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1-st - Pavilon A1-Úpr..." sheetId="2" r:id="rId2"/>
    <sheet name="SO 01-zti - Pavilon A1 - ..." sheetId="3" r:id="rId3"/>
    <sheet name="SO 01-el - Pavilon A1 - Ú..." sheetId="4" r:id="rId4"/>
    <sheet name="VON - Pavilon A1 - Vedlej..." sheetId="5" r:id="rId5"/>
    <sheet name="Pokyny pro vyplnění" sheetId="6" r:id="rId6"/>
  </sheets>
  <definedNames>
    <definedName name="_xlnm.Print_Area" localSheetId="0">'Rekapitulace stavby'!$D$4:$AO$33,'Rekapitulace stavby'!$C$39:$AQ$56</definedName>
    <definedName name="_xlnm.Print_Titles" localSheetId="0">'Rekapitulace stavby'!$49:$49</definedName>
    <definedName name="_xlnm._FilterDatabase" localSheetId="1" hidden="1">'SO 01-st - Pavilon A1-Úpr...'!$C$101:$K$490</definedName>
    <definedName name="_xlnm.Print_Area" localSheetId="1">'SO 01-st - Pavilon A1-Úpr...'!$C$4:$J$36,'SO 01-st - Pavilon A1-Úpr...'!$C$42:$J$83,'SO 01-st - Pavilon A1-Úpr...'!$C$89:$K$490</definedName>
    <definedName name="_xlnm.Print_Titles" localSheetId="1">'SO 01-st - Pavilon A1-Úpr...'!$101:$101</definedName>
    <definedName name="_xlnm._FilterDatabase" localSheetId="2" hidden="1">'SO 01-zti - Pavilon A1 - ...'!$C$81:$K$192</definedName>
    <definedName name="_xlnm.Print_Area" localSheetId="2">'SO 01-zti - Pavilon A1 - ...'!$C$4:$J$36,'SO 01-zti - Pavilon A1 - ...'!$C$42:$J$63,'SO 01-zti - Pavilon A1 - ...'!$C$69:$K$192</definedName>
    <definedName name="_xlnm.Print_Titles" localSheetId="2">'SO 01-zti - Pavilon A1 - ...'!$81:$81</definedName>
    <definedName name="_xlnm._FilterDatabase" localSheetId="3" hidden="1">'SO 01-el - Pavilon A1 - Ú...'!$C$83:$K$146</definedName>
    <definedName name="_xlnm.Print_Area" localSheetId="3">'SO 01-el - Pavilon A1 - Ú...'!$C$4:$J$36,'SO 01-el - Pavilon A1 - Ú...'!$C$42:$J$65,'SO 01-el - Pavilon A1 - Ú...'!$C$71:$K$146</definedName>
    <definedName name="_xlnm.Print_Titles" localSheetId="3">'SO 01-el - Pavilon A1 - Ú...'!$83:$83</definedName>
    <definedName name="_xlnm._FilterDatabase" localSheetId="4" hidden="1">'VON - Pavilon A1 - Vedlej...'!$C$78:$K$86</definedName>
    <definedName name="_xlnm.Print_Area" localSheetId="4">'VON - Pavilon A1 - Vedlej...'!$C$4:$J$36,'VON - Pavilon A1 - Vedlej...'!$C$42:$J$60,'VON - Pavilon A1 - Vedlej...'!$C$66:$K$86</definedName>
    <definedName name="_xlnm.Print_Titles" localSheetId="4">'VON - Pavilon A1 - Vedlej...'!$78:$78</definedName>
    <definedName name="_xlnm.Print_Area" localSheetId="5">'Pokyny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5"/>
  <c r="AX55"/>
  <c i="5" r="BI85"/>
  <c r="BH85"/>
  <c r="BG85"/>
  <c r="BF85"/>
  <c r="T85"/>
  <c r="T84"/>
  <c r="R85"/>
  <c r="R84"/>
  <c r="P85"/>
  <c r="P84"/>
  <c r="BK85"/>
  <c r="BK84"/>
  <c r="J84"/>
  <c r="J85"/>
  <c r="BE85"/>
  <c r="J59"/>
  <c r="BI82"/>
  <c r="F34"/>
  <c i="1" r="BD55"/>
  <c i="5" r="BH82"/>
  <c r="F33"/>
  <c i="1" r="BC55"/>
  <c i="5" r="BG82"/>
  <c r="F32"/>
  <c i="1" r="BB55"/>
  <c i="5" r="BF82"/>
  <c r="J31"/>
  <c i="1" r="AW55"/>
  <c i="5" r="F31"/>
  <c i="1" r="BA55"/>
  <c i="5" r="T82"/>
  <c r="T81"/>
  <c r="T80"/>
  <c r="T79"/>
  <c r="R82"/>
  <c r="R81"/>
  <c r="R80"/>
  <c r="R79"/>
  <c r="P82"/>
  <c r="P81"/>
  <c r="P80"/>
  <c r="P79"/>
  <c i="1" r="AU55"/>
  <c i="5" r="BK82"/>
  <c r="BK81"/>
  <c r="J81"/>
  <c r="BK80"/>
  <c r="J80"/>
  <c r="BK79"/>
  <c r="J79"/>
  <c r="J56"/>
  <c r="J27"/>
  <c i="1" r="AG55"/>
  <c i="5" r="J82"/>
  <c r="BE82"/>
  <c r="J30"/>
  <c i="1" r="AV55"/>
  <c i="5" r="F30"/>
  <c i="1" r="AZ55"/>
  <c i="5" r="J58"/>
  <c r="J57"/>
  <c r="J75"/>
  <c r="F75"/>
  <c r="F73"/>
  <c r="E71"/>
  <c r="J51"/>
  <c r="F51"/>
  <c r="F49"/>
  <c r="E47"/>
  <c r="J36"/>
  <c r="J18"/>
  <c r="E18"/>
  <c r="F76"/>
  <c r="F52"/>
  <c r="J17"/>
  <c r="J12"/>
  <c r="J73"/>
  <c r="J49"/>
  <c r="E7"/>
  <c r="E69"/>
  <c r="E45"/>
  <c i="1" r="AY54"/>
  <c r="AX54"/>
  <c i="4" r="BI145"/>
  <c r="BH145"/>
  <c r="BG145"/>
  <c r="BF145"/>
  <c r="T145"/>
  <c r="T144"/>
  <c r="R145"/>
  <c r="R144"/>
  <c r="P145"/>
  <c r="P144"/>
  <c r="BK145"/>
  <c r="BK144"/>
  <c r="J144"/>
  <c r="J145"/>
  <c r="BE145"/>
  <c r="J64"/>
  <c r="BI142"/>
  <c r="BH142"/>
  <c r="BG142"/>
  <c r="BF142"/>
  <c r="T142"/>
  <c r="R142"/>
  <c r="P142"/>
  <c r="BK142"/>
  <c r="J142"/>
  <c r="BE142"/>
  <c r="BI140"/>
  <c r="BH140"/>
  <c r="BG140"/>
  <c r="BF140"/>
  <c r="T140"/>
  <c r="R140"/>
  <c r="P140"/>
  <c r="BK140"/>
  <c r="J140"/>
  <c r="BE140"/>
  <c r="BI139"/>
  <c r="BH139"/>
  <c r="BG139"/>
  <c r="BF139"/>
  <c r="T139"/>
  <c r="R139"/>
  <c r="P139"/>
  <c r="BK139"/>
  <c r="J139"/>
  <c r="BE139"/>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0"/>
  <c r="BH110"/>
  <c r="BG110"/>
  <c r="BF110"/>
  <c r="T110"/>
  <c r="R110"/>
  <c r="P110"/>
  <c r="BK110"/>
  <c r="J110"/>
  <c r="BE110"/>
  <c r="BI109"/>
  <c r="BH109"/>
  <c r="BG109"/>
  <c r="BF109"/>
  <c r="T109"/>
  <c r="T108"/>
  <c r="T107"/>
  <c r="R109"/>
  <c r="R108"/>
  <c r="R107"/>
  <c r="P109"/>
  <c r="P108"/>
  <c r="P107"/>
  <c r="BK109"/>
  <c r="BK108"/>
  <c r="J108"/>
  <c r="BK107"/>
  <c r="J107"/>
  <c r="J109"/>
  <c r="BE109"/>
  <c r="J63"/>
  <c r="J62"/>
  <c r="BI105"/>
  <c r="BH105"/>
  <c r="BG105"/>
  <c r="BF105"/>
  <c r="T105"/>
  <c r="T104"/>
  <c r="R105"/>
  <c r="R104"/>
  <c r="P105"/>
  <c r="P104"/>
  <c r="BK105"/>
  <c r="BK104"/>
  <c r="J104"/>
  <c r="J105"/>
  <c r="BE105"/>
  <c r="J61"/>
  <c r="BI102"/>
  <c r="BH102"/>
  <c r="BG102"/>
  <c r="BF102"/>
  <c r="T102"/>
  <c r="R102"/>
  <c r="P102"/>
  <c r="BK102"/>
  <c r="J102"/>
  <c r="BE102"/>
  <c r="BI98"/>
  <c r="BH98"/>
  <c r="BG98"/>
  <c r="BF98"/>
  <c r="T98"/>
  <c r="R98"/>
  <c r="P98"/>
  <c r="BK98"/>
  <c r="J98"/>
  <c r="BE98"/>
  <c r="BI96"/>
  <c r="BH96"/>
  <c r="BG96"/>
  <c r="BF96"/>
  <c r="T96"/>
  <c r="R96"/>
  <c r="P96"/>
  <c r="BK96"/>
  <c r="J96"/>
  <c r="BE96"/>
  <c r="BI94"/>
  <c r="BH94"/>
  <c r="BG94"/>
  <c r="BF94"/>
  <c r="T94"/>
  <c r="T93"/>
  <c r="R94"/>
  <c r="R93"/>
  <c r="P94"/>
  <c r="P93"/>
  <c r="BK94"/>
  <c r="BK93"/>
  <c r="J93"/>
  <c r="J94"/>
  <c r="BE94"/>
  <c r="J60"/>
  <c r="BI92"/>
  <c r="BH92"/>
  <c r="BG92"/>
  <c r="BF92"/>
  <c r="T92"/>
  <c r="R92"/>
  <c r="P92"/>
  <c r="BK92"/>
  <c r="J92"/>
  <c r="BE92"/>
  <c r="BI91"/>
  <c r="BH91"/>
  <c r="BG91"/>
  <c r="BF91"/>
  <c r="T91"/>
  <c r="R91"/>
  <c r="P91"/>
  <c r="BK91"/>
  <c r="J91"/>
  <c r="BE91"/>
  <c r="BI90"/>
  <c r="BH90"/>
  <c r="BG90"/>
  <c r="BF90"/>
  <c r="T90"/>
  <c r="T89"/>
  <c r="R90"/>
  <c r="R89"/>
  <c r="P90"/>
  <c r="P89"/>
  <c r="BK90"/>
  <c r="BK89"/>
  <c r="J89"/>
  <c r="J90"/>
  <c r="BE90"/>
  <c r="J59"/>
  <c r="BI87"/>
  <c r="F34"/>
  <c i="1" r="BD54"/>
  <c i="4" r="BH87"/>
  <c r="F33"/>
  <c i="1" r="BC54"/>
  <c i="4" r="BG87"/>
  <c r="F32"/>
  <c i="1" r="BB54"/>
  <c i="4" r="BF87"/>
  <c r="J31"/>
  <c i="1" r="AW54"/>
  <c i="4" r="F31"/>
  <c i="1" r="BA54"/>
  <c i="4" r="T87"/>
  <c r="T86"/>
  <c r="T85"/>
  <c r="T84"/>
  <c r="R87"/>
  <c r="R86"/>
  <c r="R85"/>
  <c r="R84"/>
  <c r="P87"/>
  <c r="P86"/>
  <c r="P85"/>
  <c r="P84"/>
  <c i="1" r="AU54"/>
  <c i="4" r="BK87"/>
  <c r="BK86"/>
  <c r="J86"/>
  <c r="BK85"/>
  <c r="J85"/>
  <c r="BK84"/>
  <c r="J84"/>
  <c r="J56"/>
  <c r="J27"/>
  <c i="1" r="AG54"/>
  <c i="4" r="J87"/>
  <c r="BE87"/>
  <c r="J30"/>
  <c i="1" r="AV54"/>
  <c i="4" r="F30"/>
  <c i="1" r="AZ54"/>
  <c i="4" r="J58"/>
  <c r="J57"/>
  <c r="J80"/>
  <c r="F80"/>
  <c r="F78"/>
  <c r="E76"/>
  <c r="J51"/>
  <c r="F51"/>
  <c r="F49"/>
  <c r="E47"/>
  <c r="J36"/>
  <c r="J18"/>
  <c r="E18"/>
  <c r="F81"/>
  <c r="F52"/>
  <c r="J17"/>
  <c r="J12"/>
  <c r="J78"/>
  <c r="J49"/>
  <c r="E7"/>
  <c r="E74"/>
  <c r="E45"/>
  <c i="1" r="AY53"/>
  <c r="AX53"/>
  <c i="3" r="BI191"/>
  <c r="BH191"/>
  <c r="BG191"/>
  <c r="BF191"/>
  <c r="T191"/>
  <c r="T190"/>
  <c r="R191"/>
  <c r="R190"/>
  <c r="P191"/>
  <c r="P190"/>
  <c r="BK191"/>
  <c r="BK190"/>
  <c r="J190"/>
  <c r="J191"/>
  <c r="BE191"/>
  <c r="J62"/>
  <c r="BI188"/>
  <c r="BH188"/>
  <c r="BG188"/>
  <c r="BF188"/>
  <c r="T188"/>
  <c r="R188"/>
  <c r="P188"/>
  <c r="BK188"/>
  <c r="J188"/>
  <c r="BE188"/>
  <c r="BI187"/>
  <c r="BH187"/>
  <c r="BG187"/>
  <c r="BF187"/>
  <c r="T187"/>
  <c r="R187"/>
  <c r="P187"/>
  <c r="BK187"/>
  <c r="J187"/>
  <c r="BE187"/>
  <c r="BI186"/>
  <c r="BH186"/>
  <c r="BG186"/>
  <c r="BF186"/>
  <c r="T186"/>
  <c r="R186"/>
  <c r="P186"/>
  <c r="BK186"/>
  <c r="J186"/>
  <c r="BE186"/>
  <c r="BI184"/>
  <c r="BH184"/>
  <c r="BG184"/>
  <c r="BF184"/>
  <c r="T184"/>
  <c r="R184"/>
  <c r="P184"/>
  <c r="BK184"/>
  <c r="J184"/>
  <c r="BE184"/>
  <c r="BI183"/>
  <c r="BH183"/>
  <c r="BG183"/>
  <c r="BF183"/>
  <c r="T183"/>
  <c r="R183"/>
  <c r="P183"/>
  <c r="BK183"/>
  <c r="J183"/>
  <c r="BE183"/>
  <c r="BI182"/>
  <c r="BH182"/>
  <c r="BG182"/>
  <c r="BF182"/>
  <c r="T182"/>
  <c r="R182"/>
  <c r="P182"/>
  <c r="BK182"/>
  <c r="J182"/>
  <c r="BE182"/>
  <c r="BI180"/>
  <c r="BH180"/>
  <c r="BG180"/>
  <c r="BF180"/>
  <c r="T180"/>
  <c r="R180"/>
  <c r="P180"/>
  <c r="BK180"/>
  <c r="J180"/>
  <c r="BE180"/>
  <c r="BI179"/>
  <c r="BH179"/>
  <c r="BG179"/>
  <c r="BF179"/>
  <c r="T179"/>
  <c r="R179"/>
  <c r="P179"/>
  <c r="BK179"/>
  <c r="J179"/>
  <c r="BE179"/>
  <c r="BI177"/>
  <c r="BH177"/>
  <c r="BG177"/>
  <c r="BF177"/>
  <c r="T177"/>
  <c r="R177"/>
  <c r="P177"/>
  <c r="BK177"/>
  <c r="J177"/>
  <c r="BE177"/>
  <c r="BI175"/>
  <c r="BH175"/>
  <c r="BG175"/>
  <c r="BF175"/>
  <c r="T175"/>
  <c r="R175"/>
  <c r="P175"/>
  <c r="BK175"/>
  <c r="J175"/>
  <c r="BE175"/>
  <c r="BI173"/>
  <c r="BH173"/>
  <c r="BG173"/>
  <c r="BF173"/>
  <c r="T173"/>
  <c r="R173"/>
  <c r="P173"/>
  <c r="BK173"/>
  <c r="J173"/>
  <c r="BE173"/>
  <c r="BI172"/>
  <c r="BH172"/>
  <c r="BG172"/>
  <c r="BF172"/>
  <c r="T172"/>
  <c r="R172"/>
  <c r="P172"/>
  <c r="BK172"/>
  <c r="J172"/>
  <c r="BE172"/>
  <c r="BI170"/>
  <c r="BH170"/>
  <c r="BG170"/>
  <c r="BF170"/>
  <c r="T170"/>
  <c r="R170"/>
  <c r="P170"/>
  <c r="BK170"/>
  <c r="J170"/>
  <c r="BE170"/>
  <c r="BI168"/>
  <c r="BH168"/>
  <c r="BG168"/>
  <c r="BF168"/>
  <c r="T168"/>
  <c r="R168"/>
  <c r="P168"/>
  <c r="BK168"/>
  <c r="J168"/>
  <c r="BE168"/>
  <c r="BI167"/>
  <c r="BH167"/>
  <c r="BG167"/>
  <c r="BF167"/>
  <c r="T167"/>
  <c r="R167"/>
  <c r="P167"/>
  <c r="BK167"/>
  <c r="J167"/>
  <c r="BE167"/>
  <c r="BI165"/>
  <c r="BH165"/>
  <c r="BG165"/>
  <c r="BF165"/>
  <c r="T165"/>
  <c r="R165"/>
  <c r="P165"/>
  <c r="BK165"/>
  <c r="J165"/>
  <c r="BE165"/>
  <c r="BI163"/>
  <c r="BH163"/>
  <c r="BG163"/>
  <c r="BF163"/>
  <c r="T163"/>
  <c r="R163"/>
  <c r="P163"/>
  <c r="BK163"/>
  <c r="J163"/>
  <c r="BE163"/>
  <c r="BI160"/>
  <c r="BH160"/>
  <c r="BG160"/>
  <c r="BF160"/>
  <c r="T160"/>
  <c r="R160"/>
  <c r="P160"/>
  <c r="BK160"/>
  <c r="J160"/>
  <c r="BE160"/>
  <c r="BI158"/>
  <c r="BH158"/>
  <c r="BG158"/>
  <c r="BF158"/>
  <c r="T158"/>
  <c r="R158"/>
  <c r="P158"/>
  <c r="BK158"/>
  <c r="J158"/>
  <c r="BE158"/>
  <c r="BI155"/>
  <c r="BH155"/>
  <c r="BG155"/>
  <c r="BF155"/>
  <c r="T155"/>
  <c r="T154"/>
  <c r="R155"/>
  <c r="R154"/>
  <c r="P155"/>
  <c r="P154"/>
  <c r="BK155"/>
  <c r="BK154"/>
  <c r="J154"/>
  <c r="J155"/>
  <c r="BE155"/>
  <c r="J61"/>
  <c r="BI152"/>
  <c r="BH152"/>
  <c r="BG152"/>
  <c r="BF152"/>
  <c r="T152"/>
  <c r="R152"/>
  <c r="P152"/>
  <c r="BK152"/>
  <c r="J152"/>
  <c r="BE152"/>
  <c r="BI150"/>
  <c r="BH150"/>
  <c r="BG150"/>
  <c r="BF150"/>
  <c r="T150"/>
  <c r="R150"/>
  <c r="P150"/>
  <c r="BK150"/>
  <c r="J150"/>
  <c r="BE150"/>
  <c r="BI146"/>
  <c r="BH146"/>
  <c r="BG146"/>
  <c r="BF146"/>
  <c r="T146"/>
  <c r="R146"/>
  <c r="P146"/>
  <c r="BK146"/>
  <c r="J146"/>
  <c r="BE146"/>
  <c r="BI144"/>
  <c r="BH144"/>
  <c r="BG144"/>
  <c r="BF144"/>
  <c r="T144"/>
  <c r="R144"/>
  <c r="P144"/>
  <c r="BK144"/>
  <c r="J144"/>
  <c r="BE144"/>
  <c r="BI142"/>
  <c r="BH142"/>
  <c r="BG142"/>
  <c r="BF142"/>
  <c r="T142"/>
  <c r="R142"/>
  <c r="P142"/>
  <c r="BK142"/>
  <c r="J142"/>
  <c r="BE142"/>
  <c r="BI138"/>
  <c r="BH138"/>
  <c r="BG138"/>
  <c r="BF138"/>
  <c r="T138"/>
  <c r="R138"/>
  <c r="P138"/>
  <c r="BK138"/>
  <c r="J138"/>
  <c r="BE138"/>
  <c r="BI137"/>
  <c r="BH137"/>
  <c r="BG137"/>
  <c r="BF137"/>
  <c r="T137"/>
  <c r="R137"/>
  <c r="P137"/>
  <c r="BK137"/>
  <c r="J137"/>
  <c r="BE137"/>
  <c r="BI135"/>
  <c r="BH135"/>
  <c r="BG135"/>
  <c r="BF135"/>
  <c r="T135"/>
  <c r="R135"/>
  <c r="P135"/>
  <c r="BK135"/>
  <c r="J135"/>
  <c r="BE135"/>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7"/>
  <c r="BH127"/>
  <c r="BG127"/>
  <c r="BF127"/>
  <c r="T127"/>
  <c r="R127"/>
  <c r="P127"/>
  <c r="BK127"/>
  <c r="J127"/>
  <c r="BE127"/>
  <c r="BI125"/>
  <c r="BH125"/>
  <c r="BG125"/>
  <c r="BF125"/>
  <c r="T125"/>
  <c r="R125"/>
  <c r="P125"/>
  <c r="BK125"/>
  <c r="J125"/>
  <c r="BE125"/>
  <c r="BI123"/>
  <c r="BH123"/>
  <c r="BG123"/>
  <c r="BF123"/>
  <c r="T123"/>
  <c r="T122"/>
  <c r="R123"/>
  <c r="R122"/>
  <c r="P123"/>
  <c r="P122"/>
  <c r="BK123"/>
  <c r="BK122"/>
  <c r="J122"/>
  <c r="J123"/>
  <c r="BE123"/>
  <c r="J60"/>
  <c r="BI120"/>
  <c r="BH120"/>
  <c r="BG120"/>
  <c r="BF120"/>
  <c r="T120"/>
  <c r="R120"/>
  <c r="P120"/>
  <c r="BK120"/>
  <c r="J120"/>
  <c r="BE120"/>
  <c r="BI117"/>
  <c r="BH117"/>
  <c r="BG117"/>
  <c r="BF117"/>
  <c r="T117"/>
  <c r="R117"/>
  <c r="P117"/>
  <c r="BK117"/>
  <c r="J117"/>
  <c r="BE117"/>
  <c r="BI115"/>
  <c r="BH115"/>
  <c r="BG115"/>
  <c r="BF115"/>
  <c r="T115"/>
  <c r="R115"/>
  <c r="P115"/>
  <c r="BK115"/>
  <c r="J115"/>
  <c r="BE115"/>
  <c r="BI113"/>
  <c r="BH113"/>
  <c r="BG113"/>
  <c r="BF113"/>
  <c r="T113"/>
  <c r="R113"/>
  <c r="P113"/>
  <c r="BK113"/>
  <c r="J113"/>
  <c r="BE113"/>
  <c r="BI110"/>
  <c r="BH110"/>
  <c r="BG110"/>
  <c r="BF110"/>
  <c r="T110"/>
  <c r="R110"/>
  <c r="P110"/>
  <c r="BK110"/>
  <c r="J110"/>
  <c r="BE110"/>
  <c r="BI107"/>
  <c r="BH107"/>
  <c r="BG107"/>
  <c r="BF107"/>
  <c r="T107"/>
  <c r="R107"/>
  <c r="P107"/>
  <c r="BK107"/>
  <c r="J107"/>
  <c r="BE107"/>
  <c r="BI104"/>
  <c r="BH104"/>
  <c r="BG104"/>
  <c r="BF104"/>
  <c r="T104"/>
  <c r="R104"/>
  <c r="P104"/>
  <c r="BK104"/>
  <c r="J104"/>
  <c r="BE104"/>
  <c r="BI101"/>
  <c r="BH101"/>
  <c r="BG101"/>
  <c r="BF101"/>
  <c r="T101"/>
  <c r="R101"/>
  <c r="P101"/>
  <c r="BK101"/>
  <c r="J101"/>
  <c r="BE101"/>
  <c r="BI99"/>
  <c r="BH99"/>
  <c r="BG99"/>
  <c r="BF99"/>
  <c r="T99"/>
  <c r="R99"/>
  <c r="P99"/>
  <c r="BK99"/>
  <c r="J99"/>
  <c r="BE99"/>
  <c r="BI98"/>
  <c r="BH98"/>
  <c r="BG98"/>
  <c r="BF98"/>
  <c r="T98"/>
  <c r="R98"/>
  <c r="P98"/>
  <c r="BK98"/>
  <c r="J98"/>
  <c r="BE98"/>
  <c r="BI97"/>
  <c r="BH97"/>
  <c r="BG97"/>
  <c r="BF97"/>
  <c r="T97"/>
  <c r="R97"/>
  <c r="P97"/>
  <c r="BK97"/>
  <c r="J97"/>
  <c r="BE97"/>
  <c r="BI96"/>
  <c r="BH96"/>
  <c r="BG96"/>
  <c r="BF96"/>
  <c r="T96"/>
  <c r="T95"/>
  <c r="R96"/>
  <c r="R95"/>
  <c r="P96"/>
  <c r="P95"/>
  <c r="BK96"/>
  <c r="BK95"/>
  <c r="J95"/>
  <c r="J96"/>
  <c r="BE96"/>
  <c r="J59"/>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5"/>
  <c r="F34"/>
  <c i="1" r="BD53"/>
  <c i="3" r="BH85"/>
  <c r="F33"/>
  <c i="1" r="BC53"/>
  <c i="3" r="BG85"/>
  <c r="F32"/>
  <c i="1" r="BB53"/>
  <c i="3" r="BF85"/>
  <c r="J31"/>
  <c i="1" r="AW53"/>
  <c i="3" r="F31"/>
  <c i="1" r="BA53"/>
  <c i="3" r="T85"/>
  <c r="T84"/>
  <c r="T83"/>
  <c r="T82"/>
  <c r="R85"/>
  <c r="R84"/>
  <c r="R83"/>
  <c r="R82"/>
  <c r="P85"/>
  <c r="P84"/>
  <c r="P83"/>
  <c r="P82"/>
  <c i="1" r="AU53"/>
  <c i="3" r="BK85"/>
  <c r="BK84"/>
  <c r="J84"/>
  <c r="BK83"/>
  <c r="J83"/>
  <c r="BK82"/>
  <c r="J82"/>
  <c r="J56"/>
  <c r="J27"/>
  <c i="1" r="AG53"/>
  <c i="3" r="J85"/>
  <c r="BE85"/>
  <c r="J30"/>
  <c i="1" r="AV53"/>
  <c i="3" r="F30"/>
  <c i="1" r="AZ53"/>
  <c i="3" r="J58"/>
  <c r="J57"/>
  <c r="J78"/>
  <c r="F78"/>
  <c r="F76"/>
  <c r="E74"/>
  <c r="J51"/>
  <c r="F51"/>
  <c r="F49"/>
  <c r="E47"/>
  <c r="J36"/>
  <c r="J18"/>
  <c r="E18"/>
  <c r="F79"/>
  <c r="F52"/>
  <c r="J17"/>
  <c r="J12"/>
  <c r="J76"/>
  <c r="J49"/>
  <c r="E7"/>
  <c r="E72"/>
  <c r="E45"/>
  <c i="1" r="AY52"/>
  <c r="AX52"/>
  <c i="2" r="BI488"/>
  <c r="BH488"/>
  <c r="BG488"/>
  <c r="BF488"/>
  <c r="T488"/>
  <c r="R488"/>
  <c r="P488"/>
  <c r="BK488"/>
  <c r="J488"/>
  <c r="BE488"/>
  <c r="BI484"/>
  <c r="BH484"/>
  <c r="BG484"/>
  <c r="BF484"/>
  <c r="T484"/>
  <c r="R484"/>
  <c r="P484"/>
  <c r="BK484"/>
  <c r="J484"/>
  <c r="BE484"/>
  <c r="BI478"/>
  <c r="BH478"/>
  <c r="BG478"/>
  <c r="BF478"/>
  <c r="T478"/>
  <c r="R478"/>
  <c r="P478"/>
  <c r="BK478"/>
  <c r="J478"/>
  <c r="BE478"/>
  <c r="BI473"/>
  <c r="BH473"/>
  <c r="BG473"/>
  <c r="BF473"/>
  <c r="T473"/>
  <c r="T472"/>
  <c r="R473"/>
  <c r="R472"/>
  <c r="P473"/>
  <c r="P472"/>
  <c r="BK473"/>
  <c r="BK472"/>
  <c r="J472"/>
  <c r="J473"/>
  <c r="BE473"/>
  <c r="J82"/>
  <c r="BI471"/>
  <c r="BH471"/>
  <c r="BG471"/>
  <c r="BF471"/>
  <c r="T471"/>
  <c r="R471"/>
  <c r="P471"/>
  <c r="BK471"/>
  <c r="J471"/>
  <c r="BE471"/>
  <c r="BI470"/>
  <c r="BH470"/>
  <c r="BG470"/>
  <c r="BF470"/>
  <c r="T470"/>
  <c r="R470"/>
  <c r="P470"/>
  <c r="BK470"/>
  <c r="J470"/>
  <c r="BE470"/>
  <c r="BI469"/>
  <c r="BH469"/>
  <c r="BG469"/>
  <c r="BF469"/>
  <c r="T469"/>
  <c r="R469"/>
  <c r="P469"/>
  <c r="BK469"/>
  <c r="J469"/>
  <c r="BE469"/>
  <c r="BI467"/>
  <c r="BH467"/>
  <c r="BG467"/>
  <c r="BF467"/>
  <c r="T467"/>
  <c r="R467"/>
  <c r="P467"/>
  <c r="BK467"/>
  <c r="J467"/>
  <c r="BE467"/>
  <c r="BI463"/>
  <c r="BH463"/>
  <c r="BG463"/>
  <c r="BF463"/>
  <c r="T463"/>
  <c r="R463"/>
  <c r="P463"/>
  <c r="BK463"/>
  <c r="J463"/>
  <c r="BE463"/>
  <c r="BI459"/>
  <c r="BH459"/>
  <c r="BG459"/>
  <c r="BF459"/>
  <c r="T459"/>
  <c r="R459"/>
  <c r="P459"/>
  <c r="BK459"/>
  <c r="J459"/>
  <c r="BE459"/>
  <c r="BI455"/>
  <c r="BH455"/>
  <c r="BG455"/>
  <c r="BF455"/>
  <c r="T455"/>
  <c r="R455"/>
  <c r="P455"/>
  <c r="BK455"/>
  <c r="J455"/>
  <c r="BE455"/>
  <c r="BI451"/>
  <c r="BH451"/>
  <c r="BG451"/>
  <c r="BF451"/>
  <c r="T451"/>
  <c r="T450"/>
  <c r="R451"/>
  <c r="R450"/>
  <c r="P451"/>
  <c r="P450"/>
  <c r="BK451"/>
  <c r="BK450"/>
  <c r="J450"/>
  <c r="J451"/>
  <c r="BE451"/>
  <c r="J81"/>
  <c r="BI448"/>
  <c r="BH448"/>
  <c r="BG448"/>
  <c r="BF448"/>
  <c r="T448"/>
  <c r="R448"/>
  <c r="P448"/>
  <c r="BK448"/>
  <c r="J448"/>
  <c r="BE448"/>
  <c r="BI443"/>
  <c r="BH443"/>
  <c r="BG443"/>
  <c r="BF443"/>
  <c r="T443"/>
  <c r="R443"/>
  <c r="P443"/>
  <c r="BK443"/>
  <c r="J443"/>
  <c r="BE443"/>
  <c r="BI440"/>
  <c r="BH440"/>
  <c r="BG440"/>
  <c r="BF440"/>
  <c r="T440"/>
  <c r="R440"/>
  <c r="P440"/>
  <c r="BK440"/>
  <c r="J440"/>
  <c r="BE440"/>
  <c r="BI437"/>
  <c r="BH437"/>
  <c r="BG437"/>
  <c r="BF437"/>
  <c r="T437"/>
  <c r="R437"/>
  <c r="P437"/>
  <c r="BK437"/>
  <c r="J437"/>
  <c r="BE437"/>
  <c r="BI436"/>
  <c r="BH436"/>
  <c r="BG436"/>
  <c r="BF436"/>
  <c r="T436"/>
  <c r="R436"/>
  <c r="P436"/>
  <c r="BK436"/>
  <c r="J436"/>
  <c r="BE436"/>
  <c r="BI435"/>
  <c r="BH435"/>
  <c r="BG435"/>
  <c r="BF435"/>
  <c r="T435"/>
  <c r="R435"/>
  <c r="P435"/>
  <c r="BK435"/>
  <c r="J435"/>
  <c r="BE435"/>
  <c r="BI432"/>
  <c r="BH432"/>
  <c r="BG432"/>
  <c r="BF432"/>
  <c r="T432"/>
  <c r="R432"/>
  <c r="P432"/>
  <c r="BK432"/>
  <c r="J432"/>
  <c r="BE432"/>
  <c r="BI428"/>
  <c r="BH428"/>
  <c r="BG428"/>
  <c r="BF428"/>
  <c r="T428"/>
  <c r="R428"/>
  <c r="P428"/>
  <c r="BK428"/>
  <c r="J428"/>
  <c r="BE428"/>
  <c r="BI425"/>
  <c r="BH425"/>
  <c r="BG425"/>
  <c r="BF425"/>
  <c r="T425"/>
  <c r="R425"/>
  <c r="P425"/>
  <c r="BK425"/>
  <c r="J425"/>
  <c r="BE425"/>
  <c r="BI423"/>
  <c r="BH423"/>
  <c r="BG423"/>
  <c r="BF423"/>
  <c r="T423"/>
  <c r="R423"/>
  <c r="P423"/>
  <c r="BK423"/>
  <c r="J423"/>
  <c r="BE423"/>
  <c r="BI420"/>
  <c r="BH420"/>
  <c r="BG420"/>
  <c r="BF420"/>
  <c r="T420"/>
  <c r="T419"/>
  <c r="R420"/>
  <c r="R419"/>
  <c r="P420"/>
  <c r="P419"/>
  <c r="BK420"/>
  <c r="BK419"/>
  <c r="J419"/>
  <c r="J420"/>
  <c r="BE420"/>
  <c r="J80"/>
  <c r="BI417"/>
  <c r="BH417"/>
  <c r="BG417"/>
  <c r="BF417"/>
  <c r="T417"/>
  <c r="R417"/>
  <c r="P417"/>
  <c r="BK417"/>
  <c r="J417"/>
  <c r="BE417"/>
  <c r="BI415"/>
  <c r="BH415"/>
  <c r="BG415"/>
  <c r="BF415"/>
  <c r="T415"/>
  <c r="R415"/>
  <c r="P415"/>
  <c r="BK415"/>
  <c r="J415"/>
  <c r="BE415"/>
  <c r="BI412"/>
  <c r="BH412"/>
  <c r="BG412"/>
  <c r="BF412"/>
  <c r="T412"/>
  <c r="R412"/>
  <c r="P412"/>
  <c r="BK412"/>
  <c r="J412"/>
  <c r="BE412"/>
  <c r="BI410"/>
  <c r="BH410"/>
  <c r="BG410"/>
  <c r="BF410"/>
  <c r="T410"/>
  <c r="R410"/>
  <c r="P410"/>
  <c r="BK410"/>
  <c r="J410"/>
  <c r="BE410"/>
  <c r="BI406"/>
  <c r="BH406"/>
  <c r="BG406"/>
  <c r="BF406"/>
  <c r="T406"/>
  <c r="R406"/>
  <c r="P406"/>
  <c r="BK406"/>
  <c r="J406"/>
  <c r="BE406"/>
  <c r="BI404"/>
  <c r="BH404"/>
  <c r="BG404"/>
  <c r="BF404"/>
  <c r="T404"/>
  <c r="R404"/>
  <c r="P404"/>
  <c r="BK404"/>
  <c r="J404"/>
  <c r="BE404"/>
  <c r="BI403"/>
  <c r="BH403"/>
  <c r="BG403"/>
  <c r="BF403"/>
  <c r="T403"/>
  <c r="R403"/>
  <c r="P403"/>
  <c r="BK403"/>
  <c r="J403"/>
  <c r="BE403"/>
  <c r="BI402"/>
  <c r="BH402"/>
  <c r="BG402"/>
  <c r="BF402"/>
  <c r="T402"/>
  <c r="R402"/>
  <c r="P402"/>
  <c r="BK402"/>
  <c r="J402"/>
  <c r="BE402"/>
  <c r="BI398"/>
  <c r="BH398"/>
  <c r="BG398"/>
  <c r="BF398"/>
  <c r="T398"/>
  <c r="R398"/>
  <c r="P398"/>
  <c r="BK398"/>
  <c r="J398"/>
  <c r="BE398"/>
  <c r="BI396"/>
  <c r="BH396"/>
  <c r="BG396"/>
  <c r="BF396"/>
  <c r="T396"/>
  <c r="R396"/>
  <c r="P396"/>
  <c r="BK396"/>
  <c r="J396"/>
  <c r="BE396"/>
  <c r="BI394"/>
  <c r="BH394"/>
  <c r="BG394"/>
  <c r="BF394"/>
  <c r="T394"/>
  <c r="T393"/>
  <c r="R394"/>
  <c r="R393"/>
  <c r="P394"/>
  <c r="P393"/>
  <c r="BK394"/>
  <c r="BK393"/>
  <c r="J393"/>
  <c r="J394"/>
  <c r="BE394"/>
  <c r="J79"/>
  <c r="BI391"/>
  <c r="BH391"/>
  <c r="BG391"/>
  <c r="BF391"/>
  <c r="T391"/>
  <c r="R391"/>
  <c r="P391"/>
  <c r="BK391"/>
  <c r="J391"/>
  <c r="BE391"/>
  <c r="BI389"/>
  <c r="BH389"/>
  <c r="BG389"/>
  <c r="BF389"/>
  <c r="T389"/>
  <c r="R389"/>
  <c r="P389"/>
  <c r="BK389"/>
  <c r="J389"/>
  <c r="BE389"/>
  <c r="BI386"/>
  <c r="BH386"/>
  <c r="BG386"/>
  <c r="BF386"/>
  <c r="T386"/>
  <c r="T385"/>
  <c r="R386"/>
  <c r="R385"/>
  <c r="P386"/>
  <c r="P385"/>
  <c r="BK386"/>
  <c r="BK385"/>
  <c r="J385"/>
  <c r="J386"/>
  <c r="BE386"/>
  <c r="J78"/>
  <c r="BI383"/>
  <c r="BH383"/>
  <c r="BG383"/>
  <c r="BF383"/>
  <c r="T383"/>
  <c r="R383"/>
  <c r="P383"/>
  <c r="BK383"/>
  <c r="J383"/>
  <c r="BE383"/>
  <c r="BI381"/>
  <c r="BH381"/>
  <c r="BG381"/>
  <c r="BF381"/>
  <c r="T381"/>
  <c r="R381"/>
  <c r="P381"/>
  <c r="BK381"/>
  <c r="J381"/>
  <c r="BE381"/>
  <c r="BI378"/>
  <c r="BH378"/>
  <c r="BG378"/>
  <c r="BF378"/>
  <c r="T378"/>
  <c r="R378"/>
  <c r="P378"/>
  <c r="BK378"/>
  <c r="J378"/>
  <c r="BE378"/>
  <c r="BI376"/>
  <c r="BH376"/>
  <c r="BG376"/>
  <c r="BF376"/>
  <c r="T376"/>
  <c r="R376"/>
  <c r="P376"/>
  <c r="BK376"/>
  <c r="J376"/>
  <c r="BE376"/>
  <c r="BI374"/>
  <c r="BH374"/>
  <c r="BG374"/>
  <c r="BF374"/>
  <c r="T374"/>
  <c r="R374"/>
  <c r="P374"/>
  <c r="BK374"/>
  <c r="J374"/>
  <c r="BE374"/>
  <c r="BI371"/>
  <c r="BH371"/>
  <c r="BG371"/>
  <c r="BF371"/>
  <c r="T371"/>
  <c r="R371"/>
  <c r="P371"/>
  <c r="BK371"/>
  <c r="J371"/>
  <c r="BE371"/>
  <c r="BI369"/>
  <c r="BH369"/>
  <c r="BG369"/>
  <c r="BF369"/>
  <c r="T369"/>
  <c r="R369"/>
  <c r="P369"/>
  <c r="BK369"/>
  <c r="J369"/>
  <c r="BE369"/>
  <c r="BI366"/>
  <c r="BH366"/>
  <c r="BG366"/>
  <c r="BF366"/>
  <c r="T366"/>
  <c r="R366"/>
  <c r="P366"/>
  <c r="BK366"/>
  <c r="J366"/>
  <c r="BE366"/>
  <c r="BI365"/>
  <c r="BH365"/>
  <c r="BG365"/>
  <c r="BF365"/>
  <c r="T365"/>
  <c r="R365"/>
  <c r="P365"/>
  <c r="BK365"/>
  <c r="J365"/>
  <c r="BE365"/>
  <c r="BI362"/>
  <c r="BH362"/>
  <c r="BG362"/>
  <c r="BF362"/>
  <c r="T362"/>
  <c r="R362"/>
  <c r="P362"/>
  <c r="BK362"/>
  <c r="J362"/>
  <c r="BE362"/>
  <c r="BI361"/>
  <c r="BH361"/>
  <c r="BG361"/>
  <c r="BF361"/>
  <c r="T361"/>
  <c r="R361"/>
  <c r="P361"/>
  <c r="BK361"/>
  <c r="J361"/>
  <c r="BE361"/>
  <c r="BI359"/>
  <c r="BH359"/>
  <c r="BG359"/>
  <c r="BF359"/>
  <c r="T359"/>
  <c r="R359"/>
  <c r="P359"/>
  <c r="BK359"/>
  <c r="J359"/>
  <c r="BE359"/>
  <c r="BI356"/>
  <c r="BH356"/>
  <c r="BG356"/>
  <c r="BF356"/>
  <c r="T356"/>
  <c r="R356"/>
  <c r="P356"/>
  <c r="BK356"/>
  <c r="J356"/>
  <c r="BE356"/>
  <c r="BI355"/>
  <c r="BH355"/>
  <c r="BG355"/>
  <c r="BF355"/>
  <c r="T355"/>
  <c r="R355"/>
  <c r="P355"/>
  <c r="BK355"/>
  <c r="J355"/>
  <c r="BE355"/>
  <c r="BI352"/>
  <c r="BH352"/>
  <c r="BG352"/>
  <c r="BF352"/>
  <c r="T352"/>
  <c r="T351"/>
  <c r="R352"/>
  <c r="R351"/>
  <c r="P352"/>
  <c r="P351"/>
  <c r="BK352"/>
  <c r="BK351"/>
  <c r="J351"/>
  <c r="J352"/>
  <c r="BE352"/>
  <c r="J77"/>
  <c r="BI349"/>
  <c r="BH349"/>
  <c r="BG349"/>
  <c r="BF349"/>
  <c r="T349"/>
  <c r="R349"/>
  <c r="P349"/>
  <c r="BK349"/>
  <c r="J349"/>
  <c r="BE349"/>
  <c r="BI346"/>
  <c r="BH346"/>
  <c r="BG346"/>
  <c r="BF346"/>
  <c r="T346"/>
  <c r="R346"/>
  <c r="P346"/>
  <c r="BK346"/>
  <c r="J346"/>
  <c r="BE346"/>
  <c r="BI343"/>
  <c r="BH343"/>
  <c r="BG343"/>
  <c r="BF343"/>
  <c r="T343"/>
  <c r="R343"/>
  <c r="P343"/>
  <c r="BK343"/>
  <c r="J343"/>
  <c r="BE343"/>
  <c r="BI339"/>
  <c r="BH339"/>
  <c r="BG339"/>
  <c r="BF339"/>
  <c r="T339"/>
  <c r="T338"/>
  <c r="R339"/>
  <c r="R338"/>
  <c r="P339"/>
  <c r="P338"/>
  <c r="BK339"/>
  <c r="BK338"/>
  <c r="J338"/>
  <c r="J339"/>
  <c r="BE339"/>
  <c r="J76"/>
  <c r="BI336"/>
  <c r="BH336"/>
  <c r="BG336"/>
  <c r="BF336"/>
  <c r="T336"/>
  <c r="R336"/>
  <c r="P336"/>
  <c r="BK336"/>
  <c r="J336"/>
  <c r="BE336"/>
  <c r="BI334"/>
  <c r="BH334"/>
  <c r="BG334"/>
  <c r="BF334"/>
  <c r="T334"/>
  <c r="R334"/>
  <c r="P334"/>
  <c r="BK334"/>
  <c r="J334"/>
  <c r="BE334"/>
  <c r="BI332"/>
  <c r="BH332"/>
  <c r="BG332"/>
  <c r="BF332"/>
  <c r="T332"/>
  <c r="R332"/>
  <c r="P332"/>
  <c r="BK332"/>
  <c r="J332"/>
  <c r="BE332"/>
  <c r="BI331"/>
  <c r="BH331"/>
  <c r="BG331"/>
  <c r="BF331"/>
  <c r="T331"/>
  <c r="R331"/>
  <c r="P331"/>
  <c r="BK331"/>
  <c r="J331"/>
  <c r="BE331"/>
  <c r="BI330"/>
  <c r="BH330"/>
  <c r="BG330"/>
  <c r="BF330"/>
  <c r="T330"/>
  <c r="R330"/>
  <c r="P330"/>
  <c r="BK330"/>
  <c r="J330"/>
  <c r="BE330"/>
  <c r="BI329"/>
  <c r="BH329"/>
  <c r="BG329"/>
  <c r="BF329"/>
  <c r="T329"/>
  <c r="R329"/>
  <c r="P329"/>
  <c r="BK329"/>
  <c r="J329"/>
  <c r="BE329"/>
  <c r="BI327"/>
  <c r="BH327"/>
  <c r="BG327"/>
  <c r="BF327"/>
  <c r="T327"/>
  <c r="R327"/>
  <c r="P327"/>
  <c r="BK327"/>
  <c r="J327"/>
  <c r="BE327"/>
  <c r="BI324"/>
  <c r="BH324"/>
  <c r="BG324"/>
  <c r="BF324"/>
  <c r="T324"/>
  <c r="T323"/>
  <c r="R324"/>
  <c r="R323"/>
  <c r="P324"/>
  <c r="P323"/>
  <c r="BK324"/>
  <c r="BK323"/>
  <c r="J323"/>
  <c r="J324"/>
  <c r="BE324"/>
  <c r="J75"/>
  <c r="BI322"/>
  <c r="BH322"/>
  <c r="BG322"/>
  <c r="BF322"/>
  <c r="T322"/>
  <c r="R322"/>
  <c r="P322"/>
  <c r="BK322"/>
  <c r="J322"/>
  <c r="BE322"/>
  <c r="BI319"/>
  <c r="BH319"/>
  <c r="BG319"/>
  <c r="BF319"/>
  <c r="T319"/>
  <c r="R319"/>
  <c r="P319"/>
  <c r="BK319"/>
  <c r="J319"/>
  <c r="BE319"/>
  <c r="BI317"/>
  <c r="BH317"/>
  <c r="BG317"/>
  <c r="BF317"/>
  <c r="T317"/>
  <c r="R317"/>
  <c r="P317"/>
  <c r="BK317"/>
  <c r="J317"/>
  <c r="BE317"/>
  <c r="BI316"/>
  <c r="BH316"/>
  <c r="BG316"/>
  <c r="BF316"/>
  <c r="T316"/>
  <c r="R316"/>
  <c r="P316"/>
  <c r="BK316"/>
  <c r="J316"/>
  <c r="BE316"/>
  <c r="BI314"/>
  <c r="BH314"/>
  <c r="BG314"/>
  <c r="BF314"/>
  <c r="T314"/>
  <c r="T313"/>
  <c r="R314"/>
  <c r="R313"/>
  <c r="P314"/>
  <c r="P313"/>
  <c r="BK314"/>
  <c r="BK313"/>
  <c r="J313"/>
  <c r="J314"/>
  <c r="BE314"/>
  <c r="J74"/>
  <c r="BI311"/>
  <c r="BH311"/>
  <c r="BG311"/>
  <c r="BF311"/>
  <c r="T311"/>
  <c r="R311"/>
  <c r="P311"/>
  <c r="BK311"/>
  <c r="J311"/>
  <c r="BE311"/>
  <c r="BI309"/>
  <c r="BH309"/>
  <c r="BG309"/>
  <c r="BF309"/>
  <c r="T309"/>
  <c r="T308"/>
  <c r="R309"/>
  <c r="R308"/>
  <c r="P309"/>
  <c r="P308"/>
  <c r="BK309"/>
  <c r="BK308"/>
  <c r="J308"/>
  <c r="J309"/>
  <c r="BE309"/>
  <c r="J73"/>
  <c r="BI306"/>
  <c r="BH306"/>
  <c r="BG306"/>
  <c r="BF306"/>
  <c r="T306"/>
  <c r="R306"/>
  <c r="P306"/>
  <c r="BK306"/>
  <c r="J306"/>
  <c r="BE306"/>
  <c r="BI304"/>
  <c r="BH304"/>
  <c r="BG304"/>
  <c r="BF304"/>
  <c r="T304"/>
  <c r="R304"/>
  <c r="P304"/>
  <c r="BK304"/>
  <c r="J304"/>
  <c r="BE304"/>
  <c r="BI303"/>
  <c r="BH303"/>
  <c r="BG303"/>
  <c r="BF303"/>
  <c r="T303"/>
  <c r="T302"/>
  <c r="R303"/>
  <c r="R302"/>
  <c r="P303"/>
  <c r="P302"/>
  <c r="BK303"/>
  <c r="BK302"/>
  <c r="J302"/>
  <c r="J303"/>
  <c r="BE303"/>
  <c r="J72"/>
  <c r="BI300"/>
  <c r="BH300"/>
  <c r="BG300"/>
  <c r="BF300"/>
  <c r="T300"/>
  <c r="R300"/>
  <c r="P300"/>
  <c r="BK300"/>
  <c r="J300"/>
  <c r="BE300"/>
  <c r="BI299"/>
  <c r="BH299"/>
  <c r="BG299"/>
  <c r="BF299"/>
  <c r="T299"/>
  <c r="R299"/>
  <c r="P299"/>
  <c r="BK299"/>
  <c r="J299"/>
  <c r="BE299"/>
  <c r="BI298"/>
  <c r="BH298"/>
  <c r="BG298"/>
  <c r="BF298"/>
  <c r="T298"/>
  <c r="R298"/>
  <c r="P298"/>
  <c r="BK298"/>
  <c r="J298"/>
  <c r="BE298"/>
  <c r="BI297"/>
  <c r="BH297"/>
  <c r="BG297"/>
  <c r="BF297"/>
  <c r="T297"/>
  <c r="R297"/>
  <c r="P297"/>
  <c r="BK297"/>
  <c r="J297"/>
  <c r="BE297"/>
  <c r="BI295"/>
  <c r="BH295"/>
  <c r="BG295"/>
  <c r="BF295"/>
  <c r="T295"/>
  <c r="R295"/>
  <c r="P295"/>
  <c r="BK295"/>
  <c r="J295"/>
  <c r="BE295"/>
  <c r="BI291"/>
  <c r="BH291"/>
  <c r="BG291"/>
  <c r="BF291"/>
  <c r="T291"/>
  <c r="R291"/>
  <c r="P291"/>
  <c r="BK291"/>
  <c r="J291"/>
  <c r="BE291"/>
  <c r="BI289"/>
  <c r="BH289"/>
  <c r="BG289"/>
  <c r="BF289"/>
  <c r="T289"/>
  <c r="R289"/>
  <c r="P289"/>
  <c r="BK289"/>
  <c r="J289"/>
  <c r="BE289"/>
  <c r="BI288"/>
  <c r="BH288"/>
  <c r="BG288"/>
  <c r="BF288"/>
  <c r="T288"/>
  <c r="R288"/>
  <c r="P288"/>
  <c r="BK288"/>
  <c r="J288"/>
  <c r="BE288"/>
  <c r="BI287"/>
  <c r="BH287"/>
  <c r="BG287"/>
  <c r="BF287"/>
  <c r="T287"/>
  <c r="R287"/>
  <c r="P287"/>
  <c r="BK287"/>
  <c r="J287"/>
  <c r="BE287"/>
  <c r="BI285"/>
  <c r="BH285"/>
  <c r="BG285"/>
  <c r="BF285"/>
  <c r="T285"/>
  <c r="R285"/>
  <c r="P285"/>
  <c r="BK285"/>
  <c r="J285"/>
  <c r="BE285"/>
  <c r="BI284"/>
  <c r="BH284"/>
  <c r="BG284"/>
  <c r="BF284"/>
  <c r="T284"/>
  <c r="R284"/>
  <c r="P284"/>
  <c r="BK284"/>
  <c r="J284"/>
  <c r="BE284"/>
  <c r="BI283"/>
  <c r="BH283"/>
  <c r="BG283"/>
  <c r="BF283"/>
  <c r="T283"/>
  <c r="R283"/>
  <c r="P283"/>
  <c r="BK283"/>
  <c r="J283"/>
  <c r="BE283"/>
  <c r="BI278"/>
  <c r="BH278"/>
  <c r="BG278"/>
  <c r="BF278"/>
  <c r="T278"/>
  <c r="R278"/>
  <c r="P278"/>
  <c r="BK278"/>
  <c r="J278"/>
  <c r="BE278"/>
  <c r="BI275"/>
  <c r="BH275"/>
  <c r="BG275"/>
  <c r="BF275"/>
  <c r="T275"/>
  <c r="R275"/>
  <c r="P275"/>
  <c r="BK275"/>
  <c r="J275"/>
  <c r="BE275"/>
  <c r="BI274"/>
  <c r="BH274"/>
  <c r="BG274"/>
  <c r="BF274"/>
  <c r="T274"/>
  <c r="R274"/>
  <c r="P274"/>
  <c r="BK274"/>
  <c r="J274"/>
  <c r="BE274"/>
  <c r="BI272"/>
  <c r="BH272"/>
  <c r="BG272"/>
  <c r="BF272"/>
  <c r="T272"/>
  <c r="R272"/>
  <c r="P272"/>
  <c r="BK272"/>
  <c r="J272"/>
  <c r="BE272"/>
  <c r="BI270"/>
  <c r="BH270"/>
  <c r="BG270"/>
  <c r="BF270"/>
  <c r="T270"/>
  <c r="R270"/>
  <c r="P270"/>
  <c r="BK270"/>
  <c r="J270"/>
  <c r="BE270"/>
  <c r="BI268"/>
  <c r="BH268"/>
  <c r="BG268"/>
  <c r="BF268"/>
  <c r="T268"/>
  <c r="T267"/>
  <c r="R268"/>
  <c r="R267"/>
  <c r="P268"/>
  <c r="P267"/>
  <c r="BK268"/>
  <c r="BK267"/>
  <c r="J267"/>
  <c r="J268"/>
  <c r="BE268"/>
  <c r="J71"/>
  <c r="BI265"/>
  <c r="BH265"/>
  <c r="BG265"/>
  <c r="BF265"/>
  <c r="T265"/>
  <c r="R265"/>
  <c r="P265"/>
  <c r="BK265"/>
  <c r="J265"/>
  <c r="BE265"/>
  <c r="BI263"/>
  <c r="BH263"/>
  <c r="BG263"/>
  <c r="BF263"/>
  <c r="T263"/>
  <c r="T262"/>
  <c r="R263"/>
  <c r="R262"/>
  <c r="P263"/>
  <c r="P262"/>
  <c r="BK263"/>
  <c r="BK262"/>
  <c r="J262"/>
  <c r="J263"/>
  <c r="BE263"/>
  <c r="J70"/>
  <c r="BI260"/>
  <c r="BH260"/>
  <c r="BG260"/>
  <c r="BF260"/>
  <c r="T260"/>
  <c r="R260"/>
  <c r="P260"/>
  <c r="BK260"/>
  <c r="J260"/>
  <c r="BE260"/>
  <c r="BI257"/>
  <c r="BH257"/>
  <c r="BG257"/>
  <c r="BF257"/>
  <c r="T257"/>
  <c r="R257"/>
  <c r="P257"/>
  <c r="BK257"/>
  <c r="J257"/>
  <c r="BE257"/>
  <c r="BI254"/>
  <c r="BH254"/>
  <c r="BG254"/>
  <c r="BF254"/>
  <c r="T254"/>
  <c r="T253"/>
  <c r="T252"/>
  <c r="R254"/>
  <c r="R253"/>
  <c r="R252"/>
  <c r="P254"/>
  <c r="P253"/>
  <c r="P252"/>
  <c r="BK254"/>
  <c r="BK253"/>
  <c r="J253"/>
  <c r="BK252"/>
  <c r="J252"/>
  <c r="J254"/>
  <c r="BE254"/>
  <c r="J69"/>
  <c r="J68"/>
  <c r="BI250"/>
  <c r="BH250"/>
  <c r="BG250"/>
  <c r="BF250"/>
  <c r="T250"/>
  <c r="T249"/>
  <c r="R250"/>
  <c r="R249"/>
  <c r="P250"/>
  <c r="P249"/>
  <c r="BK250"/>
  <c r="BK249"/>
  <c r="J249"/>
  <c r="J250"/>
  <c r="BE250"/>
  <c r="J67"/>
  <c r="BI246"/>
  <c r="BH246"/>
  <c r="BG246"/>
  <c r="BF246"/>
  <c r="T246"/>
  <c r="R246"/>
  <c r="P246"/>
  <c r="BK246"/>
  <c r="J246"/>
  <c r="BE246"/>
  <c r="BI243"/>
  <c r="BH243"/>
  <c r="BG243"/>
  <c r="BF243"/>
  <c r="T243"/>
  <c r="R243"/>
  <c r="P243"/>
  <c r="BK243"/>
  <c r="J243"/>
  <c r="BE243"/>
  <c r="BI239"/>
  <c r="BH239"/>
  <c r="BG239"/>
  <c r="BF239"/>
  <c r="T239"/>
  <c r="R239"/>
  <c r="P239"/>
  <c r="BK239"/>
  <c r="J239"/>
  <c r="BE239"/>
  <c r="BI237"/>
  <c r="BH237"/>
  <c r="BG237"/>
  <c r="BF237"/>
  <c r="T237"/>
  <c r="R237"/>
  <c r="P237"/>
  <c r="BK237"/>
  <c r="J237"/>
  <c r="BE237"/>
  <c r="BI235"/>
  <c r="BH235"/>
  <c r="BG235"/>
  <c r="BF235"/>
  <c r="T235"/>
  <c r="T234"/>
  <c r="R235"/>
  <c r="R234"/>
  <c r="P235"/>
  <c r="P234"/>
  <c r="BK235"/>
  <c r="BK234"/>
  <c r="J234"/>
  <c r="J235"/>
  <c r="BE235"/>
  <c r="J66"/>
  <c r="BI231"/>
  <c r="BH231"/>
  <c r="BG231"/>
  <c r="BF231"/>
  <c r="T231"/>
  <c r="R231"/>
  <c r="P231"/>
  <c r="BK231"/>
  <c r="J231"/>
  <c r="BE231"/>
  <c r="BI227"/>
  <c r="BH227"/>
  <c r="BG227"/>
  <c r="BF227"/>
  <c r="T227"/>
  <c r="R227"/>
  <c r="P227"/>
  <c r="BK227"/>
  <c r="J227"/>
  <c r="BE227"/>
  <c r="BI224"/>
  <c r="BH224"/>
  <c r="BG224"/>
  <c r="BF224"/>
  <c r="T224"/>
  <c r="R224"/>
  <c r="P224"/>
  <c r="BK224"/>
  <c r="J224"/>
  <c r="BE224"/>
  <c r="BI221"/>
  <c r="BH221"/>
  <c r="BG221"/>
  <c r="BF221"/>
  <c r="T221"/>
  <c r="R221"/>
  <c r="P221"/>
  <c r="BK221"/>
  <c r="J221"/>
  <c r="BE221"/>
  <c r="BI219"/>
  <c r="BH219"/>
  <c r="BG219"/>
  <c r="BF219"/>
  <c r="T219"/>
  <c r="R219"/>
  <c r="P219"/>
  <c r="BK219"/>
  <c r="J219"/>
  <c r="BE219"/>
  <c r="BI217"/>
  <c r="BH217"/>
  <c r="BG217"/>
  <c r="BF217"/>
  <c r="T217"/>
  <c r="R217"/>
  <c r="P217"/>
  <c r="BK217"/>
  <c r="J217"/>
  <c r="BE217"/>
  <c r="BI214"/>
  <c r="BH214"/>
  <c r="BG214"/>
  <c r="BF214"/>
  <c r="T214"/>
  <c r="R214"/>
  <c r="P214"/>
  <c r="BK214"/>
  <c r="J214"/>
  <c r="BE214"/>
  <c r="BI212"/>
  <c r="BH212"/>
  <c r="BG212"/>
  <c r="BF212"/>
  <c r="T212"/>
  <c r="R212"/>
  <c r="P212"/>
  <c r="BK212"/>
  <c r="J212"/>
  <c r="BE212"/>
  <c r="BI209"/>
  <c r="BH209"/>
  <c r="BG209"/>
  <c r="BF209"/>
  <c r="T209"/>
  <c r="R209"/>
  <c r="P209"/>
  <c r="BK209"/>
  <c r="J209"/>
  <c r="BE209"/>
  <c r="BI207"/>
  <c r="BH207"/>
  <c r="BG207"/>
  <c r="BF207"/>
  <c r="T207"/>
  <c r="R207"/>
  <c r="P207"/>
  <c r="BK207"/>
  <c r="J207"/>
  <c r="BE207"/>
  <c r="BI205"/>
  <c r="BH205"/>
  <c r="BG205"/>
  <c r="BF205"/>
  <c r="T205"/>
  <c r="R205"/>
  <c r="P205"/>
  <c r="BK205"/>
  <c r="J205"/>
  <c r="BE205"/>
  <c r="BI202"/>
  <c r="BH202"/>
  <c r="BG202"/>
  <c r="BF202"/>
  <c r="T202"/>
  <c r="R202"/>
  <c r="P202"/>
  <c r="BK202"/>
  <c r="J202"/>
  <c r="BE202"/>
  <c r="BI200"/>
  <c r="BH200"/>
  <c r="BG200"/>
  <c r="BF200"/>
  <c r="T200"/>
  <c r="R200"/>
  <c r="P200"/>
  <c r="BK200"/>
  <c r="J200"/>
  <c r="BE200"/>
  <c r="BI198"/>
  <c r="BH198"/>
  <c r="BG198"/>
  <c r="BF198"/>
  <c r="T198"/>
  <c r="R198"/>
  <c r="P198"/>
  <c r="BK198"/>
  <c r="J198"/>
  <c r="BE198"/>
  <c r="BI195"/>
  <c r="BH195"/>
  <c r="BG195"/>
  <c r="BF195"/>
  <c r="T195"/>
  <c r="T194"/>
  <c r="R195"/>
  <c r="R194"/>
  <c r="P195"/>
  <c r="P194"/>
  <c r="BK195"/>
  <c r="BK194"/>
  <c r="J194"/>
  <c r="J195"/>
  <c r="BE195"/>
  <c r="J65"/>
  <c r="BI189"/>
  <c r="BH189"/>
  <c r="BG189"/>
  <c r="BF189"/>
  <c r="T189"/>
  <c r="T188"/>
  <c r="R189"/>
  <c r="R188"/>
  <c r="P189"/>
  <c r="P188"/>
  <c r="BK189"/>
  <c r="BK188"/>
  <c r="J188"/>
  <c r="J189"/>
  <c r="BE189"/>
  <c r="J64"/>
  <c r="BI184"/>
  <c r="BH184"/>
  <c r="BG184"/>
  <c r="BF184"/>
  <c r="T184"/>
  <c r="T183"/>
  <c r="T182"/>
  <c r="R184"/>
  <c r="R183"/>
  <c r="R182"/>
  <c r="P184"/>
  <c r="P183"/>
  <c r="P182"/>
  <c r="BK184"/>
  <c r="BK183"/>
  <c r="J183"/>
  <c r="BK182"/>
  <c r="J182"/>
  <c r="J184"/>
  <c r="BE184"/>
  <c r="J63"/>
  <c r="J62"/>
  <c r="BI178"/>
  <c r="BH178"/>
  <c r="BG178"/>
  <c r="BF178"/>
  <c r="T178"/>
  <c r="R178"/>
  <c r="P178"/>
  <c r="BK178"/>
  <c r="J178"/>
  <c r="BE178"/>
  <c r="BI174"/>
  <c r="BH174"/>
  <c r="BG174"/>
  <c r="BF174"/>
  <c r="T174"/>
  <c r="R174"/>
  <c r="P174"/>
  <c r="BK174"/>
  <c r="J174"/>
  <c r="BE174"/>
  <c r="BI170"/>
  <c r="BH170"/>
  <c r="BG170"/>
  <c r="BF170"/>
  <c r="T170"/>
  <c r="T169"/>
  <c r="R170"/>
  <c r="R169"/>
  <c r="P170"/>
  <c r="P169"/>
  <c r="BK170"/>
  <c r="BK169"/>
  <c r="J169"/>
  <c r="J170"/>
  <c r="BE170"/>
  <c r="J61"/>
  <c r="BI166"/>
  <c r="BH166"/>
  <c r="BG166"/>
  <c r="BF166"/>
  <c r="T166"/>
  <c r="R166"/>
  <c r="P166"/>
  <c r="BK166"/>
  <c r="J166"/>
  <c r="BE166"/>
  <c r="BI161"/>
  <c r="BH161"/>
  <c r="BG161"/>
  <c r="BF161"/>
  <c r="T161"/>
  <c r="R161"/>
  <c r="P161"/>
  <c r="BK161"/>
  <c r="J161"/>
  <c r="BE161"/>
  <c r="BI156"/>
  <c r="BH156"/>
  <c r="BG156"/>
  <c r="BF156"/>
  <c r="T156"/>
  <c r="R156"/>
  <c r="P156"/>
  <c r="BK156"/>
  <c r="J156"/>
  <c r="BE156"/>
  <c r="BI151"/>
  <c r="BH151"/>
  <c r="BG151"/>
  <c r="BF151"/>
  <c r="T151"/>
  <c r="R151"/>
  <c r="P151"/>
  <c r="BK151"/>
  <c r="J151"/>
  <c r="BE151"/>
  <c r="BI148"/>
  <c r="BH148"/>
  <c r="BG148"/>
  <c r="BF148"/>
  <c r="T148"/>
  <c r="R148"/>
  <c r="P148"/>
  <c r="BK148"/>
  <c r="J148"/>
  <c r="BE148"/>
  <c r="BI146"/>
  <c r="BH146"/>
  <c r="BG146"/>
  <c r="BF146"/>
  <c r="T146"/>
  <c r="R146"/>
  <c r="P146"/>
  <c r="BK146"/>
  <c r="J146"/>
  <c r="BE146"/>
  <c r="BI143"/>
  <c r="BH143"/>
  <c r="BG143"/>
  <c r="BF143"/>
  <c r="T143"/>
  <c r="R143"/>
  <c r="P143"/>
  <c r="BK143"/>
  <c r="J143"/>
  <c r="BE143"/>
  <c r="BI139"/>
  <c r="BH139"/>
  <c r="BG139"/>
  <c r="BF139"/>
  <c r="T139"/>
  <c r="T138"/>
  <c r="T137"/>
  <c r="R139"/>
  <c r="R138"/>
  <c r="R137"/>
  <c r="P139"/>
  <c r="P138"/>
  <c r="P137"/>
  <c r="BK139"/>
  <c r="BK138"/>
  <c r="J138"/>
  <c r="BK137"/>
  <c r="J137"/>
  <c r="J139"/>
  <c r="BE139"/>
  <c r="J60"/>
  <c r="J59"/>
  <c r="BI135"/>
  <c r="BH135"/>
  <c r="BG135"/>
  <c r="BF135"/>
  <c r="T135"/>
  <c r="R135"/>
  <c r="P135"/>
  <c r="BK135"/>
  <c r="J135"/>
  <c r="BE135"/>
  <c r="BI131"/>
  <c r="BH131"/>
  <c r="BG131"/>
  <c r="BF131"/>
  <c r="T131"/>
  <c r="R131"/>
  <c r="P131"/>
  <c r="BK131"/>
  <c r="J131"/>
  <c r="BE131"/>
  <c r="BI128"/>
  <c r="BH128"/>
  <c r="BG128"/>
  <c r="BF128"/>
  <c r="T128"/>
  <c r="R128"/>
  <c r="P128"/>
  <c r="BK128"/>
  <c r="J128"/>
  <c r="BE128"/>
  <c r="BI126"/>
  <c r="BH126"/>
  <c r="BG126"/>
  <c r="BF126"/>
  <c r="T126"/>
  <c r="R126"/>
  <c r="P126"/>
  <c r="BK126"/>
  <c r="J126"/>
  <c r="BE126"/>
  <c r="BI123"/>
  <c r="BH123"/>
  <c r="BG123"/>
  <c r="BF123"/>
  <c r="T123"/>
  <c r="R123"/>
  <c r="P123"/>
  <c r="BK123"/>
  <c r="J123"/>
  <c r="BE123"/>
  <c r="BI119"/>
  <c r="BH119"/>
  <c r="BG119"/>
  <c r="BF119"/>
  <c r="T119"/>
  <c r="R119"/>
  <c r="P119"/>
  <c r="BK119"/>
  <c r="J119"/>
  <c r="BE119"/>
  <c r="BI116"/>
  <c r="BH116"/>
  <c r="BG116"/>
  <c r="BF116"/>
  <c r="T116"/>
  <c r="R116"/>
  <c r="P116"/>
  <c r="BK116"/>
  <c r="J116"/>
  <c r="BE116"/>
  <c r="BI113"/>
  <c r="BH113"/>
  <c r="BG113"/>
  <c r="BF113"/>
  <c r="T113"/>
  <c r="R113"/>
  <c r="P113"/>
  <c r="BK113"/>
  <c r="J113"/>
  <c r="BE113"/>
  <c r="BI109"/>
  <c r="BH109"/>
  <c r="BG109"/>
  <c r="BF109"/>
  <c r="T109"/>
  <c r="R109"/>
  <c r="P109"/>
  <c r="BK109"/>
  <c r="J109"/>
  <c r="BE109"/>
  <c r="BI105"/>
  <c r="F34"/>
  <c i="1" r="BD52"/>
  <c i="2" r="BH105"/>
  <c r="F33"/>
  <c i="1" r="BC52"/>
  <c i="2" r="BG105"/>
  <c r="F32"/>
  <c i="1" r="BB52"/>
  <c i="2" r="BF105"/>
  <c r="J31"/>
  <c i="1" r="AW52"/>
  <c i="2" r="F31"/>
  <c i="1" r="BA52"/>
  <c i="2" r="T105"/>
  <c r="T104"/>
  <c r="T103"/>
  <c r="T102"/>
  <c r="R105"/>
  <c r="R104"/>
  <c r="R103"/>
  <c r="R102"/>
  <c r="P105"/>
  <c r="P104"/>
  <c r="P103"/>
  <c r="P102"/>
  <c i="1" r="AU52"/>
  <c i="2" r="BK105"/>
  <c r="BK104"/>
  <c r="J104"/>
  <c r="BK103"/>
  <c r="J103"/>
  <c r="BK102"/>
  <c r="J102"/>
  <c r="J56"/>
  <c r="J27"/>
  <c i="1" r="AG52"/>
  <c i="2" r="J105"/>
  <c r="BE105"/>
  <c r="J30"/>
  <c i="1" r="AV52"/>
  <c i="2" r="F30"/>
  <c i="1" r="AZ52"/>
  <c i="2" r="J58"/>
  <c r="J57"/>
  <c r="J98"/>
  <c r="F98"/>
  <c r="F96"/>
  <c r="E94"/>
  <c r="J51"/>
  <c r="F51"/>
  <c r="F49"/>
  <c r="E47"/>
  <c r="J36"/>
  <c r="J18"/>
  <c r="E18"/>
  <c r="F99"/>
  <c r="F52"/>
  <c r="J17"/>
  <c r="J12"/>
  <c r="J96"/>
  <c r="J49"/>
  <c r="E7"/>
  <c r="E92"/>
  <c r="E45"/>
  <c i="1" r="BD51"/>
  <c r="W30"/>
  <c r="BC51"/>
  <c r="W29"/>
  <c r="BB51"/>
  <c r="W28"/>
  <c r="BA51"/>
  <c r="W27"/>
  <c r="AZ51"/>
  <c r="W26"/>
  <c r="AY51"/>
  <c r="AX51"/>
  <c r="AW51"/>
  <c r="AK27"/>
  <c r="AV51"/>
  <c r="AK26"/>
  <c r="AU51"/>
  <c r="AT51"/>
  <c r="AS51"/>
  <c r="AG51"/>
  <c r="AK23"/>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<sst xmlns="http://schemas.openxmlformats.org/spreadsheetml/2006/main">
  <si>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</si>
  <si>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</si>
  <si>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</si>
  <si>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</si>
  <si>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</si>
  <si>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</si>
  <si>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</si>
  <si>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{bd4a6530-4f68-4ec4-9066-035163dc4adb}</t>
  </si>
  <si>
    <t>0,01</t>
  </si>
  <si>
    <t>21</t>
  </si>
  <si>
    <t>15</t>
  </si>
  <si>
    <t>REKAPITULACE STAVBY</t>
  </si>
  <si>
    <t xml:space="preserve">v ---  níže se nacházejí doplnkové a pomocné údaje k sestavám  --- v</t>
  </si>
  <si>
    <t>Návod na vyplnění</t>
  </si>
  <si>
    <t>0,001</t>
  </si>
  <si>
    <t>Kód:</t>
  </si>
  <si>
    <t>999204</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</si>
  <si>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</si>
  <si>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</si>
  <si>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 xml:space="preserve">Domov mládeže a školní jídelna - Lidická  590/38, Karlovy Vary - Pavilon A1</t>
  </si>
  <si>
    <t>0,1</t>
  </si>
  <si>
    <t>KSO:</t>
  </si>
  <si>
    <t/>
  </si>
  <si>
    <t>CC-CZ:</t>
  </si>
  <si>
    <t>1</t>
  </si>
  <si>
    <t>Místo:</t>
  </si>
  <si>
    <t>Karlovy Vary</t>
  </si>
  <si>
    <t>Datum:</t>
  </si>
  <si>
    <t>13. 2. 2018</t>
  </si>
  <si>
    <t>10</t>
  </si>
  <si>
    <t>100</t>
  </si>
  <si>
    <t>Zadavatel:</t>
  </si>
  <si>
    <t>IČ:</t>
  </si>
  <si>
    <t>Domov mládeže, Lidická 38, K.Vary</t>
  </si>
  <si>
    <t>DIČ:</t>
  </si>
  <si>
    <t>Uchazeč:</t>
  </si>
  <si>
    <t>Vyplň údaj</t>
  </si>
  <si>
    <t>Projektant:</t>
  </si>
  <si>
    <t>Ivan Křesina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</si>
  <si>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</si>
  <si>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</si>
  <si>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</si>
  <si>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</si>
  <si>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</si>
  <si>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</si>
  <si>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</si>
  <si>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</si>
  <si>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</si>
  <si>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</si>
  <si>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</si>
  <si>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</si>
  <si>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</si>
  <si>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</si>
  <si>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</si>
  <si>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</si>
  <si>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</si>
  <si>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</si>
  <si>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</si>
  <si>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</si>
  <si>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</si>
  <si>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</si>
  <si>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</si>
  <si>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</si>
  <si>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</si>
  <si>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</si>
  <si>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</si>
  <si>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</si>
  <si>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</si>
  <si>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</si>
  <si>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</si>
  <si>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</si>
  <si>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</si>
  <si>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</si>
  <si>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</si>
  <si>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</si>
  <si>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</si>
  <si>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</si>
  <si>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</si>
  <si>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</si>
  <si>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</si>
  <si>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01-st</t>
  </si>
  <si>
    <t>Pavilon A1-Úprava sociálních zařízení v ubytovnách žáků</t>
  </si>
  <si>
    <t>STA</t>
  </si>
  <si>
    <t>{657518f7-0369-4566-8725-47a82b1dc1d6}</t>
  </si>
  <si>
    <t>2</t>
  </si>
  <si>
    <t>SO 01-zti</t>
  </si>
  <si>
    <t>Pavilon A1 - Úprava soc.zařízení v ubytovnách žáků - ZTI</t>
  </si>
  <si>
    <t>{e91ab9e0-521b-48c2-a5d5-7248a483fcc6}</t>
  </si>
  <si>
    <t>SO 01-el</t>
  </si>
  <si>
    <t>Pavilon A1 - Úprava soc.zařízení v ubytovnách žáků - ELektroinstalace</t>
  </si>
  <si>
    <t>{ca22e3d7-b20e-4aa1-8740-200f22a467b1}</t>
  </si>
  <si>
    <t>VON</t>
  </si>
  <si>
    <t>Pavilon A1 - Vedlejší a ostatní náklady</t>
  </si>
  <si>
    <t>{c3f5f57f-5665-47a5-ad41-d9d257cdec74}</t>
  </si>
  <si>
    <t>1) Krycí list soupisu</t>
  </si>
  <si>
    <t>2) Rekapitulace</t>
  </si>
  <si>
    <t>3) Soupis prací</t>
  </si>
  <si>
    <t>Zpět na list:</t>
  </si>
  <si>
    <t>Rekapitulace stavby</t>
  </si>
  <si>
    <t>KRYCÍ LIST SOUPISU</t>
  </si>
  <si>
    <t>Objekt:</t>
  </si>
  <si>
    <t>SO 01-st - Pavilon A1-Úprava sociálních zařízení v ubytovnách žáků</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</si>
  <si>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</si>
  <si>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</si>
  <si>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</si>
  <si>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</si>
  <si>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</si>
  <si>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</si>
  <si>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</si>
  <si>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</si>
  <si>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61 - Úprava povrchů vnitřní</t>
  </si>
  <si>
    <t xml:space="preserve">      63 - Podlahy a podlahové konstrukce</t>
  </si>
  <si>
    <t xml:space="preserve">    9 - Ostatní konstrukce a práce-bourání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</si>
  <si>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</si>
  <si>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</si>
  <si>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</si>
  <si>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</si>
  <si>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</si>
  <si>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</si>
  <si>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</si>
  <si>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722 - Zdravotechnika - vnitřní vodovod</t>
  </si>
  <si>
    <t xml:space="preserve">    725 - Zdravotechnika - zařizovací předměty</t>
  </si>
  <si>
    <t xml:space="preserve">    726 - Zdravotechnika - předstěnové instalace</t>
  </si>
  <si>
    <t xml:space="preserve">    727 - Zdravotechnika - požární ochrana</t>
  </si>
  <si>
    <t xml:space="preserve">    735 - Ústřední vytápění - otopná tělesa</t>
  </si>
  <si>
    <t xml:space="preserve">    751 - Vzduchotechnika</t>
  </si>
  <si>
    <t xml:space="preserve">    763 - Konstrukce suché výstavby</t>
  </si>
  <si>
    <t xml:space="preserve">    766 - Konstrukce truhlářské</t>
  </si>
  <si>
    <t xml:space="preserve">    767 - Konstrukce zámečnické</t>
  </si>
  <si>
    <t xml:space="preserve">    771 - Podlahy z dlaždic</t>
  </si>
  <si>
    <t xml:space="preserve">    781 - Dokončovací práce - obklady keramické</t>
  </si>
  <si>
    <t xml:space="preserve">    783 - Dokončovací práce - nátěry</t>
  </si>
  <si>
    <t xml:space="preserve">    784 - Dokončovací práce - malby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</si>
  <si>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</si>
  <si>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</si>
  <si>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</si>
  <si>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</si>
  <si>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</si>
  <si>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</si>
  <si>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</si>
  <si>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</si>
  <si>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</si>
  <si>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</si>
  <si>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</si>
  <si>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</si>
  <si>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</si>
  <si>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</si>
  <si>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</si>
  <si>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</si>
  <si>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</si>
  <si>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3</t>
  </si>
  <si>
    <t>Svislé a kompletní konstrukce</t>
  </si>
  <si>
    <t>K</t>
  </si>
  <si>
    <t>317944321</t>
  </si>
  <si>
    <t>Válcované nosníky dodatečně osazované do připravených otvorů bez zazdění hlav do č. 12</t>
  </si>
  <si>
    <t>t</t>
  </si>
  <si>
    <t>CS ÚRS 2018 01</t>
  </si>
  <si>
    <t>4</t>
  </si>
  <si>
    <t>895821365</t>
  </si>
  <si>
    <t>PSC</t>
  </si>
  <si>
    <t xml:space="preserve">Poznámka k souboru cen:_x000d_
1. V cenách jsou zahrnuty náklady na dodávku a montáž válcovaných nosníků. 2. Ceny jsou určeny pouze pro ocenění konstrukce překladů nad otvory. </t>
  </si>
  <si>
    <t>VV</t>
  </si>
  <si>
    <t>"6.NP hygienická kabina 2x I 80" 1,5*2*5,94*0,001*1</t>
  </si>
  <si>
    <t>True</t>
  </si>
  <si>
    <t>"4.-5.,7.-9.NP sprcha 2x I 80" 1,0*2*5,94*0,001*5</t>
  </si>
  <si>
    <t>319201321</t>
  </si>
  <si>
    <t>Vyrovnání nerovného povrchu vnitřního i vnějšího zdiva bez odsekání vadných cihel, maltou (s dodáním hmot) tl. do 30 mm</t>
  </si>
  <si>
    <t>m2</t>
  </si>
  <si>
    <t>-515890933</t>
  </si>
  <si>
    <t>"6.NP po odbourání stěny" 4,6*2,65*1</t>
  </si>
  <si>
    <t>"6.NP po odsekání obkladu" (4,35+1,525)*1,8*1-(0,6*0,9*1)</t>
  </si>
  <si>
    <t>"4-5.,7.-9.NP po odsekání obkladu" (4,3+1,525+4,6)*1,8*5-(0,6*0,9*5)</t>
  </si>
  <si>
    <t>342272225</t>
  </si>
  <si>
    <t>Příčky z pórobetonových tvárnic hladkých na tenké maltové lože objemová hmotnost do 500 kg/m3, tloušťka příčky 100 mm</t>
  </si>
  <si>
    <t>1769148180</t>
  </si>
  <si>
    <t>"6.NP " 1,675*2,65*1</t>
  </si>
  <si>
    <t>"4.-5.+7.-9.NP " (1,525*2,65*2-0,7*1,97)*5</t>
  </si>
  <si>
    <t>317142422</t>
  </si>
  <si>
    <t>Překlady nenosné prefabrikované z pórobetonu přímé osazené do tenkého maltového lože v příčkách tloušťky 100 mm, délky překladu přes 1000 do 1250 mm</t>
  </si>
  <si>
    <t>kus</t>
  </si>
  <si>
    <t>-173834352</t>
  </si>
  <si>
    <t xml:space="preserve">Poznámka k souboru cen:_x000d_
1. V cenách jsou započteny náklady na dodání a uložení překladu, včetně podmazání ložné plochy tenkovrstvou maltou. </t>
  </si>
  <si>
    <t>"4-5.+7-9.NP " 1*5</t>
  </si>
  <si>
    <t>5</t>
  </si>
  <si>
    <t>342291111</t>
  </si>
  <si>
    <t>Ukotvení příček polyuretanovou pěnou, tl. příčky do 100 mm</t>
  </si>
  <si>
    <t>m</t>
  </si>
  <si>
    <t>1521754559</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</si>
  <si>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</si>
  <si>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"4.-9.NP " (0,6+0,3)*6</t>
  </si>
  <si>
    <t>"4.-9.NP "1,675*1+1,525*2*5</t>
  </si>
  <si>
    <t>6</t>
  </si>
  <si>
    <t>342291121</t>
  </si>
  <si>
    <t>Ukotvení příček plochými kotvami, do konstrukce cihelné</t>
  </si>
  <si>
    <t>-815515820</t>
  </si>
  <si>
    <t>"4.-9.NP " 2,65*(4*1+6*5)</t>
  </si>
  <si>
    <t>7</t>
  </si>
  <si>
    <t>346244353</t>
  </si>
  <si>
    <t>Obezdívka koupelnových van ploch rovných z přesných pórobetonových tvárnic, na tenké maltové lože, tl. 75 mm</t>
  </si>
  <si>
    <t>-1932014336</t>
  </si>
  <si>
    <t>"4.-9.NP obezdívka kanalizace " (0,6+0,3)*2,65*6</t>
  </si>
  <si>
    <t>8</t>
  </si>
  <si>
    <t>346244381</t>
  </si>
  <si>
    <t>Plentování ocelových válcovaných nosníků jednostranné cihlami na maltu, výška stojiny do 200 mm</t>
  </si>
  <si>
    <t>-486299733</t>
  </si>
  <si>
    <t>"6.NP hygienická kabina 2x I 80" 1,5*2*0,1*1</t>
  </si>
  <si>
    <t>"4.-5., 7.-9.NP sprcha 2x I 80" 1,0*2*0,1*5</t>
  </si>
  <si>
    <t>9</t>
  </si>
  <si>
    <t>346481112</t>
  </si>
  <si>
    <t>Zaplentování rýh, potrubí, válcovaných nosníků, výklenků nebo nik jakéhokoliv tvaru, na maltu ve stěnách nebo před stěnami keramickým a funkčně podobným pletivem</t>
  </si>
  <si>
    <t>-545447297</t>
  </si>
  <si>
    <t xml:space="preserve">Poznámka k souboru cen:_x000d_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</si>
  <si>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"6.NP hygienická kabina 2x I 80" 1,5*0,1*3*1</t>
  </si>
  <si>
    <t>"4.-5., 7.-9.NP sprcha 2x I 80" 1,0*0,1*3*5</t>
  </si>
  <si>
    <t>340271021</t>
  </si>
  <si>
    <t>Zazdívka otvorů v příčkách nebo stěnách pórobetonovými tvárnicemi plochy přes 0,025 m2 do 1 m2, objemová hmotnost 500 kg/m3, tloušťka příčky 100 mm</t>
  </si>
  <si>
    <t>1704750521</t>
  </si>
  <si>
    <t>"4.-5., 7.-9.NP sprcha " 0,35*2,65*5</t>
  </si>
  <si>
    <t>Úpravy povrchů, podlahy a osazování výplní</t>
  </si>
  <si>
    <t>61</t>
  </si>
  <si>
    <t>Úprava povrchů vnitřní</t>
  </si>
  <si>
    <t>11</t>
  </si>
  <si>
    <t>619995001</t>
  </si>
  <si>
    <t>Začištění omítek (s dodáním hmot) kolem oken, dveří, podlah, obkladů apod.</t>
  </si>
  <si>
    <t>581180873</t>
  </si>
  <si>
    <t xml:space="preserve">Poznámka k souboru cen:_x000d_
1. Cenu -5001 lze použít pouze v případě provádění opravy nebo osazování nových oken, dveří, obkladů, podlah apod.; nelze ji použít v případech provádění opravy omítek nebo nové omítky v celé ploše. </t>
  </si>
  <si>
    <t>"6.NP hygienická kabina" ((4,2+1,675)*2+(0,6+1,5+2)*2+1+1,675+0,3)*1</t>
  </si>
  <si>
    <t>"4-5.+7-9.NP " ((1,525+1,2+1,525+2,9+0,6+1,5+0,7+2*2,0)*2+1,525+0,3)*5</t>
  </si>
  <si>
    <t>12</t>
  </si>
  <si>
    <t>612135101</t>
  </si>
  <si>
    <t>Hrubá výplň rýh maltou jakékoli šířky rýhy ve stěnách</t>
  </si>
  <si>
    <t>-1041926887</t>
  </si>
  <si>
    <t xml:space="preserve">Poznámka k souboru cen:_x000d_
1. V cenách nejsou započteny náklady na omítku rýh, tyto se ocení příšlušnými cenami tohoto katalogu. </t>
  </si>
  <si>
    <t>" 4.-9.NP stěny " (45+11)*0,1</t>
  </si>
  <si>
    <t>13</t>
  </si>
  <si>
    <t>612315111</t>
  </si>
  <si>
    <t>Vápenná omítka rýh hladká ve stěnách, šířky rýhy do 150 mm</t>
  </si>
  <si>
    <t>-1927505025</t>
  </si>
  <si>
    <t xml:space="preserve">"4.-9.NP stěny"  (45+11)*0,1</t>
  </si>
  <si>
    <t>14</t>
  </si>
  <si>
    <t>612325301</t>
  </si>
  <si>
    <t>Vápenocementová omítka ostění nebo nadpraží hladká</t>
  </si>
  <si>
    <t>1544539206</t>
  </si>
  <si>
    <t xml:space="preserve">Poznámka k souboru cen:_x000d_
1. Ceny lze použít jen pro ocenění samostatně upravovaného ostění a nadpraží ( např. při dodatečné výměně oken nebo zárubní ) v šířce do 300 mm okolo upravovaného otvoru. </t>
  </si>
  <si>
    <t>"6.NP hygienická kabina" 0,15*(2,02*2+1,1)*1</t>
  </si>
  <si>
    <t>612321121</t>
  </si>
  <si>
    <t>Omítka vápenocementová vnitřních ploch nanášená ručně jednovrstvá, tloušťky do 10 mm hladká svislých konstrukcí stěn</t>
  </si>
  <si>
    <t>609722106</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</si>
  <si>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</si>
  <si>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omítka pod obklad</t>
  </si>
  <si>
    <t>"6.NP hygienická kabina" ((4,2+1,675)*2*2,1-(1*1,97+0,6*0,9))*1</t>
  </si>
  <si>
    <t xml:space="preserve">"4-5.np+7-9.np"  ((1,2*2+1,525)*1,8-(0,6*0,6)+(2,9*2)*2,1-0,7*2,0)*5</t>
  </si>
  <si>
    <t>16</t>
  </si>
  <si>
    <t>612311131</t>
  </si>
  <si>
    <t>Potažení vnitřních ploch štukem tloušťky do 3 mm svislých konstrukcí stěn</t>
  </si>
  <si>
    <t>193155289</t>
  </si>
  <si>
    <t>štuk nad obkladem</t>
  </si>
  <si>
    <t>"6.NP hygienická kabina" (1,675+4,2)*2*(2,65-2,1)*1</t>
  </si>
  <si>
    <t>"4-5.np+7-9.np" ((1,525+1,2)*2*(2,65-1,8)-(0,6*0,6)+(1,525+2,9)*2*(2,65-2,1))*5</t>
  </si>
  <si>
    <t>" 4-9.np žehlírna" (1,525+0,3)*2,65*6</t>
  </si>
  <si>
    <t>17</t>
  </si>
  <si>
    <t>612142001</t>
  </si>
  <si>
    <t>Potažení vnitřních ploch pletivem v ploše nebo pruzích, na plném podkladu sklovláknitým vtlačením do tmelu stěn</t>
  </si>
  <si>
    <t>877455976</t>
  </si>
  <si>
    <t xml:space="preserve">Poznámka k souboru cen:_x000d_
1. V cenách -2001 jsou započteny i náklady na tmel. </t>
  </si>
  <si>
    <t>"6.NP " 1,675*2,65*1*2</t>
  </si>
  <si>
    <t>"4-5.+7-9.NP " (1,525*2,65*2-0,7*1,97)*5*2</t>
  </si>
  <si>
    <t>18</t>
  </si>
  <si>
    <t>619991011</t>
  </si>
  <si>
    <t>Zakrytí vnitřních ploch před znečištěním včetně pozdějšího odkrytí konstrukcí a prvků obalením fólií a přelepením páskou</t>
  </si>
  <si>
    <t>-2093895646</t>
  </si>
  <si>
    <t xml:space="preserve">Poznámka k souboru cen:_x000d_
1. U ceny -1011 se množství měrných jednotek určuje v m2 rozvinuté plochy jednotlivých konstrukcí a prvků. 2. Zakrytí výplní otvorů se oceňuje příslušnými cenami souboru cen 629 99-10.. Zakrytí vnějších ploch před znečištěním. </t>
  </si>
  <si>
    <t>"4.-9.NP hygienická kabina" 0,6*1,2*6</t>
  </si>
  <si>
    <t>63</t>
  </si>
  <si>
    <t>Podlahy a podlahové konstrukce</t>
  </si>
  <si>
    <t>19</t>
  </si>
  <si>
    <t>632450134</t>
  </si>
  <si>
    <t>Potěr cementový vyrovnávací ze suchých směsí v ploše o průměrné (střední) tl. přes 40 do 50 mm</t>
  </si>
  <si>
    <t>240543959</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</si>
  <si>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</si>
  <si>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"6.NP hygienická kabina" 7,04*1</t>
  </si>
  <si>
    <t>"4-5.np+7-9.np" (1,83+4,42)*5</t>
  </si>
  <si>
    <t>20</t>
  </si>
  <si>
    <t>632450121</t>
  </si>
  <si>
    <t>Potěr cementový vyrovnávací ze suchých směsí v pásu o průměrné (střední) tl. od 10 do 20 mm</t>
  </si>
  <si>
    <t>-1350612589</t>
  </si>
  <si>
    <t>"6.NP hygienická kabina" (1,675+0,6+0,3)*0,1*1</t>
  </si>
  <si>
    <t>"4-5.NP+7-9.NP" (1,525*2+0,6+0,3)*0,1*5</t>
  </si>
  <si>
    <t>632450124</t>
  </si>
  <si>
    <t>Potěr cementový vyrovnávací ze suchých směsí v pásu o průměrné (střední) tl. přes 40 do 50 mm</t>
  </si>
  <si>
    <t>-1372403684</t>
  </si>
  <si>
    <t>"6.NP hygienická kabina" (1,1+4,6)*0,15*1</t>
  </si>
  <si>
    <t>"4-5.NP+7-9.NP" (0,8)*0,15*5</t>
  </si>
  <si>
    <t>Ostatní konstrukce a práce-bourání</t>
  </si>
  <si>
    <t>94</t>
  </si>
  <si>
    <t>Lešení a stavební výtahy</t>
  </si>
  <si>
    <t>22</t>
  </si>
  <si>
    <t>949101111</t>
  </si>
  <si>
    <t>Lešení pomocné pracovní pro objekty pozemních staveb pro zatížení do 150 kg/m2, o výšce lešeňové podlahy do 1,9 m</t>
  </si>
  <si>
    <t>-485209684</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</si>
  <si>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</si>
  <si>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"6.NP hygienická kabina" 7,04</t>
  </si>
  <si>
    <t>"3-5.np+7-10.np" (1,83+4,42)*5</t>
  </si>
  <si>
    <t>95</t>
  </si>
  <si>
    <t>Různé dokončovací konstrukce a práce pozemních staveb</t>
  </si>
  <si>
    <t>23</t>
  </si>
  <si>
    <t>952901111</t>
  </si>
  <si>
    <t>Vyčištění budov nebo objektů před předáním do užívání budov bytové nebo občanské výstavby, světlé výšky podlaží do 4 m</t>
  </si>
  <si>
    <t>1555833342</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</si>
  <si>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</si>
  <si>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"4.-9.NP hygienická kabina" 7,04*1+(1,83+4,42)*5</t>
  </si>
  <si>
    <t>"4.-9.NP žehlírna" 3,64*1+3,67*5</t>
  </si>
  <si>
    <t xml:space="preserve">"související  - chodba, schody" 15*9</t>
  </si>
  <si>
    <t>96</t>
  </si>
  <si>
    <t>Bourání konstrukcí</t>
  </si>
  <si>
    <t>24</t>
  </si>
  <si>
    <t>965081213</t>
  </si>
  <si>
    <t>Bourání podlah z dlaždic bez podkladního lože nebo mazaniny, s jakoukoliv výplní spár keramických nebo xylolitových tl. do 10 mm, plochy přes 1 m2</t>
  </si>
  <si>
    <t>-1954883854</t>
  </si>
  <si>
    <t xml:space="preserve">Poznámka k souboru cen:_x000d_
1. Odsekání soklíků se oceňuje cenami souboru cen 965 08. </t>
  </si>
  <si>
    <t>"4.-9..NP hygienická kabina" 6,78*6</t>
  </si>
  <si>
    <t>25</t>
  </si>
  <si>
    <t>965042121</t>
  </si>
  <si>
    <t>Bourání mazanin betonových nebo z litého asfaltu tl. do 100 mm, plochy do 1 m2</t>
  </si>
  <si>
    <t>m3</t>
  </si>
  <si>
    <t>-1923065265</t>
  </si>
  <si>
    <t>"4.-9..NP hygienická kabina" 6,78*0,05*6</t>
  </si>
  <si>
    <t>26</t>
  </si>
  <si>
    <t>966086321</t>
  </si>
  <si>
    <t>Vybourání podkladních kvádříků betonových nebo kamenných ložné plochy do 0,20 m2 a výšky do 150 mm</t>
  </si>
  <si>
    <t>1288896194</t>
  </si>
  <si>
    <t xml:space="preserve">"4.-9..NP soklík  " 1*6</t>
  </si>
  <si>
    <t>27</t>
  </si>
  <si>
    <t>967031132</t>
  </si>
  <si>
    <t>Přisekání (špicování) plošné nebo rovných ostění zdiva z cihel pálených rovných ostění, bez odstupu, po hrubém vybourání otvorů, na maltu vápennou nebo vápenocementovou</t>
  </si>
  <si>
    <t>-48153195</t>
  </si>
  <si>
    <t>"4-5.NP+7-9.NP" 0,15*(2,02*2+0,8)*5</t>
  </si>
  <si>
    <t>28</t>
  </si>
  <si>
    <t>967031733</t>
  </si>
  <si>
    <t>Přisekání (špicování) plošné nebo rovných ostění zdiva z cihel pálených plošné, na maltu vápennou nebo vápenocementovou, tl. na maltu vápennou nebo vápenocementovou, tl. do 150 mm</t>
  </si>
  <si>
    <t>219861705</t>
  </si>
  <si>
    <t>"6.NP pro hygienická kabina" 4*2,65*1</t>
  </si>
  <si>
    <t>29</t>
  </si>
  <si>
    <t>962031133</t>
  </si>
  <si>
    <t>Bourání příček z cihel, tvárnic nebo příčkovek z cihel pálených, plných nebo dutých na maltu vápennou nebo vápenocementovou, tl. do 150 mm</t>
  </si>
  <si>
    <t>492673402</t>
  </si>
  <si>
    <t>"4.-9.NP pro hygienická kabina" (0,6+0,25*2)*2,65*6</t>
  </si>
  <si>
    <t>30</t>
  </si>
  <si>
    <t>971033631</t>
  </si>
  <si>
    <t>Vybourání otvorů ve zdivu základovém nebo nadzákladovém z cihel, tvárnic, příčkovek z cihel pálených na maltu vápennou nebo vápenocementovou plochy do 4 m2, tl. do 150 mm</t>
  </si>
  <si>
    <t>1147255586</t>
  </si>
  <si>
    <t>"6.NP hygienická kabina" 1,1*2,02*1</t>
  </si>
  <si>
    <t>"4-5.NP+7-9.NP" 0,8*2,02*5</t>
  </si>
  <si>
    <t>31</t>
  </si>
  <si>
    <t>974031133</t>
  </si>
  <si>
    <t>Vysekání rýh ve zdivu cihelném na maltu vápennou nebo vápenocementovou do hl. 50 mm a šířky do 100 mm</t>
  </si>
  <si>
    <t>-101705255</t>
  </si>
  <si>
    <t>"4-9.NP stěny ZTI" 11</t>
  </si>
  <si>
    <t>32</t>
  </si>
  <si>
    <t>974031664</t>
  </si>
  <si>
    <t>Vysekání rýh ve zdivu cihelném na maltu vápennou nebo vápenocementovou pro vtahování nosníků do zdí, před vybouráním otvoru do hl. 150 mm, při v. nosníku do 150 mm</t>
  </si>
  <si>
    <t>-887431384</t>
  </si>
  <si>
    <t>"6.NP hygienická kabina 2x I 80" 1,5*2*1</t>
  </si>
  <si>
    <t>"4.-5., 7.-9.NP sprcha 2x I 80" 1,0*2*5</t>
  </si>
  <si>
    <t>33</t>
  </si>
  <si>
    <t>974049133</t>
  </si>
  <si>
    <t>Vysekání rýh v betonových zdech do hl. 50 mm a šířky do 100 mm</t>
  </si>
  <si>
    <t>-1183927809</t>
  </si>
  <si>
    <t xml:space="preserve">"4-9.NP stěny ZTI"  25+20</t>
  </si>
  <si>
    <t>34</t>
  </si>
  <si>
    <t>976082131</t>
  </si>
  <si>
    <t>Vybourání drobných zámečnických a jiných konstrukcí objímek, držáků, věšáků, záclonových konzol, lustrových skob apod., ze zdiva cihelného</t>
  </si>
  <si>
    <t>-1303783135</t>
  </si>
  <si>
    <t>"4.-9..NP kovový věšák"2*6</t>
  </si>
  <si>
    <t>35</t>
  </si>
  <si>
    <t>977151211</t>
  </si>
  <si>
    <t>Jádrové vrty diamantovými korunkami do stavebních materiálů (železobetonu, betonu, cihel, obkladů, dlažeb, kamene) dovrchní (směrem vzhůru), průměru do 35 mm</t>
  </si>
  <si>
    <t>-220014908</t>
  </si>
  <si>
    <t xml:space="preserve">Poznámka k souboru cen:_x000d_
1. V cenách jsou započteny i náklady na rozměření, ukotvení vrtacího stroje, vrtání, opotřebení diamantových vrtacích korunek a spotřebu vody. 2. V cenách -1211 až -1233 pro dovrchní vrty jsou započteny i náklady na odsátí výplachové vody z vrtu. </t>
  </si>
  <si>
    <t>"4.-9.NP hygienická kabina" 0,12*3*6</t>
  </si>
  <si>
    <t>36</t>
  </si>
  <si>
    <t>977151221</t>
  </si>
  <si>
    <t>Jádrové vrty diamantovými korunkami do stavebních materiálů (železobetonu, betonu, cihel, obkladů, dlažeb, kamene) dovrchní (směrem vzhůru), průměru přes 110 do 120 mm</t>
  </si>
  <si>
    <t>-576797373</t>
  </si>
  <si>
    <t>"4.-9.NP hygienická kabina" 0,12*6</t>
  </si>
  <si>
    <t>37</t>
  </si>
  <si>
    <t>977151121</t>
  </si>
  <si>
    <t>Jádrové vrty diamantovými korunkami do stavebních materiálů (železobetonu, betonu, cihel, obkladů, dlažeb, kamene) průměru přes 110 do 120 mm</t>
  </si>
  <si>
    <t>-2105953216</t>
  </si>
  <si>
    <t>"300 pro SPIRO 120" 1*0,3 *6</t>
  </si>
  <si>
    <t>"150 pro SPIRO 120" 1*0,15*6</t>
  </si>
  <si>
    <t>38</t>
  </si>
  <si>
    <t>978059511</t>
  </si>
  <si>
    <t>Odsekání obkladů stěn včetně otlučení podkladní omítky až na zdivo z obkládaček vnitřních, z jakýchkoliv materiálů, plochy do 1 m2</t>
  </si>
  <si>
    <t>-52504737</t>
  </si>
  <si>
    <t>"4.-9..NP hygienická kabina" (4,35+1,525+4,6)*1,8*6-(0,6*0,9*6)</t>
  </si>
  <si>
    <t>997</t>
  </si>
  <si>
    <t>Přesun sutě</t>
  </si>
  <si>
    <t>39</t>
  </si>
  <si>
    <t>997013158</t>
  </si>
  <si>
    <t>Vnitrostaveništní doprava suti a vybouraných hmot vodorovně do 50 m svisle s omezením mechanizace pro budovy a haly výšky přes 24 do 27 m</t>
  </si>
  <si>
    <t>907064895</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</si>
  <si>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</si>
  <si>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40</t>
  </si>
  <si>
    <t>997013501</t>
  </si>
  <si>
    <t>Odvoz suti a vybouraných hmot na skládku nebo meziskládku se složením, na vzdálenost do 1 km</t>
  </si>
  <si>
    <t>440945923</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</si>
  <si>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</si>
  <si>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41</t>
  </si>
  <si>
    <t>997013509</t>
  </si>
  <si>
    <t>Odvoz suti a vybouraných hmot na skládku nebo meziskládku se složením, na vzdálenost Příplatek k ceně za každý další i započatý 1 km přes 1 km</t>
  </si>
  <si>
    <t>-75483068</t>
  </si>
  <si>
    <t>P</t>
  </si>
  <si>
    <t>Poznámka k položce:
celkem 25Km</t>
  </si>
  <si>
    <t>26,364*24 'Přepočtené koeficientem množství</t>
  </si>
  <si>
    <t>42</t>
  </si>
  <si>
    <t>997013807</t>
  </si>
  <si>
    <t>Poplatek za uložení stavebního odpadu na skládce (skládkovné) z tašek a keramických výrobků zatříděného do Katalogu odpadů pod kódem 170 103</t>
  </si>
  <si>
    <t>2108855468</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</si>
  <si>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</si>
  <si>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 stavební suť keramiská 90%" 26,364*0,9</t>
  </si>
  <si>
    <t>43</t>
  </si>
  <si>
    <t>997013831</t>
  </si>
  <si>
    <t>Poplatek za uložení stavebního odpadu na skládce (skládkovné) směsného stavebního a demoličního zatříděného do Katalogu odpadů pod kódem 170 904</t>
  </si>
  <si>
    <t>-22524708</t>
  </si>
  <si>
    <t>" stavební suť směsná 10%" 26,364*0,1</t>
  </si>
  <si>
    <t>998</t>
  </si>
  <si>
    <t>Přesun hmot</t>
  </si>
  <si>
    <t>44</t>
  </si>
  <si>
    <t>998017004</t>
  </si>
  <si>
    <t>Přesun hmot pro budovy občanské výstavby, bydlení, výrobu a služby s omezením mechanizace vodorovná dopravní vzdálenost do 100 m pro budovy s jakoukoliv nosnou konstrukcí výšky přes 24 do 36 m</t>
  </si>
  <si>
    <t>-668331418</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</si>
  <si>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</si>
  <si>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</si>
  <si>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</si>
  <si>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</si>
  <si>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</si>
  <si>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45</t>
  </si>
  <si>
    <t>711493112</t>
  </si>
  <si>
    <t>Izolace proti podpovrchové a tlakové vodě - ostatní na ploše vodorovné V těsnicí stěrkou nepružnou (cementem pojená)</t>
  </si>
  <si>
    <t>-166894953</t>
  </si>
  <si>
    <t>"4-5.NP+7-9.NP"(1,83+4,42)*5</t>
  </si>
  <si>
    <t>46</t>
  </si>
  <si>
    <t>711493122</t>
  </si>
  <si>
    <t>Izolace proti podpovrchové a tlakové vodě - ostatní na ploše svislé S těsnicí stěrkou nepružnou (cementem pojená)</t>
  </si>
  <si>
    <t>-133725256</t>
  </si>
  <si>
    <t>"6.NP"((4,2+1,675)*2*0,15+0,9*2*1,95)*1</t>
  </si>
  <si>
    <t>"4-5.NP+7-9.NP" ((1,2+1,525)*2*0,15+(2,9+1,525)*2*0,15+0,9*2*1,95)*5</t>
  </si>
  <si>
    <t>47</t>
  </si>
  <si>
    <t>998711103</t>
  </si>
  <si>
    <t>Přesun hmot pro izolace proti vodě, vlhkosti a plynům stanovený z hmotnosti přesunovaného materiálu vodorovná dopravní vzdálenost do 50 m v objektech výšky přes 12 do 60 m</t>
  </si>
  <si>
    <t>-1736896936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</si>
  <si>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</si>
  <si>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</si>
  <si>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</si>
  <si>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48</t>
  </si>
  <si>
    <t>722130831</t>
  </si>
  <si>
    <t>Demontáž potrubí z ocelových trubek pozinkovaných tvarovek nástěnek</t>
  </si>
  <si>
    <t>-1433514193</t>
  </si>
  <si>
    <t>"4.-9..NP" 4*6</t>
  </si>
  <si>
    <t>49</t>
  </si>
  <si>
    <t>722170801</t>
  </si>
  <si>
    <t>Demontáž rozvodů vody z plastů do Ø 25 mm</t>
  </si>
  <si>
    <t>108759492</t>
  </si>
  <si>
    <t>"4.-9..NP" 7*6</t>
  </si>
  <si>
    <t>725</t>
  </si>
  <si>
    <t>Zdravotechnika - zařizovací předměty</t>
  </si>
  <si>
    <t>50</t>
  </si>
  <si>
    <t>725210821</t>
  </si>
  <si>
    <t>Demontáž umyvadel bez výtokových armatur umyvadel</t>
  </si>
  <si>
    <t>soubor</t>
  </si>
  <si>
    <t>1892693149</t>
  </si>
  <si>
    <t>"4.-9..NP" 2*6</t>
  </si>
  <si>
    <t>51</t>
  </si>
  <si>
    <t>725820801</t>
  </si>
  <si>
    <t>Demontáž baterií nástěnných do G 3/4</t>
  </si>
  <si>
    <t>348797800</t>
  </si>
  <si>
    <t>"4.-9..NP "2*6</t>
  </si>
  <si>
    <t>52</t>
  </si>
  <si>
    <t>725860811</t>
  </si>
  <si>
    <t>Demontáž zápachových uzávěrek pro zařizovací předměty jednoduchých</t>
  </si>
  <si>
    <t>-1910908688</t>
  </si>
  <si>
    <t>53</t>
  </si>
  <si>
    <t>725590814</t>
  </si>
  <si>
    <t>Vnitrostaveništní přemístění vybouraných (demontovaných) hmot zařizovacích předmětů vodorovně do 100 m v objektech výšky přes 24 do 36 m</t>
  </si>
  <si>
    <t>-439890586</t>
  </si>
  <si>
    <t>54</t>
  </si>
  <si>
    <t>725291722</t>
  </si>
  <si>
    <t>Doplňky zařízení koupelen a záchodů smaltované madla krakorcová sklopná, délky 834 mm</t>
  </si>
  <si>
    <t>1262813755</t>
  </si>
  <si>
    <t>"6. NP madlo k WC" 1*1</t>
  </si>
  <si>
    <t>"6. NP madlo u sprchy" 1*1</t>
  </si>
  <si>
    <t>55</t>
  </si>
  <si>
    <t>725900952</t>
  </si>
  <si>
    <t>Opravy ostatního zařízení upevnění doplňkového zařízení (např. mýdlenka, sušák) přišroubováním (za 1 vrut)</t>
  </si>
  <si>
    <t>188805155</t>
  </si>
  <si>
    <t xml:space="preserve">"madlo sklopné s držákem papíru WC" 1*2                                               </t>
  </si>
  <si>
    <t xml:space="preserve">"madlo sprchové"  1*2                                               </t>
  </si>
  <si>
    <t>"4.-9.NP hygienická kabina - háček" 2*6*2</t>
  </si>
  <si>
    <t>Součet</t>
  </si>
  <si>
    <t>56</t>
  </si>
  <si>
    <t>M</t>
  </si>
  <si>
    <t>55147061</t>
  </si>
  <si>
    <t>madlo invalidní krakorcové sklopné smaltované bílé 834mm</t>
  </si>
  <si>
    <t>1521457730</t>
  </si>
  <si>
    <t>57</t>
  </si>
  <si>
    <t>55147070</t>
  </si>
  <si>
    <t>madlo sprchové nerezové pravé/levé 750x450mm</t>
  </si>
  <si>
    <t>-430768272</t>
  </si>
  <si>
    <t>58</t>
  </si>
  <si>
    <t>270011059000000026</t>
  </si>
  <si>
    <t>Doplněk háček dvojitý se třemi háčky 21,8x4,1x2,4 cm bílý</t>
  </si>
  <si>
    <t>KS</t>
  </si>
  <si>
    <t>861716625</t>
  </si>
  <si>
    <t>"4.-9.NP hygienická kabina" 2*6</t>
  </si>
  <si>
    <t>59</t>
  </si>
  <si>
    <t>725291703</t>
  </si>
  <si>
    <t>Doplňky zařízení koupelen a záchodů smaltované madla rovná, délky 500 mm</t>
  </si>
  <si>
    <t>714667773</t>
  </si>
  <si>
    <t>60</t>
  </si>
  <si>
    <t>725291642</t>
  </si>
  <si>
    <t>Doplňky zařízení koupelen a záchodů nerezové sedačky do sprchy</t>
  </si>
  <si>
    <t>1408048290</t>
  </si>
  <si>
    <t>725961111R</t>
  </si>
  <si>
    <t xml:space="preserve">D+M Sprchový závěs na odnímatelné rohové tyči 1650 mm </t>
  </si>
  <si>
    <t>-1066157224</t>
  </si>
  <si>
    <t>"4-9.NP dle výpisu TZ " 1*6</t>
  </si>
  <si>
    <t>62</t>
  </si>
  <si>
    <t>953941211</t>
  </si>
  <si>
    <t>Osazování drobných kovových předmětů se zalitím maltou cementovou, do vysekaných kapes nebo připravených otvorů konzol nebo kotev, např. pro schodišťová madla do zdí, radiátorové konzoly apod.</t>
  </si>
  <si>
    <t>-513648321</t>
  </si>
  <si>
    <t xml:space="preserve">Poznámka k souboru cen:_x000d_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</si>
  <si>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"6.NP zrcadlo invalidní 60 x 45 cm sklopné bílé - 2 úchyty" 1*2*1</t>
  </si>
  <si>
    <t xml:space="preserve">"4-5.NP+7-10.NP zrcadlo  - 2 úchyty" 1*2*5</t>
  </si>
  <si>
    <t>270080540505700001</t>
  </si>
  <si>
    <t xml:space="preserve">Doplněk zrcadlo  nastavitelné, bez páčky 60x45 cm</t>
  </si>
  <si>
    <t>-1300854515</t>
  </si>
  <si>
    <t>Poznámka k položce:
pro invalidní</t>
  </si>
  <si>
    <t>64</t>
  </si>
  <si>
    <t>270080500100020003</t>
  </si>
  <si>
    <t xml:space="preserve">Doplněk zrcadlo - nástěnné  600x400 mm</t>
  </si>
  <si>
    <t>2132511446</t>
  </si>
  <si>
    <t>65</t>
  </si>
  <si>
    <t>725291111</t>
  </si>
  <si>
    <t>Doplňky zařízení koupelen a záchodů keramické toaletní deska rovná šířka 450 mm</t>
  </si>
  <si>
    <t>181867946</t>
  </si>
  <si>
    <t>66</t>
  </si>
  <si>
    <t>725291511</t>
  </si>
  <si>
    <t>Doplňky zařízení koupelen a záchodů plastové dávkovač tekutého mýdla na 350 ml</t>
  </si>
  <si>
    <t>-1470190686</t>
  </si>
  <si>
    <t>67</t>
  </si>
  <si>
    <t>998725104</t>
  </si>
  <si>
    <t>Přesun hmot pro zařizovací předměty stanovený z hmotnosti přesunovaného materiálu vodorovná dopravní vzdálenost do 50 m v objektech výšky přes 24 do 36 m</t>
  </si>
  <si>
    <t>-766327155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</si>
  <si>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</si>
  <si>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</si>
  <si>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</si>
  <si>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68</t>
  </si>
  <si>
    <t>72619100R1</t>
  </si>
  <si>
    <t xml:space="preserve">Montáž příslušenství instalačních systémů pro WC </t>
  </si>
  <si>
    <t>-1059985614</t>
  </si>
  <si>
    <t>69</t>
  </si>
  <si>
    <t>900223628000020133</t>
  </si>
  <si>
    <t xml:space="preserve">Příslušenství k předstěnovým syst. - HyTouch ovl.splach.WC ruční pneum.do nábytku 1 množství  bílá</t>
  </si>
  <si>
    <t>1097530747</t>
  </si>
  <si>
    <t>1*1,1 'Přepočtené koeficientem množství</t>
  </si>
  <si>
    <t>70</t>
  </si>
  <si>
    <t>998726114</t>
  </si>
  <si>
    <t>Přesun hmot pro instalační prefabrikáty stanovený z hmotnosti přesunovaného materiálu vodorovná dopravní vzdálenost do 50 m v objektech výšky přes 24 m do 36 m</t>
  </si>
  <si>
    <t>467475599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</si>
  <si>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</si>
  <si>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727</t>
  </si>
  <si>
    <t>Zdravotechnika - požární ochrana</t>
  </si>
  <si>
    <t>71</t>
  </si>
  <si>
    <t>727121101</t>
  </si>
  <si>
    <t>Protipožární ochranné manžety z jedné strany dělící konstrukce požární odolnost EI 90 D 32</t>
  </si>
  <si>
    <t>1245849566</t>
  </si>
  <si>
    <t>"potrubí pr 32"3*5+3</t>
  </si>
  <si>
    <t>72</t>
  </si>
  <si>
    <t>727121107</t>
  </si>
  <si>
    <t>Protipožární ochranné manžety z jedné strany dělící konstrukce požární odolnost EI 90 D 110</t>
  </si>
  <si>
    <t>2106798033</t>
  </si>
  <si>
    <t xml:space="preserve">"potrubí  pr 110"7</t>
  </si>
  <si>
    <t>735</t>
  </si>
  <si>
    <t>Ústřední vytápění - otopná tělesa</t>
  </si>
  <si>
    <t>73</t>
  </si>
  <si>
    <t>735111810</t>
  </si>
  <si>
    <t>Demontáž otopných těles litinových článkových</t>
  </si>
  <si>
    <t>-666241418</t>
  </si>
  <si>
    <t>"4.-9..NP hygienická kabina" 0,44*10*6</t>
  </si>
  <si>
    <t>74</t>
  </si>
  <si>
    <t>735117110</t>
  </si>
  <si>
    <t>Otopná tělesa litinová článková se základním nátěrem výkon 88-136,1 W/článek odpojení a připojení po nátěru</t>
  </si>
  <si>
    <t>310314537</t>
  </si>
  <si>
    <t>75</t>
  </si>
  <si>
    <t>735119140</t>
  </si>
  <si>
    <t>Otopná tělesa litinová montáž těles článkových</t>
  </si>
  <si>
    <t>-440228342</t>
  </si>
  <si>
    <t>"4.-9..NP původní radiátor" 0,44*10*6</t>
  </si>
  <si>
    <t>76</t>
  </si>
  <si>
    <t>735494811</t>
  </si>
  <si>
    <t>Vypuštění vody z otopných soustav bez kotlů, ohříváků, zásobníků a nádrží</t>
  </si>
  <si>
    <t>1715108439</t>
  </si>
  <si>
    <t xml:space="preserve">Poznámka k souboru cen:_x000d_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</si>
  <si>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"4.-9..NP hygienická kabina" 0,44*10*6*1,1</t>
  </si>
  <si>
    <t>77</t>
  </si>
  <si>
    <t>735890804</t>
  </si>
  <si>
    <t>Vnitrostaveništní přemístění vybouraných (demontovaných) hmot otopných těles vodorovně do 100 m v objektech výšky přes 24 do 36 m</t>
  </si>
  <si>
    <t>-128737968</t>
  </si>
  <si>
    <t>751</t>
  </si>
  <si>
    <t>Vzduchotechnika</t>
  </si>
  <si>
    <t>78</t>
  </si>
  <si>
    <t>751510042</t>
  </si>
  <si>
    <t>Vzduchotechnické potrubí z pozinkovaného plechu kruhové, trouba spirálně vinutá bez příruby, průměru přes 100 do 200 mm</t>
  </si>
  <si>
    <t>-2084603306</t>
  </si>
  <si>
    <t xml:space="preserve">Poznámka k souboru cen:_x000d_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</si>
  <si>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"4.-9.NP hygienická kabina" 4,7*6</t>
  </si>
  <si>
    <t>79</t>
  </si>
  <si>
    <t>751133012</t>
  </si>
  <si>
    <t>Montáž ventilátoru diagonálního nízkotlakého potrubního nevýbušného, průměru přes 100 do 200 mm</t>
  </si>
  <si>
    <t>853080020</t>
  </si>
  <si>
    <t>"4-9.NP " 1*6</t>
  </si>
  <si>
    <t>80</t>
  </si>
  <si>
    <t>42914129R</t>
  </si>
  <si>
    <t>TD 350/125 T IP44 potrubní ventilátor s doběhem, Diagonální ventilátor do kruhového potrubí</t>
  </si>
  <si>
    <t>-893922568</t>
  </si>
  <si>
    <t>81</t>
  </si>
  <si>
    <t>751398041</t>
  </si>
  <si>
    <t>Montáž ostatních zařízení protidešťové žaluzie nebo žaluziové klapky na kruhové potrubí, průměru do 300 mm</t>
  </si>
  <si>
    <t>1458881089</t>
  </si>
  <si>
    <t>82</t>
  </si>
  <si>
    <t>5624560R1</t>
  </si>
  <si>
    <t xml:space="preserve">PER 125 W žaluziová klapka_x000d_
</t>
  </si>
  <si>
    <t>-1060547165</t>
  </si>
  <si>
    <t>83</t>
  </si>
  <si>
    <t>751322011</t>
  </si>
  <si>
    <t>Montáž talířových ventilů, anemostatů, dýz talířového ventilu, průměru do 100 mm</t>
  </si>
  <si>
    <t>-1648791510</t>
  </si>
  <si>
    <t>"4-9.NP " 3*6</t>
  </si>
  <si>
    <t>84</t>
  </si>
  <si>
    <t>5624561R</t>
  </si>
  <si>
    <t>VEF 100 plastový talířový ventil odvodní</t>
  </si>
  <si>
    <t>-1082979651</t>
  </si>
  <si>
    <t>85</t>
  </si>
  <si>
    <t>998751103</t>
  </si>
  <si>
    <t>Přesun hmot pro vzduchotechniku stanovený z hmotnosti přesunovaného materiálu vodorovná dopravní vzdálenost do 100 m v objektech výšky přes 24 do 36 m</t>
  </si>
  <si>
    <t>597563386</t>
  </si>
  <si>
    <t>763</t>
  </si>
  <si>
    <t>Konstrukce suché výstavby</t>
  </si>
  <si>
    <t>86</t>
  </si>
  <si>
    <t>763131713</t>
  </si>
  <si>
    <t>Podhled ze sádrokartonových desek ostatní práce a konstrukce na podhledech ze sádrokartonových desek napojení na obvodové konstrukce profilem</t>
  </si>
  <si>
    <t>-1441741059</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</si>
  <si>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</si>
  <si>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"4.-9..NP pro VZT L 300x300" 4,2*2*6</t>
  </si>
  <si>
    <t>"4.-9..NP pro ZTI L 300x400" (3,5+0,3)*2*6</t>
  </si>
  <si>
    <t>87</t>
  </si>
  <si>
    <t>763164546</t>
  </si>
  <si>
    <t>Obklad ze sádrokartonových desek konstrukcí kovových včetně ochranných úhelníků ve tvaru L rozvinuté šíře přes 0,4 do 0,8 m, opláštěný deskou protipožární impregnovanou H2DF, tl. 15 mm</t>
  </si>
  <si>
    <t>-208795373</t>
  </si>
  <si>
    <t xml:space="preserve">Poznámka k souboru cen:_x000d_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</si>
  <si>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"4.-9..NP pro VZT L 300x300" 4,2*6</t>
  </si>
  <si>
    <t>88</t>
  </si>
  <si>
    <t>76316454R</t>
  </si>
  <si>
    <t>SDK obklad kovových kcí tvaru L š do 0,8 m desky 1xH2DF Fireboard PO 45</t>
  </si>
  <si>
    <t>2026632495</t>
  </si>
  <si>
    <t>Poznámka k položce:
podrobný popis v PD</t>
  </si>
  <si>
    <t>"4.-9..NP pro ZTI L 300x400" (3,5+0,3)*6</t>
  </si>
  <si>
    <t>89</t>
  </si>
  <si>
    <t>998763304</t>
  </si>
  <si>
    <t>Přesun hmot pro konstrukce montované z desek sádrokartonových, sádrovláknitých, cementovláknitých nebo cementových stanovený z hmotnosti přesunovaného materiálu vodorovná dopravní vzdálenost do 50 m v objektech výšky přes 24 do 36 m</t>
  </si>
  <si>
    <t>680233583</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</si>
  <si>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</si>
  <si>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</si>
  <si>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</si>
  <si>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90</t>
  </si>
  <si>
    <t>766660722</t>
  </si>
  <si>
    <t>Montáž dveřních doplňků dveřního kování zámku</t>
  </si>
  <si>
    <t>-69124579</t>
  </si>
  <si>
    <t xml:space="preserve">Poznámka k souboru cen:_x000d_
1. V ceně -0722 je započtena montáž zámku, zámkové vložky a osazení štítku s klikou. </t>
  </si>
  <si>
    <t>5+5+1</t>
  </si>
  <si>
    <t>91</t>
  </si>
  <si>
    <t>54914620</t>
  </si>
  <si>
    <t>kování vrchní dveřní klika včetně rozet a montážního materiálu R PZ nerez PK</t>
  </si>
  <si>
    <t>-743791466</t>
  </si>
  <si>
    <t>92</t>
  </si>
  <si>
    <t>766682111</t>
  </si>
  <si>
    <t>Montáž zárubní dřevěných, plastových nebo z lamina obložkových, pro dveře jednokřídlové, tloušťky stěny do 170 mm</t>
  </si>
  <si>
    <t>-324051601</t>
  </si>
  <si>
    <t xml:space="preserve">Poznámka k souboru cen:_x000d_
1. V cenách montáže zárubní jsou započteny i náklady na zaměření, vyklínování, horizontální i vertikální vyrovnání zárubně, ukotvení a vyplnění spáry mezi rámem a ostěním polyuretanovou pěnou, včetně zednického začištění. </t>
  </si>
  <si>
    <t>"6.NP 1000/1970 " 1</t>
  </si>
  <si>
    <t>93</t>
  </si>
  <si>
    <t>61182258</t>
  </si>
  <si>
    <t>zárubeň obložková pro dveře 1křídlové 60,70,80,90x197cm tl 6-17cm,dub,buk</t>
  </si>
  <si>
    <t>361430470</t>
  </si>
  <si>
    <t>61182258R</t>
  </si>
  <si>
    <t>Příplatek za ATYPické provedení</t>
  </si>
  <si>
    <t>1457835085</t>
  </si>
  <si>
    <t>642942591</t>
  </si>
  <si>
    <t>Osazování zárubní nebo rámů kovových dveřních lisovaných nebo z úhelníků bez dveřních křídel, Příplatek k cenám za osazení kotevních želez horního vedení posuvných dveří</t>
  </si>
  <si>
    <t>835074710</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</si>
  <si>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</si>
  <si>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61182351</t>
  </si>
  <si>
    <t>kování posuvné pro dveře posuvné na stěnu do garnyže pro š. 60,70,80,90</t>
  </si>
  <si>
    <t>-177643515</t>
  </si>
  <si>
    <t>97</t>
  </si>
  <si>
    <t>766660352</t>
  </si>
  <si>
    <t>Montáž dveřních křídel dřevěných nebo plastových posuvných dveří do pojezdu na stěnu jednokřídlových, průchozí šířky přes 800 do 1200 mm</t>
  </si>
  <si>
    <t>-321344800</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</si>
  <si>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</si>
  <si>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98</t>
  </si>
  <si>
    <t>611656040R</t>
  </si>
  <si>
    <t>dveře vnitřní vlhku odolné lakovaná MDF 1křídlové 110x197cm</t>
  </si>
  <si>
    <t>-1249715396</t>
  </si>
  <si>
    <t>Poznámka k položce:
odolnost do vlhka,
podrobný popis v PD</t>
  </si>
  <si>
    <t>99</t>
  </si>
  <si>
    <t>642942111</t>
  </si>
  <si>
    <t>Osazování zárubní nebo rámů kovových dveřních lisovaných nebo z úhelníků bez dveřních křídel, na cementovou maltu, plochy otvoru do 2,5 m2</t>
  </si>
  <si>
    <t>-1562345260</t>
  </si>
  <si>
    <t>"4-5.np+7-9.np 700/197" 2*5</t>
  </si>
  <si>
    <t>55331115</t>
  </si>
  <si>
    <t>zárubeň ocelová pro běžné zdění hranatý profil 110 700 L/P</t>
  </si>
  <si>
    <t>102596983</t>
  </si>
  <si>
    <t>"4-5.np+7-9.np 700/197" 5</t>
  </si>
  <si>
    <t>101</t>
  </si>
  <si>
    <t>55331154</t>
  </si>
  <si>
    <t>zárubeň ocelová pro běžné zdění hranatý profil 160 700 L/P</t>
  </si>
  <si>
    <t>555422699</t>
  </si>
  <si>
    <t>102</t>
  </si>
  <si>
    <t>766660001</t>
  </si>
  <si>
    <t>Montáž dveřních křídel dřevěných nebo plastových otevíravých do ocelové zárubně povrchově upravených jednokřídlových, šířky do 800 mm</t>
  </si>
  <si>
    <t>-783513669</t>
  </si>
  <si>
    <t>103</t>
  </si>
  <si>
    <t>61165601R</t>
  </si>
  <si>
    <t>dveře vnitřní odolné do vlhka lakovaná MDF ,1křídlové 70x197cm</t>
  </si>
  <si>
    <t>-1799680854</t>
  </si>
  <si>
    <t>104</t>
  </si>
  <si>
    <t>998766103</t>
  </si>
  <si>
    <t>Přesun hmot pro konstrukce truhlářské stanovený z hmotnosti přesunovaného materiálu vodorovná dopravní vzdálenost do 50 m v objektech výšky přes 12 do 24 m</t>
  </si>
  <si>
    <t>-846498201</t>
  </si>
  <si>
    <t>767</t>
  </si>
  <si>
    <t>Konstrukce zámečnické</t>
  </si>
  <si>
    <t>105</t>
  </si>
  <si>
    <t>767649194</t>
  </si>
  <si>
    <t>Montáž dveří ocelových doplňků dveří madel</t>
  </si>
  <si>
    <t>-988778301</t>
  </si>
  <si>
    <t xml:space="preserve">Poznámka k souboru cen:_x000d_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</si>
  <si>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"6.NP 1000/1970 " 2*1</t>
  </si>
  <si>
    <t>106</t>
  </si>
  <si>
    <t>54914113R</t>
  </si>
  <si>
    <t xml:space="preserve">kování  madlo svislé - pro posuvné dveře</t>
  </si>
  <si>
    <t>-575515325</t>
  </si>
  <si>
    <t>107</t>
  </si>
  <si>
    <t>998767104</t>
  </si>
  <si>
    <t>Přesun hmot pro zámečnické konstrukce stanovený z hmotnosti přesunovaného materiálu vodorovná dopravní vzdálenost do 50 m v objektech výšky přes 24 do 36 m</t>
  </si>
  <si>
    <t>773393255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</si>
  <si>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</si>
  <si>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</si>
  <si>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</si>
  <si>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108</t>
  </si>
  <si>
    <t>771574131</t>
  </si>
  <si>
    <t>Montáž podlah z dlaždic keramických lepených flexibilním lepidlem režných nebo glazovaných protiskluzných nebo reliefovaných do 50 ks/ m2</t>
  </si>
  <si>
    <t>1011442465</t>
  </si>
  <si>
    <t>"4.-9..NP " 7,04+(1,83+4,42)*5</t>
  </si>
  <si>
    <t>109</t>
  </si>
  <si>
    <t>771474113</t>
  </si>
  <si>
    <t>Montáž soklíků z dlaždic keramických lepených flexibilním lepidlem rovných výšky přes 90 do 120 mm</t>
  </si>
  <si>
    <t>590701554</t>
  </si>
  <si>
    <t>" žehlírna 4-9.np" (1,525+0,3)*6</t>
  </si>
  <si>
    <t>110</t>
  </si>
  <si>
    <t>59761003</t>
  </si>
  <si>
    <t>dlaždice keramické koupelnové (barevné) přes 9 do 12 ks/m2</t>
  </si>
  <si>
    <t>1957894840</t>
  </si>
  <si>
    <t>"4.-9.NP " 7,04+(1,83+4,42)*5</t>
  </si>
  <si>
    <t>" žehlírna 4-9.NP" (1,525+0,3)*6*0,1</t>
  </si>
  <si>
    <t>39,385*1,1 'Přepočtené koeficientem množství</t>
  </si>
  <si>
    <t>111</t>
  </si>
  <si>
    <t>771579196</t>
  </si>
  <si>
    <t>Montáž podlah z dlaždic keramických Příplatek k cenám za dvousložkový spárovací tmel</t>
  </si>
  <si>
    <t>1355857976</t>
  </si>
  <si>
    <t>112</t>
  </si>
  <si>
    <t>771579197</t>
  </si>
  <si>
    <t>Montáž podlah z dlaždic keramických Příplatek k cenám za dvousložkové lepidlo</t>
  </si>
  <si>
    <t>-187224837</t>
  </si>
  <si>
    <t>113</t>
  </si>
  <si>
    <t>771591111</t>
  </si>
  <si>
    <t>Podlahy - ostatní práce penetrace podkladu</t>
  </si>
  <si>
    <t>1123310631</t>
  </si>
  <si>
    <t xml:space="preserve">Poznámka k souboru cen:_x000d_
1. Množství měrných jednotek u ceny -1185 se stanoví podle počtu řezaných dlaždic, nezávisle na jejich velikosti. 2. Položkou -1185 lze ocenit provádění více řezů na jednom kusu dlažby. </t>
  </si>
  <si>
    <t>114</t>
  </si>
  <si>
    <t>771591115</t>
  </si>
  <si>
    <t>Podlahy - ostatní práce spárování silikonem</t>
  </si>
  <si>
    <t>932615978</t>
  </si>
  <si>
    <t>"6.NP hygienická kabina" (4,2+1,675)*2</t>
  </si>
  <si>
    <t xml:space="preserve">"4-5.NP+7-9.NP"  (1,525+1,2+1,525+2,9)*2*5</t>
  </si>
  <si>
    <t>115</t>
  </si>
  <si>
    <t>771990112</t>
  </si>
  <si>
    <t>Vyrovnání podkladní vrstvy samonivelační stěrkou tl. 4 mm, min. pevnosti 30 MPa</t>
  </si>
  <si>
    <t>172484804</t>
  </si>
  <si>
    <t xml:space="preserve">Poznámka k souboru cen:_x000d_
1. V cenách souboru cen 771 99-01 jsou započteny i náklady na dodání samonivelační stěrky. </t>
  </si>
  <si>
    <t>116</t>
  </si>
  <si>
    <t>771591171</t>
  </si>
  <si>
    <t>Podlahy - ostatní práce montáž ukončujícího profilu pro plynulý přechod (dlažba-koberec apod.)</t>
  </si>
  <si>
    <t>-1235273626</t>
  </si>
  <si>
    <t xml:space="preserve">"4.-9.NP"  1*1+0,7*2*5</t>
  </si>
  <si>
    <t>117</t>
  </si>
  <si>
    <t>55343116</t>
  </si>
  <si>
    <t>profil přechodový Al narážecí 40 mm stříbro, zlato, champagne</t>
  </si>
  <si>
    <t>-881939221</t>
  </si>
  <si>
    <t>8*1,1 'Přepočtené koeficientem množství</t>
  </si>
  <si>
    <t>118</t>
  </si>
  <si>
    <t>998771104</t>
  </si>
  <si>
    <t>Přesun hmot pro podlahy z dlaždic stanovený z hmotnosti přesunovaného materiálu vodorovná dopravní vzdálenost do 50 m v objektech výšky přes 24 do 36 m</t>
  </si>
  <si>
    <t>1012999461</t>
  </si>
  <si>
    <t>781</t>
  </si>
  <si>
    <t>Dokončovací práce - obklady keramické</t>
  </si>
  <si>
    <t>119</t>
  </si>
  <si>
    <t>781474211</t>
  </si>
  <si>
    <t>Montáž obkladů vnitřních stěn z dlaždic keramických lepených flexibilním lepidlem průmyslových hladkých do 35 ks/m2</t>
  </si>
  <si>
    <t>-344418680</t>
  </si>
  <si>
    <t xml:space="preserve">"4-5.NP+7-9.NP"   ((1,525+1,2)*2*1,8+(1,525+2,9)*2*2,1-(0,7*2*2+0,7*1,8*1+0,6*0,9))*5</t>
  </si>
  <si>
    <t>120</t>
  </si>
  <si>
    <t>781674113</t>
  </si>
  <si>
    <t>Montáž obkladů parapetů z dlaždic keramických lepených flexibilním lepidlem, šířky parapetu přes 150 do 200 mm</t>
  </si>
  <si>
    <t>339398706</t>
  </si>
  <si>
    <t>"4.-9..NP hygienická kabina"1,1*6</t>
  </si>
  <si>
    <t>121</t>
  </si>
  <si>
    <t>59761039</t>
  </si>
  <si>
    <t>obkládačky keramické koupelnové (bílé i barevné) přes 22 do 25 ks/m2</t>
  </si>
  <si>
    <t>1307517950</t>
  </si>
  <si>
    <t>(141,14+6,6*0,1)</t>
  </si>
  <si>
    <t>141,8*1,1 'Přepočtené koeficientem množství</t>
  </si>
  <si>
    <t>122</t>
  </si>
  <si>
    <t>781495115</t>
  </si>
  <si>
    <t>Ostatní prvky ostatní práce spárování silikonem</t>
  </si>
  <si>
    <t>1334024906</t>
  </si>
  <si>
    <t xml:space="preserve">Poznámka k souboru cen:_x000d_
1. Množství měrných jednotek u ceny -5185 se stanoví podle počtu řezaných obkladaček, nezávisle na jejich velikosti. 2. Položkou -5185 lze ocenit provádění více řezů na jednom kusu obkladu. </t>
  </si>
  <si>
    <t>123</t>
  </si>
  <si>
    <t>781495111</t>
  </si>
  <si>
    <t>Ostatní prvky ostatní práce penetrace podkladu</t>
  </si>
  <si>
    <t>1817042340</t>
  </si>
  <si>
    <t>141,14+6,6*0,15</t>
  </si>
  <si>
    <t>124</t>
  </si>
  <si>
    <t>781479196</t>
  </si>
  <si>
    <t>Montáž obkladů vnitřních stěn z dlaždic keramických Příplatek k cenám za dvousložkový spárovací tmel</t>
  </si>
  <si>
    <t>1166799073</t>
  </si>
  <si>
    <t>125</t>
  </si>
  <si>
    <t>781479197</t>
  </si>
  <si>
    <t>Montáž obkladů vnitřních stěn z dlaždic keramických Příplatek k cenám za dvousložkové lepidlo</t>
  </si>
  <si>
    <t>1158929418</t>
  </si>
  <si>
    <t>126</t>
  </si>
  <si>
    <t>781494111</t>
  </si>
  <si>
    <t>Ostatní prvky plastové profily ukončovací a dilatační lepené flexibilním lepidlem rohové</t>
  </si>
  <si>
    <t>-1108491136</t>
  </si>
  <si>
    <t>"4.-9.NP "1,1*6</t>
  </si>
  <si>
    <t>127</t>
  </si>
  <si>
    <t>781494211</t>
  </si>
  <si>
    <t>Ostatní prvky plastové profily ukončovací a dilatační lepené flexibilním lepidlem vanové</t>
  </si>
  <si>
    <t>-25278603</t>
  </si>
  <si>
    <t>"4.-9.NP "0,9*2*6</t>
  </si>
  <si>
    <t>128</t>
  </si>
  <si>
    <t>781494511</t>
  </si>
  <si>
    <t>Ostatní prvky plastové profily ukončovací a dilatační lepené flexibilním lepidlem ukončovací</t>
  </si>
  <si>
    <t>1865336178</t>
  </si>
  <si>
    <t>" žehlírna 4-9.NP" (1,525+0,3)*6</t>
  </si>
  <si>
    <t>"6..NP hygienická kabina"(4,2+1,675)*2*1</t>
  </si>
  <si>
    <t>129</t>
  </si>
  <si>
    <t>998781104</t>
  </si>
  <si>
    <t>Přesun hmot pro obklady keramické stanovený z hmotnosti přesunovaného materiálu vodorovná dopravní vzdálenost do 50 m v objektech výšky přes 24 do 36 m</t>
  </si>
  <si>
    <t>-1466343349</t>
  </si>
  <si>
    <t>783</t>
  </si>
  <si>
    <t>Dokončovací práce - nátěry</t>
  </si>
  <si>
    <t>130</t>
  </si>
  <si>
    <t>783301303</t>
  </si>
  <si>
    <t>Příprava podkladu zámečnických konstrukcí před provedením nátěru odrezivění odrezovačem bezoplachovým</t>
  </si>
  <si>
    <t>-613111132</t>
  </si>
  <si>
    <t>"6.NP hygienická kabina 2x I 80" 1,5*2*0,303</t>
  </si>
  <si>
    <t xml:space="preserve">"4.-5., 7.-9.NP  2x I 80" 1,0*2*0,303*5</t>
  </si>
  <si>
    <t>"4.-5., 7.-9.NP zárubně" 0,3*(2,1*2+0,7)*2*5</t>
  </si>
  <si>
    <t>131</t>
  </si>
  <si>
    <t>783301311</t>
  </si>
  <si>
    <t>Příprava podkladu zámečnických konstrukcí před provedením nátěru odmaštění odmašťovačem vodou ředitelným</t>
  </si>
  <si>
    <t>205524817</t>
  </si>
  <si>
    <t>132</t>
  </si>
  <si>
    <t>783314201</t>
  </si>
  <si>
    <t>Základní antikorozní nátěr zámečnických konstrukcí jednonásobný syntetický standardní</t>
  </si>
  <si>
    <t>2077929734</t>
  </si>
  <si>
    <t>133</t>
  </si>
  <si>
    <t>783315101</t>
  </si>
  <si>
    <t>Mezinátěr zámečnických konstrukcí jednonásobný syntetický standardní</t>
  </si>
  <si>
    <t>-87479472</t>
  </si>
  <si>
    <t>Poznámka k položce:
dvojnásobný</t>
  </si>
  <si>
    <t>14,7*2 'Přepočtené koeficientem množství</t>
  </si>
  <si>
    <t>134</t>
  </si>
  <si>
    <t>783601325</t>
  </si>
  <si>
    <t>Příprava podkladu otopných těles před provedením nátěrů článkových odmaštěním vodou ředitelným</t>
  </si>
  <si>
    <t>-245540360</t>
  </si>
  <si>
    <t>"4.-9.NP radiátor" 0,44*10*6</t>
  </si>
  <si>
    <t>135</t>
  </si>
  <si>
    <t>783601321</t>
  </si>
  <si>
    <t>Příprava podkladu otopných těles před provedením nátěrů článkových odrezivěním bezoplachovým</t>
  </si>
  <si>
    <t>1230108982</t>
  </si>
  <si>
    <t>136</t>
  </si>
  <si>
    <t>783622111</t>
  </si>
  <si>
    <t>Tmelení otopných těles včetně přebroušení tmelených míst článkových, tmelem disperzním akrylátovým nebo latexovým</t>
  </si>
  <si>
    <t>1147720314</t>
  </si>
  <si>
    <t>137</t>
  </si>
  <si>
    <t>783627117</t>
  </si>
  <si>
    <t>Krycí nátěr (email) otopných těles článkových dvojnásobný akrylátový</t>
  </si>
  <si>
    <t>-1092379040</t>
  </si>
  <si>
    <t>784</t>
  </si>
  <si>
    <t>Dokončovací práce - malby</t>
  </si>
  <si>
    <t>138</t>
  </si>
  <si>
    <t>784121001</t>
  </si>
  <si>
    <t>Oškrabání malby v místnostech výšky do 3,80 m</t>
  </si>
  <si>
    <t>-395209524</t>
  </si>
  <si>
    <t xml:space="preserve">Poznámka k souboru cen:_x000d_
1. Cenami souboru cen se oceňuje jakýkoli počet současně škrabaných vrstev barvy. </t>
  </si>
  <si>
    <t>"strop 4.-9.NP" (7,04+3,64)*1+(1,83+4,42+3,67)*5</t>
  </si>
  <si>
    <t>"6.np stěny nad obklademí" ((4,2+1,675)*(2,65-1,8))*1</t>
  </si>
  <si>
    <t>" 4.-5., 7.-9.NP stěny nad obklademí" ((4,2*2+1,525)*(2,65-1,8))*5</t>
  </si>
  <si>
    <t>139</t>
  </si>
  <si>
    <t>784181121</t>
  </si>
  <si>
    <t>Penetrace podkladu jednonásobná hloubková v místnostech výšky do 3,80 m</t>
  </si>
  <si>
    <t>1022700788</t>
  </si>
  <si>
    <t>"4.-9.NP pro VZT L 300x300" 4,2*0,6*6</t>
  </si>
  <si>
    <t>"4.-9.NP pro ZTI L 300x400" (3,5+0,3)*0,7*6</t>
  </si>
  <si>
    <t>" 4.-5., 7.-9.NP stěny nad obklademí"((1,525+1,2)*2*(2,65-1,8)+(1,525+2,9)*2*(2,65-2,1))*5</t>
  </si>
  <si>
    <t xml:space="preserve">"žehlírna"  (1,675+0,3)*2,65*6</t>
  </si>
  <si>
    <t>140</t>
  </si>
  <si>
    <t>784211101</t>
  </si>
  <si>
    <t>Malby z malířských směsí otěruvzdorných za mokra dvojnásobné, bílé za mokra otěruvzdorné výborně v místnostech výšky do 3,80 m</t>
  </si>
  <si>
    <t>2078022446</t>
  </si>
  <si>
    <t>141</t>
  </si>
  <si>
    <t>784221101</t>
  </si>
  <si>
    <t>Malby z malířských směsí otěruvzdorných za sucha dvojnásobné, bílé za sucha otěruvzdorné dobře v místnostech výšky do 3,80 m</t>
  </si>
  <si>
    <t>-1796542903</t>
  </si>
  <si>
    <t>SO 01-zti - Pavilon A1 - Úprava soc.zařízení v ubytovnách žáků - ZTI</t>
  </si>
  <si>
    <t xml:space="preserve">    713 - IZOLACE TEPELNE</t>
  </si>
  <si>
    <t xml:space="preserve">    721 - Zdravotechnika - vnitřní kanalizace</t>
  </si>
  <si>
    <t>900 - Různé</t>
  </si>
  <si>
    <t>713</t>
  </si>
  <si>
    <t>IZOLACE TEPELNE</t>
  </si>
  <si>
    <t>713463411</t>
  </si>
  <si>
    <t>Montáž izolace tepelné potrubí a ohybů tvarovkami nebo deskami potrubními pouzdry návlekovými izolačními hadicemi potrubí a ohybů</t>
  </si>
  <si>
    <t>-1403896110</t>
  </si>
  <si>
    <t xml:space="preserve">Poznámka k souboru cen:_x000d_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</si>
  <si>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 DN 20" 20+22</t>
  </si>
  <si>
    <t>" DN 25" 8+6</t>
  </si>
  <si>
    <t>28377102</t>
  </si>
  <si>
    <t>izolace tepelná potrubí z pěnového polyetylenu 22 x 6 mm</t>
  </si>
  <si>
    <t>-1367491027</t>
  </si>
  <si>
    <t>28377045</t>
  </si>
  <si>
    <t>izolace tepelná potrubí z pěnového polyetylenu 22 x 20 mm</t>
  </si>
  <si>
    <t>1397744146</t>
  </si>
  <si>
    <t>28377109</t>
  </si>
  <si>
    <t>izolace tepelná potrubí z pěnového polyetylenu 28 x 6 mm</t>
  </si>
  <si>
    <t>372474749</t>
  </si>
  <si>
    <t>28377048</t>
  </si>
  <si>
    <t>izolace tepelná potrubí z pěnového polyetylenu 28 x 20 mm</t>
  </si>
  <si>
    <t>-719160314</t>
  </si>
  <si>
    <t>998713104</t>
  </si>
  <si>
    <t>Přesun hmot pro izolace tepelné stanovený z hmotnosti přesunovaného materiálu vodorovná dopravní vzdálenost do 50 m v objektech výšky přes 24 m do 36 m</t>
  </si>
  <si>
    <t>379859653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</si>
  <si>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</si>
  <si>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</si>
  <si>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</si>
  <si>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721140906</t>
  </si>
  <si>
    <t>Opravy odpadního potrubí litinového vsazení odbočky do potrubí DN 125</t>
  </si>
  <si>
    <t>721140916</t>
  </si>
  <si>
    <t>Opravy odpadního potrubí litinového propojení dosavadního potrubí DN 125</t>
  </si>
  <si>
    <t>28611994</t>
  </si>
  <si>
    <t>přechod kanalizační KG litina-plast bez těsnění DN 125</t>
  </si>
  <si>
    <t>1672934354</t>
  </si>
  <si>
    <t>28615747</t>
  </si>
  <si>
    <t>těsnění pro HTUG HT-GA set DN 110</t>
  </si>
  <si>
    <t>-175769820</t>
  </si>
  <si>
    <t>Poznámka k položce:
srovnatelné pro DN 125</t>
  </si>
  <si>
    <t>721174025</t>
  </si>
  <si>
    <t>Potrubí z plastových trub polypropylenové odpadní (svislé) DN 100</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</si>
  <si>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</si>
  <si>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Poznámka k položce:
odpadní hrdlové DN 100</t>
  </si>
  <si>
    <t>721174042</t>
  </si>
  <si>
    <t>Potrubí z plastových trub polypropylenové připojovací DN 40</t>
  </si>
  <si>
    <t>Poznámka k položce:
připojovací hrdlové DN 40</t>
  </si>
  <si>
    <t>721174043</t>
  </si>
  <si>
    <t>Potrubí z plastových trub polypropylenové připojovací DN 50</t>
  </si>
  <si>
    <t>Poznámka k položce:
připojovací hrdlové DN 50</t>
  </si>
  <si>
    <t>721194104</t>
  </si>
  <si>
    <t>Vyměření přípojek na potrubí vyvedení a upevnění odpadních výpustek DN 40</t>
  </si>
  <si>
    <t xml:space="preserve">Poznámka k souboru cen:_x000d_
1. Cenami lze oceňovat i vyvedení a upevnění odpadních výpustek ke strojům a zařízením. 2. Potrubí odpadních výpustek se oceňují cenami souboru cen 721 17- . . Potrubí z plastových trub, části A 01. </t>
  </si>
  <si>
    <t>3*1+2*5</t>
  </si>
  <si>
    <t>721194105</t>
  </si>
  <si>
    <t>Vyměření přípojek na potrubí vyvedení a upevnění odpadních výpustek DN 50</t>
  </si>
  <si>
    <t>721194109</t>
  </si>
  <si>
    <t>Vyměření přípojek na potrubí vyvedení a upevnění odpadních výpustek DN 100</t>
  </si>
  <si>
    <t>721290111</t>
  </si>
  <si>
    <t>Zkouška těsnosti kanalizace v objektech vodou do DN 125</t>
  </si>
  <si>
    <t xml:space="preserve">Poznámka k souboru cen:_x000d_
1. V ceně -0123 není započteno dodání média; jeho dodávka se oceňuje ve specifikaci. </t>
  </si>
  <si>
    <t>45+7+4</t>
  </si>
  <si>
    <t>998721104</t>
  </si>
  <si>
    <t>Přesun hmot pro vnitřní kanalizace stanovený z hmotnosti přesunovaného materiálu vodorovná dopravní vzdálenost do 50 m v objektech výšky přes 24 do 36 m</t>
  </si>
  <si>
    <t>769081161</t>
  </si>
  <si>
    <t>722131914</t>
  </si>
  <si>
    <t>Opravy vodovodního potrubí z ocelových trubek pozinkovaných závitových vsazení odbočky do potrubí DN 32</t>
  </si>
  <si>
    <t xml:space="preserve">Poznámka k souboru cen:_x000d_
1. Množství zpětné montáže závitového potrubí (ceny -1921 až -1929) se určí podle ustanovení kapitol 351 a 352 Všeobecných podmínek části A 02. 2. Ceny položek -0991 až -0996, -1942 až -1969 platí i pro opravy vodovodního potrubí z plastových trub. </t>
  </si>
  <si>
    <t>722131934</t>
  </si>
  <si>
    <t>Opravy vodovodního potrubí z ocelových trubek pozinkovaných závitových propojení dosavadního potrubí DN 32</t>
  </si>
  <si>
    <t>28654299</t>
  </si>
  <si>
    <t>přechodka PPR s vnějším kovovým závitem D 32x1"</t>
  </si>
  <si>
    <t>-112296359</t>
  </si>
  <si>
    <t>722174002</t>
  </si>
  <si>
    <t>Potrubí z plastových trubek z polypropylenu (PPR) svařovaných polyfuzně PN 16 (SDR 7,4) D 20 x 2,8</t>
  </si>
  <si>
    <t>-182172684</t>
  </si>
  <si>
    <t xml:space="preserve">Poznámka k souboru cen:_x000d_
1. V cenách -4001 až -4088 jsou započteny náklady na montáž a dodávku potrubí a tvarovek. </t>
  </si>
  <si>
    <t>722174003</t>
  </si>
  <si>
    <t>Potrubí z plastových trubek z polypropylenu (PPR) svařovaných polyfuzně PN 16 (SDR 7,4) D 25 x 3,5</t>
  </si>
  <si>
    <t>950487066</t>
  </si>
  <si>
    <t>722176112</t>
  </si>
  <si>
    <t>Montáž potrubí z plastových trub svařovaných polyfuzně D přes 16 do 20 mm</t>
  </si>
  <si>
    <t>1326457453</t>
  </si>
  <si>
    <t xml:space="preserve">Poznámka k souboru cen:_x000d_
1. V cenách -6111 až -6140 jsou započteny i náklady na montáž tvarovek. 2. V cenách -6111 až -6140 je započtena tato četnost spojů na 1 m délky rozvodu: a) u polyfuze: 3 svary, b) na tupo: 1,5 svaru. 3. Odlišné množství spojů lze ocenit přípočtem či odpočtem cen -3911 až -3990 části C02 Opravy a údržba vnitřního vodovodu 4. V cenách –6111 až -6140 nejsou započteny náklady na dodání potrubí a tvarovky; tyto se oceňují ve specifikaci. Ztratné lze stanovit: a) u potrubí ve výši 3%, b) u tvarovek se nestanoví. </t>
  </si>
  <si>
    <t>28615133</t>
  </si>
  <si>
    <t>trubka vodovodní tlaková PPR řada PN 16 D 20mm dl 4m</t>
  </si>
  <si>
    <t>296972437</t>
  </si>
  <si>
    <t>722176113</t>
  </si>
  <si>
    <t>Montáž potrubí z plastových trub svařovaných polyfuzně D přes 20 do 25 mm</t>
  </si>
  <si>
    <t>429563548</t>
  </si>
  <si>
    <t>28615135</t>
  </si>
  <si>
    <t>trubka vodovodní tlaková PPR řada PN 16 D 25mm dl 4m</t>
  </si>
  <si>
    <t>475361655</t>
  </si>
  <si>
    <t>722190401</t>
  </si>
  <si>
    <t>Zřízení přípojek na potrubí vyvedení a upevnění výpustek do DN 25</t>
  </si>
  <si>
    <t xml:space="preserve">Poznámka k souboru cen:_x000d_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</si>
  <si>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 xml:space="preserve">1*3*2+5*2*2                                        </t>
  </si>
  <si>
    <t>722220111</t>
  </si>
  <si>
    <t>Armatury s jedním závitem nástěnky pro výtokový ventil G 1/2</t>
  </si>
  <si>
    <t xml:space="preserve">Poznámka k souboru cen:_x000d_
1. Cenami -9101 až -9106 nelze oceňovat montáž nástěnek. 2. V cenách –0111 až -0122 je započteno i vyvedení a upevnění výpustek. </t>
  </si>
  <si>
    <t>722220121</t>
  </si>
  <si>
    <t>Armatury s jedním závitem nástěnky pro baterii G 1/2</t>
  </si>
  <si>
    <t>pár</t>
  </si>
  <si>
    <t>722290226</t>
  </si>
  <si>
    <t>Zkoušky, proplach a desinfekce vodovodního potrubí zkoušky těsnosti vodovodního potrubí závitového do DN 50</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</si>
  <si>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</si>
  <si>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 xml:space="preserve">20+8+22+6                          </t>
  </si>
  <si>
    <t>722290234</t>
  </si>
  <si>
    <t>Zkoušky, proplach a desinfekce vodovodního potrubí proplach a desinfekce vodovodního potrubí do DN 80</t>
  </si>
  <si>
    <t>998722104</t>
  </si>
  <si>
    <t>Přesun hmot pro vnitřní vodovod stanovený z hmotnosti přesunovaného materiálu vodorovná dopravní vzdálenost do 50 m v objektech výšky přes 24 do 36 m</t>
  </si>
  <si>
    <t>1487868635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</si>
  <si>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</si>
  <si>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725112173</t>
  </si>
  <si>
    <t>Zařízení záchodů kombi klozety s hlubokým splachováním zvýšený 50 cm s odpadem svislým</t>
  </si>
  <si>
    <t>407020402</t>
  </si>
  <si>
    <t xml:space="preserve">Poznámka k souboru cen:_x000d_
1. V cenách -1351, -1361 není započten napájecí zdroj. 2. V cenách jsou započtená klozetová sedátka. </t>
  </si>
  <si>
    <t>Poznámka k položce:
WC pro imobilní</t>
  </si>
  <si>
    <t>725112182</t>
  </si>
  <si>
    <t>Zařízení záchodů kombi klozety s úspornou armaturou odpad svislý</t>
  </si>
  <si>
    <t>-2071016866</t>
  </si>
  <si>
    <t>725211681</t>
  </si>
  <si>
    <t>Umyvadla keramická bez výtokových armatur zdravotní se zápachovou uzávěrkou připevněná na stěnu šrouby bílá 640 mm</t>
  </si>
  <si>
    <t>-1515273382</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</si>
  <si>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</si>
  <si>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Poznámka k položce:
pro imobilní</t>
  </si>
  <si>
    <t>725211602</t>
  </si>
  <si>
    <t>Umyvadla keramická bez výtokových armatur se zápachovou uzávěrkou připevněná na stěnu šrouby bílá bez sloupu nebo krytu na sifon 550 mm</t>
  </si>
  <si>
    <t>-132142555</t>
  </si>
  <si>
    <t>725813111</t>
  </si>
  <si>
    <t>Ventily rohové bez připojovací trubičky nebo flexi hadičky G 1/2</t>
  </si>
  <si>
    <t>-12405536</t>
  </si>
  <si>
    <t xml:space="preserve">(2*3+5*2)                                 </t>
  </si>
  <si>
    <t>725819401</t>
  </si>
  <si>
    <t>Ventily montáž ventilů ostatních typů rohových s připojovací trubičkou G 1/2</t>
  </si>
  <si>
    <t>402266258</t>
  </si>
  <si>
    <t>55141001</t>
  </si>
  <si>
    <t>kohout kulový rohový mosazný R 1/2"x3/8"</t>
  </si>
  <si>
    <t>1021821726</t>
  </si>
  <si>
    <t>Poznámka k položce:
s trubičkou a matkou</t>
  </si>
  <si>
    <t>725249102</t>
  </si>
  <si>
    <t>Sprchové vaničky, boxy, kouty a zástěny montáž sprchových boxů</t>
  </si>
  <si>
    <t xml:space="preserve">Poznámka k souboru cen:_x000d_
1. Sprchové boxy jsou dodávány jako komplet včetně sprchové vaničky, zápachové uzávěrky a sprchové armatury. 2. V cenách -9101 až -9103 není započteno dodání sprchových vaniček, sprchových boxů a sprchových koutů. </t>
  </si>
  <si>
    <t>64293852</t>
  </si>
  <si>
    <t>vanička keramická sprchová čtvercová bílá 900x900x65mm</t>
  </si>
  <si>
    <t>-1979334580</t>
  </si>
  <si>
    <t>64293854</t>
  </si>
  <si>
    <t>vanička keramická sprchová čtvrtkruhová bílá 900x900x65mm</t>
  </si>
  <si>
    <t>-1351117756</t>
  </si>
  <si>
    <t>Poznámka k položce:
pro imobilní
srovnatelné pro čtverec</t>
  </si>
  <si>
    <t>725829131</t>
  </si>
  <si>
    <t>Baterie umyvadlové montáž ostatních typů stojánkových G 1/2</t>
  </si>
  <si>
    <t>226167450</t>
  </si>
  <si>
    <t xml:space="preserve">Poznámka k souboru cen:_x000d_
1. V cenách –2654, 56, -9101-9202 není započten napájecí zdroj. </t>
  </si>
  <si>
    <t>55145692</t>
  </si>
  <si>
    <t>baterie umyvadlová stojánková páková s prodlouženou pákou (lékařská)</t>
  </si>
  <si>
    <t>1652805534</t>
  </si>
  <si>
    <t>55144006</t>
  </si>
  <si>
    <t>baterie umyvadlová stojánková páková nízkotlaká otáčivé ústí</t>
  </si>
  <si>
    <t>-2084253682</t>
  </si>
  <si>
    <t>725849411</t>
  </si>
  <si>
    <t>Baterie sprchové montáž nástěnných baterií s nastavitelnou výškou sprchy</t>
  </si>
  <si>
    <t>1217260321</t>
  </si>
  <si>
    <t xml:space="preserve">Poznámka k souboru cen:_x000d_
1. V cenách –1353-54 není započten napájecí zdroj. </t>
  </si>
  <si>
    <t>55145002</t>
  </si>
  <si>
    <t>kompletní sprchový set 050/1,0</t>
  </si>
  <si>
    <t>sada</t>
  </si>
  <si>
    <t>1364105681</t>
  </si>
  <si>
    <t>55145588</t>
  </si>
  <si>
    <t>baterie sprchová bez příslušenství</t>
  </si>
  <si>
    <t>-2109912988</t>
  </si>
  <si>
    <t>725869218</t>
  </si>
  <si>
    <t>Zápachové uzávěrky zařizovacích předmětů montáž zápachových uzávěrek dřezových dvoudílných U-sifonů</t>
  </si>
  <si>
    <t xml:space="preserve">Poznámka k souboru cen:_x000d_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</si>
  <si>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55161613</t>
  </si>
  <si>
    <t>uzávěrka zápachová sprchová samočisticí těleso sifonu bez krytky DN 40/50</t>
  </si>
  <si>
    <t>1864807802</t>
  </si>
  <si>
    <t>55161615</t>
  </si>
  <si>
    <t>uzávěrka zápachová sprchová samočisticí krytka bílá,červená,černá DN 40/50</t>
  </si>
  <si>
    <t>108092026</t>
  </si>
  <si>
    <t>1068177793</t>
  </si>
  <si>
    <t>900</t>
  </si>
  <si>
    <t>Různé</t>
  </si>
  <si>
    <t>HZS2491</t>
  </si>
  <si>
    <t>Hodinové zúčtovací sazby profesí PSV zednické výpomoci a pomocné práce PSV dělník zednických výpomocí</t>
  </si>
  <si>
    <t>hod</t>
  </si>
  <si>
    <t>512</t>
  </si>
  <si>
    <t>-358034315</t>
  </si>
  <si>
    <t>Poznámka k položce:
pro ZTI</t>
  </si>
  <si>
    <t>SO 01-el - Pavilon A1 - Úprava soc.zařízení v ubytovnách žáků - ELektroinstalace</t>
  </si>
  <si>
    <t>EP-PROJECT SKŮRA</t>
  </si>
  <si>
    <t xml:space="preserve">    9 - Ostatní konstrukce a práce, bourání</t>
  </si>
  <si>
    <t xml:space="preserve">    741 - Elektroinstalace - silnoproud</t>
  </si>
  <si>
    <t>HZS - Hodinové zúčtovací sazby</t>
  </si>
  <si>
    <t>-1538901463</t>
  </si>
  <si>
    <t>Ostatní konstrukce a práce, bourání</t>
  </si>
  <si>
    <t>971033561</t>
  </si>
  <si>
    <t>Vybourání otvorů ve zdivu základovém nebo nadzákladovém z cihel, tvárnic, příčkovek z cihel pálených na maltu vápennou nebo vápenocementovou plochy do 1 m2, tl. do 600 mm</t>
  </si>
  <si>
    <t>-1247109358</t>
  </si>
  <si>
    <t>974082113</t>
  </si>
  <si>
    <t>Vysekání rýh pro vodiče v omítce vápenné nebo vápenocementové stěn, šířky do 50 mm</t>
  </si>
  <si>
    <t>-1525079214</t>
  </si>
  <si>
    <t>974082115</t>
  </si>
  <si>
    <t>Vysekání rýh pro vodiče v omítce vápenné nebo vápenocementové stěn, šířky do 100 mm</t>
  </si>
  <si>
    <t>-855978356</t>
  </si>
  <si>
    <t>221187608</t>
  </si>
  <si>
    <t>-18365945</t>
  </si>
  <si>
    <t>879278745</t>
  </si>
  <si>
    <t>3,72*24 'Přepočtené koeficientem množství</t>
  </si>
  <si>
    <t>1823219617</t>
  </si>
  <si>
    <t>1687141463</t>
  </si>
  <si>
    <t>741</t>
  </si>
  <si>
    <t>Elektroinstalace - silnoproud</t>
  </si>
  <si>
    <t>741110002</t>
  </si>
  <si>
    <t>Montáž trubek elektroinstalačních s nasunutím nebo našroubováním do krabic plastových tuhých, uložených pevně, vnější Ø přes 23 do 35 mm</t>
  </si>
  <si>
    <t>-718631582</t>
  </si>
  <si>
    <t>345711560</t>
  </si>
  <si>
    <t>trubka elektroinstalační ohebná z PH, D 28,4/34,5 mm</t>
  </si>
  <si>
    <t>2028390688</t>
  </si>
  <si>
    <t>Poznámka k položce:
EAN 8595057600447</t>
  </si>
  <si>
    <t>741112001</t>
  </si>
  <si>
    <t>Montáž krabic elektroinstalačních bez napojení na trubky a lišty, demontáže a montáže víčka a přístroje protahovacích nebo odbočných zapuštěných plastových kruhových</t>
  </si>
  <si>
    <t>277589083</t>
  </si>
  <si>
    <t>345715191</t>
  </si>
  <si>
    <t>krabice univerzální z PH KU 68/71L1</t>
  </si>
  <si>
    <t>R - položka</t>
  </si>
  <si>
    <t>1228500702</t>
  </si>
  <si>
    <t>345715192</t>
  </si>
  <si>
    <t>krabice univerzální z PH KU 68 vč. Wago svorek</t>
  </si>
  <si>
    <t>1137438408</t>
  </si>
  <si>
    <t>741120001</t>
  </si>
  <si>
    <t>Montáž vodičů izolovaných měděných bez ukončení uložených pod omítku plných a laněných (CY), průřezu žíly 0,35 až 6 mm2</t>
  </si>
  <si>
    <t>-1996466302</t>
  </si>
  <si>
    <t>kab000</t>
  </si>
  <si>
    <t>CXKH-R 3C*1,5 B2ca, s1, d0</t>
  </si>
  <si>
    <t>197538879</t>
  </si>
  <si>
    <t>kab001</t>
  </si>
  <si>
    <t>CXKH-R 3C*2,5 B2ca, s1, d0</t>
  </si>
  <si>
    <t>213474802</t>
  </si>
  <si>
    <t>kab004</t>
  </si>
  <si>
    <t>CXKH-R 5C*1,5 B2ca, s1, d0</t>
  </si>
  <si>
    <t>-172665169</t>
  </si>
  <si>
    <t>kab005</t>
  </si>
  <si>
    <t>J-H(St)H 2*2*0,8</t>
  </si>
  <si>
    <t>-1421221343</t>
  </si>
  <si>
    <t>341408250</t>
  </si>
  <si>
    <t>vodič silový s Cu jádrem 4mm2</t>
  </si>
  <si>
    <t>-1393935176</t>
  </si>
  <si>
    <t>Poznámka k položce:
obsah kovu [kg/m], Cu =0,039, Al =0</t>
  </si>
  <si>
    <t>74120101010</t>
  </si>
  <si>
    <t>Montáž svorek vyrovnání potenciálu do 25 mm2</t>
  </si>
  <si>
    <t>-724506883</t>
  </si>
  <si>
    <t>kab006</t>
  </si>
  <si>
    <t>svorka vyrovnání potenciálu do 16 mm2</t>
  </si>
  <si>
    <t>-1470691219</t>
  </si>
  <si>
    <t>741210102</t>
  </si>
  <si>
    <t>Montáž rozváděčů litinových, hliníkových nebo plastových bez zapojení vodičů sestavy hmotnosti do 100 kg</t>
  </si>
  <si>
    <t>-1028521030</t>
  </si>
  <si>
    <t>357117345</t>
  </si>
  <si>
    <t>doplnění rozvaděče RP-X.X (specifikace dle PD) verze pro imobilní</t>
  </si>
  <si>
    <t>1721839844</t>
  </si>
  <si>
    <t>357117346</t>
  </si>
  <si>
    <t>doplnění rozvaděče RP-X.X (specifikace dle PD) - verze běžná</t>
  </si>
  <si>
    <t>1198028780</t>
  </si>
  <si>
    <t>741372111</t>
  </si>
  <si>
    <t>Montáž svítidel LED se zapojením vodičů bytových nebo společenských místností vestavných podhledových čtvercových nebo obdélníkových, obsahu do 0,09 m2</t>
  </si>
  <si>
    <t>296999471</t>
  </si>
  <si>
    <t>sv001</t>
  </si>
  <si>
    <t>Svítidlo A1 přisazené (např. Modus BRSB KO480V3 LED, 35W, ip44)</t>
  </si>
  <si>
    <t>1721004122</t>
  </si>
  <si>
    <t>sv002</t>
  </si>
  <si>
    <t>Svítidlo A1n přisazené (např. Modus BRSB KO480V3 LED, 35W, ip44, nouzový zdroj)</t>
  </si>
  <si>
    <t>-1502594787</t>
  </si>
  <si>
    <t>741310001</t>
  </si>
  <si>
    <t>Montáž spínačů jedno nebo dvoupólových nástěnných se zapojením vodičů, pro prostředí normální vypínačů, řazení 1-jednopólových</t>
  </si>
  <si>
    <t>-1123256175</t>
  </si>
  <si>
    <t>vyp001</t>
  </si>
  <si>
    <t>Vypínač ř.1 10A, IP44, bílá, kompet, např. ABB Tango</t>
  </si>
  <si>
    <t>1347934514</t>
  </si>
  <si>
    <t>741313001</t>
  </si>
  <si>
    <t>Montáž zásuvek domovních se zapojením vodičů bezšroubové připojení polozapuštěných nebo zapuštěných 10/16 A, provedení 2P + PE</t>
  </si>
  <si>
    <t>-1039120591</t>
  </si>
  <si>
    <t>zas002</t>
  </si>
  <si>
    <t>Zásuvka s ochranným kolíkem, ABB Tango, 16A/230V, IP44, kompletní (vč.rámečku), pod omítkou</t>
  </si>
  <si>
    <t>-1904618925</t>
  </si>
  <si>
    <t>741800001</t>
  </si>
  <si>
    <t>Snímač pohybu PČ stropní přisazený (např. ABB 3299-22103, 36°, 10A230V, IP20) dod+mtž</t>
  </si>
  <si>
    <t>-459568389</t>
  </si>
  <si>
    <t>741800002</t>
  </si>
  <si>
    <t>Sada pro nouzovou signalizaci (např. ABB ENSTO 3280B-C10001 B) dod+mtž</t>
  </si>
  <si>
    <t>616199614</t>
  </si>
  <si>
    <t>741800003</t>
  </si>
  <si>
    <t>Samostatné tlačítko s ovládací šňůrou (např. ABB ENSTO 3002 vč.rámečku) dod+mtž</t>
  </si>
  <si>
    <t>-1152138757</t>
  </si>
  <si>
    <t>741810002</t>
  </si>
  <si>
    <t>Zkoušky a prohlídky elektrických rozvodů a zařízení celková prohlídka a vyhotovení revizní zprávy pro objem montážních prací přes 100 do 500 tis. Kč</t>
  </si>
  <si>
    <t>-1014394642</t>
  </si>
  <si>
    <t xml:space="preserve">Poznámka k souboru cen:_x000d_
1. Ceny -0001 až -0011 jsou určeny pro objem montážních prací včetně všech nákladů. </t>
  </si>
  <si>
    <t>065002000</t>
  </si>
  <si>
    <t>Hlavní tituly průvodních činností a nákladů územní vlivy mimostaveništní doprava materiálů a výrobků</t>
  </si>
  <si>
    <t>1024</t>
  </si>
  <si>
    <t>626347505</t>
  </si>
  <si>
    <t>998741104</t>
  </si>
  <si>
    <t>Přesun hmot pro silnoproud stanovený z hmotnosti přesunovaného materiálu vodorovná dopravní vzdálenost do 50 m v objektech výšky přes 24 do 36 m</t>
  </si>
  <si>
    <t>-756957160</t>
  </si>
  <si>
    <t>998741181</t>
  </si>
  <si>
    <t>Přesun hmot pro silnoproud stanovený z hmotnosti přesunovaného materiálu Příplatek k ceně za přesun prováděný bez použití mechanizace pro jakoukoliv výšku objektu</t>
  </si>
  <si>
    <t>2078757085</t>
  </si>
  <si>
    <t>HZS</t>
  </si>
  <si>
    <t>Hodinové zúčtovací sazby</t>
  </si>
  <si>
    <t>HZS2221</t>
  </si>
  <si>
    <t>Hodinové zúčtovací sazby profesí PSV provádění stavebních instalací elektrikář</t>
  </si>
  <si>
    <t>-1939006071</t>
  </si>
  <si>
    <t xml:space="preserve">Poznámka k položce:
Demontáž stávající elektroinstalace
</t>
  </si>
  <si>
    <t>VON - Pavilon A1 - Vedlejší a ostatní náklady</t>
  </si>
  <si>
    <t>VRN - Vedlejší rozpočtové náklady</t>
  </si>
  <si>
    <t xml:space="preserve">    VRN3 - Zařízení staveniště</t>
  </si>
  <si>
    <t xml:space="preserve">    VRN4 - Inženýrská činnost</t>
  </si>
  <si>
    <t>VRN</t>
  </si>
  <si>
    <t>Vedlejší rozpočtové náklady</t>
  </si>
  <si>
    <t>VRN3</t>
  </si>
  <si>
    <t>Zařízení staveniště</t>
  </si>
  <si>
    <t>030001000</t>
  </si>
  <si>
    <t>Soubor</t>
  </si>
  <si>
    <t>1803041124</t>
  </si>
  <si>
    <t xml:space="preserve">Poznámka k položce:
náklady na vybudování,provoz, údržbu, zabezpečení, připojení a užívání inž. sítí, zrušení ZS a uvedení do původního stavu </t>
  </si>
  <si>
    <t>VRN4</t>
  </si>
  <si>
    <t>Inženýrská činnost</t>
  </si>
  <si>
    <t>045203000</t>
  </si>
  <si>
    <t>Inženýrská činnost zkoušky a ostatní měření monitoring kompletační a koordinační činnost kompletační činnost</t>
  </si>
  <si>
    <t>-2093550478</t>
  </si>
  <si>
    <t>Poznámka k položce:
pro řemesla - ÚT, ZTI, VZT a el.</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</si>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</sst>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7.14" customWidth="1"/>
    <col min="2" max="2" width="1.43" customWidth="1"/>
    <col min="3" max="3" width="3.57" customWidth="1"/>
    <col min="4" max="4" width="2.29" customWidth="1"/>
    <col min="5" max="5" width="2.29" customWidth="1"/>
    <col min="6" max="6" width="2.29" customWidth="1"/>
    <col min="7" max="7" width="2.29" customWidth="1"/>
    <col min="8" max="8" width="2.29" customWidth="1"/>
    <col min="9" max="9" width="2.29" customWidth="1"/>
    <col min="10" max="10" width="2.29" customWidth="1"/>
    <col min="11" max="11" width="2.29" customWidth="1"/>
    <col min="12" max="12" width="2.29" customWidth="1"/>
    <col min="13" max="13" width="2.29" customWidth="1"/>
    <col min="14" max="14" width="2.29" customWidth="1"/>
    <col min="15" max="15" width="2.29" customWidth="1"/>
    <col min="16" max="16" width="2.29" customWidth="1"/>
    <col min="17" max="17" width="2.29" customWidth="1"/>
    <col min="18" max="18" width="2.29" customWidth="1"/>
    <col min="19" max="19" width="2.29" customWidth="1"/>
    <col min="20" max="20" width="2.29" customWidth="1"/>
    <col min="21" max="21" width="2.29" customWidth="1"/>
    <col min="22" max="22" width="2.29" customWidth="1"/>
    <col min="23" max="23" width="2.29" customWidth="1"/>
    <col min="24" max="24" width="2.29" customWidth="1"/>
    <col min="25" max="25" width="2.29" customWidth="1"/>
    <col min="26" max="26" width="2.29" customWidth="1"/>
    <col min="27" max="27" width="2.29" customWidth="1"/>
    <col min="28" max="28" width="2.29" customWidth="1"/>
    <col min="29" max="29" width="2.29" customWidth="1"/>
    <col min="30" max="30" width="2.29" customWidth="1"/>
    <col min="31" max="31" width="2.29" customWidth="1"/>
    <col min="32" max="32" width="2.29" customWidth="1"/>
    <col min="33" max="33" width="2.29" customWidth="1"/>
    <col min="34" max="34" width="2.86" customWidth="1"/>
    <col min="35" max="35" width="27.14" customWidth="1"/>
    <col min="36" max="36" width="2.14" customWidth="1"/>
    <col min="37" max="37" width="2.14" customWidth="1"/>
    <col min="38" max="38" width="7.14" customWidth="1"/>
    <col min="39" max="39" width="2.86" customWidth="1"/>
    <col min="40" max="40" width="11.43" customWidth="1"/>
    <col min="41" max="41" width="6.43" customWidth="1"/>
    <col min="42" max="42" width="3.57" customWidth="1"/>
    <col min="43" max="43" width="13.43" customWidth="1"/>
    <col min="44" max="44" width="11.71" customWidth="1"/>
    <col min="45" max="45" width="22.14" hidden="1" customWidth="1"/>
    <col min="46" max="46" width="22.14" hidden="1" customWidth="1"/>
    <col min="47" max="47" width="22.14" hidden="1" customWidth="1"/>
    <col min="48" max="48" width="18.57" hidden="1" customWidth="1"/>
    <col min="49" max="49" width="18.57" hidden="1" customWidth="1"/>
    <col min="50" max="50" width="18.57" hidden="1" customWidth="1"/>
    <col min="51" max="51" width="18.57" hidden="1" customWidth="1"/>
    <col min="52" max="52" width="18.57" hidden="1" customWidth="1"/>
    <col min="53" max="53" width="16.43" hidden="1" customWidth="1"/>
    <col min="54" max="54" width="21.43" hidden="1" customWidth="1"/>
    <col min="55" max="55" width="16.43" hidden="1" customWidth="1"/>
    <col min="56" max="56" width="16.43" hidden="1" customWidth="1"/>
    <col min="57" max="57" width="57" customWidth="1"/>
    <col min="71" max="71" width="9.14" hidden="1"/>
    <col min="72" max="72" width="9.14" hidden="1"/>
    <col min="73" max="73" width="9.14" hidden="1"/>
    <col min="74" max="74" width="9.14" hidden="1"/>
    <col min="75" max="75" width="9.14" hidden="1"/>
    <col min="76" max="76" width="9.14" hidden="1"/>
    <col min="77" max="77" width="9.14" hidden="1"/>
    <col min="78" max="78" width="9.14" hidden="1"/>
    <col min="79" max="79" width="9.14" hidden="1"/>
    <col min="80" max="80" width="9.14" hidden="1"/>
    <col min="81" max="81" width="9.14" hidden="1"/>
    <col min="82" max="82" width="9.14" hidden="1"/>
    <col min="83" max="83" width="9.14" hidden="1"/>
    <col min="84" max="84" width="9.14" hidden="1"/>
    <col min="85" max="85" width="9.14" hidden="1"/>
    <col min="86" max="86" width="9.14" hidden="1"/>
    <col min="87" max="87" width="9.14" hidden="1"/>
    <col min="88" max="88" width="9.14" hidden="1"/>
    <col min="89" max="89" width="9.14" hidden="1"/>
    <col min="90" max="90" width="9.14" hidden="1"/>
    <col min="91" max="91" width="9.14"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22</v>
      </c>
      <c r="AO7" s="28"/>
      <c r="AP7" s="28"/>
      <c r="AQ7" s="30"/>
      <c r="BE7" s="38"/>
      <c r="BS7" s="23" t="s">
        <v>24</v>
      </c>
    </row>
    <row r="8" ht="14.4" customHeight="1">
      <c r="B8" s="27"/>
      <c r="C8" s="28"/>
      <c r="D8" s="39"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27</v>
      </c>
      <c r="AL8" s="28"/>
      <c r="AM8" s="28"/>
      <c r="AN8" s="40" t="s">
        <v>28</v>
      </c>
      <c r="AO8" s="28"/>
      <c r="AP8" s="28"/>
      <c r="AQ8" s="30"/>
      <c r="BE8" s="38"/>
      <c r="BS8" s="23" t="s">
        <v>29</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30</v>
      </c>
    </row>
    <row r="10" ht="14.4" customHeight="1">
      <c r="B10" s="27"/>
      <c r="C10" s="28"/>
      <c r="D10" s="39"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32</v>
      </c>
      <c r="AL10" s="28"/>
      <c r="AM10" s="28"/>
      <c r="AN10" s="34" t="s">
        <v>22</v>
      </c>
      <c r="AO10" s="28"/>
      <c r="AP10" s="28"/>
      <c r="AQ10" s="30"/>
      <c r="BE10" s="38"/>
      <c r="BS10" s="23" t="s">
        <v>20</v>
      </c>
    </row>
    <row r="11" ht="18.48"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34</v>
      </c>
      <c r="AL11" s="28"/>
      <c r="AM11" s="28"/>
      <c r="AN11" s="34" t="s">
        <v>22</v>
      </c>
      <c r="AO11" s="28"/>
      <c r="AP11" s="28"/>
      <c r="AQ11" s="30"/>
      <c r="BE11" s="38"/>
      <c r="BS11" s="23" t="s">
        <v>20</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ht="14.4" customHeight="1">
      <c r="B13" s="27"/>
      <c r="C13" s="28"/>
      <c r="D13" s="39"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32</v>
      </c>
      <c r="AL13" s="28"/>
      <c r="AM13" s="28"/>
      <c r="AN13" s="41" t="s">
        <v>36</v>
      </c>
      <c r="AO13" s="28"/>
      <c r="AP13" s="28"/>
      <c r="AQ13" s="30"/>
      <c r="BE13" s="38"/>
      <c r="BS13" s="23" t="s">
        <v>20</v>
      </c>
    </row>
    <row r="14">
      <c r="B14" s="27"/>
      <c r="C14" s="28"/>
      <c r="D14" s="28"/>
      <c r="E14" s="41" t="s">
        <v>36</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34</v>
      </c>
      <c r="AL14" s="28"/>
      <c r="AM14" s="28"/>
      <c r="AN14" s="41" t="s">
        <v>36</v>
      </c>
      <c r="AO14" s="28"/>
      <c r="AP14" s="28"/>
      <c r="AQ14" s="30"/>
      <c r="BE14" s="38"/>
      <c r="BS14" s="23" t="s">
        <v>20</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32</v>
      </c>
      <c r="AL16" s="28"/>
      <c r="AM16" s="28"/>
      <c r="AN16" s="34" t="s">
        <v>22</v>
      </c>
      <c r="AO16" s="28"/>
      <c r="AP16" s="28"/>
      <c r="AQ16" s="30"/>
      <c r="BE16" s="38"/>
      <c r="BS16" s="23" t="s">
        <v>6</v>
      </c>
    </row>
    <row r="17" ht="18.48" customHeight="1">
      <c r="B17" s="27"/>
      <c r="C17" s="28"/>
      <c r="D17" s="28"/>
      <c r="E17" s="34" t="s">
        <v>38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34</v>
      </c>
      <c r="AL17" s="28"/>
      <c r="AM17" s="28"/>
      <c r="AN17" s="34" t="s">
        <v>22</v>
      </c>
      <c r="AO17" s="28"/>
      <c r="AP17" s="28"/>
      <c r="AQ17" s="30"/>
      <c r="BE17" s="38"/>
      <c r="BS17" s="23" t="s">
        <v>6</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63" customHeight="1">
      <c r="B20" s="27"/>
      <c r="C20" s="28"/>
      <c r="D20" s="28"/>
      <c r="E20" s="43" t="s">
        <v>40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2" customFormat="1" ht="14.4" customHeight="1">
      <c r="B26" s="52"/>
      <c r="C26" s="53"/>
      <c r="D26" s="54" t="s">
        <v>45</v>
      </c>
      <c r="E26" s="53"/>
      <c r="F26" s="54" t="s">
        <v>46</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47</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48</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49</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999204</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 xml:space="preserve">Domov mládeže a školní jídelna - Lidická  590/38, Karlovy Vary - Pavilon A1</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25</v>
      </c>
      <c r="D44" s="73"/>
      <c r="E44" s="73"/>
      <c r="F44" s="73"/>
      <c r="G44" s="73"/>
      <c r="H44" s="73"/>
      <c r="I44" s="73"/>
      <c r="J44" s="73"/>
      <c r="K44" s="73"/>
      <c r="L44" s="83" t="str">
        <f>IF(K8="","",K8)</f>
        <v>Karlovy Vary</v>
      </c>
      <c r="M44" s="73"/>
      <c r="N44" s="73"/>
      <c r="O44" s="73"/>
      <c r="P44" s="73"/>
      <c r="Q44" s="73"/>
      <c r="R44" s="73"/>
      <c r="S44" s="73"/>
      <c r="T44" s="73"/>
      <c r="U44" s="73"/>
      <c r="V44" s="73"/>
      <c r="W44" s="73"/>
      <c r="X44" s="73"/>
      <c r="Y44" s="73"/>
      <c r="Z44" s="73"/>
      <c r="AA44" s="73"/>
      <c r="AB44" s="73"/>
      <c r="AC44" s="73"/>
      <c r="AD44" s="73"/>
      <c r="AE44" s="73"/>
      <c r="AF44" s="73"/>
      <c r="AG44" s="73"/>
      <c r="AH44" s="73"/>
      <c r="AI44" s="75" t="s">
        <v>27</v>
      </c>
      <c r="AJ44" s="73"/>
      <c r="AK44" s="73"/>
      <c r="AL44" s="73"/>
      <c r="AM44" s="84" t="str">
        <f>IF(AN8= "","",AN8)</f>
        <v>13. 2. 2018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31</v>
      </c>
      <c r="D46" s="73"/>
      <c r="E46" s="73"/>
      <c r="F46" s="73"/>
      <c r="G46" s="73"/>
      <c r="H46" s="73"/>
      <c r="I46" s="73"/>
      <c r="J46" s="73"/>
      <c r="K46" s="73"/>
      <c r="L46" s="76" t="str">
        <f>IF(E11= "","",E11)</f>
        <v>Domov mládeže, Lidická 38, K.Vary</v>
      </c>
      <c r="M46" s="73"/>
      <c r="N46" s="73"/>
      <c r="O46" s="73"/>
      <c r="P46" s="73"/>
      <c r="Q46" s="73"/>
      <c r="R46" s="73"/>
      <c r="S46" s="73"/>
      <c r="T46" s="73"/>
      <c r="U46" s="73"/>
      <c r="V46" s="73"/>
      <c r="W46" s="73"/>
      <c r="X46" s="73"/>
      <c r="Y46" s="73"/>
      <c r="Z46" s="73"/>
      <c r="AA46" s="73"/>
      <c r="AB46" s="73"/>
      <c r="AC46" s="73"/>
      <c r="AD46" s="73"/>
      <c r="AE46" s="73"/>
      <c r="AF46" s="73"/>
      <c r="AG46" s="73"/>
      <c r="AH46" s="73"/>
      <c r="AI46" s="75" t="s">
        <v>37</v>
      </c>
      <c r="AJ46" s="73"/>
      <c r="AK46" s="73"/>
      <c r="AL46" s="73"/>
      <c r="AM46" s="76" t="str">
        <f>IF(E17="","",E17)</f>
        <v>Ivan Křesina</v>
      </c>
      <c r="AN46" s="76"/>
      <c r="AO46" s="76"/>
      <c r="AP46" s="76"/>
      <c r="AQ46" s="73"/>
      <c r="AR46" s="71"/>
      <c r="AS46" s="85" t="s">
        <v>55</v>
      </c>
      <c r="AT46" s="86"/>
      <c r="AU46" s="87"/>
      <c r="AV46" s="87"/>
      <c r="AW46" s="87"/>
      <c r="AX46" s="87"/>
      <c r="AY46" s="87"/>
      <c r="AZ46" s="87"/>
      <c r="BA46" s="87"/>
      <c r="BB46" s="87"/>
      <c r="BC46" s="87"/>
      <c r="BD46" s="88"/>
    </row>
    <row r="47" s="1" customFormat="1">
      <c r="B47" s="45"/>
      <c r="C47" s="75" t="s">
        <v>35</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ROUND(SUM(AG52:AG55),2)</f>
        <v>0</v>
      </c>
      <c r="AH51" s="109"/>
      <c r="AI51" s="109"/>
      <c r="AJ51" s="109"/>
      <c r="AK51" s="109"/>
      <c r="AL51" s="109"/>
      <c r="AM51" s="109"/>
      <c r="AN51" s="110">
        <f>SUM(AG51,AT51)</f>
        <v>0</v>
      </c>
      <c r="AO51" s="110"/>
      <c r="AP51" s="110"/>
      <c r="AQ51" s="111" t="s">
        <v>22</v>
      </c>
      <c r="AR51" s="82"/>
      <c r="AS51" s="112">
        <f>ROUND(SUM(AS52:AS55),2)</f>
        <v>0</v>
      </c>
      <c r="AT51" s="113">
        <f>ROUND(SUM(AV51:AW51),2)</f>
        <v>0</v>
      </c>
      <c r="AU51" s="114">
        <f>ROUND(SUM(AU52:AU55),5)</f>
        <v>0</v>
      </c>
      <c r="AV51" s="113">
        <f>ROUND(AZ51*L26,2)</f>
        <v>0</v>
      </c>
      <c r="AW51" s="113">
        <f>ROUND(BA51*L27,2)</f>
        <v>0</v>
      </c>
      <c r="AX51" s="113">
        <f>ROUND(BB51*L26,2)</f>
        <v>0</v>
      </c>
      <c r="AY51" s="113">
        <f>ROUND(BC51*L27,2)</f>
        <v>0</v>
      </c>
      <c r="AZ51" s="113">
        <f>ROUND(SUM(AZ52:AZ55),2)</f>
        <v>0</v>
      </c>
      <c r="BA51" s="113">
        <f>ROUND(SUM(BA52:BA55),2)</f>
        <v>0</v>
      </c>
      <c r="BB51" s="113">
        <f>ROUND(SUM(BB52:BB55),2)</f>
        <v>0</v>
      </c>
      <c r="BC51" s="113">
        <f>ROUND(SUM(BC52:BC55),2)</f>
        <v>0</v>
      </c>
      <c r="BD51" s="115">
        <f>ROUND(SUM(BD52:BD55),2)</f>
        <v>0</v>
      </c>
      <c r="BS51" s="116" t="s">
        <v>74</v>
      </c>
      <c r="BT51" s="116" t="s">
        <v>75</v>
      </c>
      <c r="BU51" s="117" t="s">
        <v>76</v>
      </c>
      <c r="BV51" s="116" t="s">
        <v>77</v>
      </c>
      <c r="BW51" s="116" t="s">
        <v>7</v>
      </c>
      <c r="BX51" s="116" t="s">
        <v>78</v>
      </c>
      <c r="CL51" s="116" t="s">
        <v>22</v>
      </c>
    </row>
    <row r="52" s="5" customFormat="1" ht="28.8" customHeight="1">
      <c r="A52" s="118" t="s">
        <v>79</v>
      </c>
      <c r="B52" s="119"/>
      <c r="C52" s="120"/>
      <c r="D52" s="121" t="s">
        <v>80</v>
      </c>
      <c r="E52" s="121"/>
      <c r="F52" s="121"/>
      <c r="G52" s="121"/>
      <c r="H52" s="121"/>
      <c r="I52" s="122"/>
      <c r="J52" s="121" t="s">
        <v>81</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01-st - Pavilon A1-Úpr...'!J27</f>
        <v>0</v>
      </c>
      <c r="AH52" s="122"/>
      <c r="AI52" s="122"/>
      <c r="AJ52" s="122"/>
      <c r="AK52" s="122"/>
      <c r="AL52" s="122"/>
      <c r="AM52" s="122"/>
      <c r="AN52" s="123">
        <f>SUM(AG52,AT52)</f>
        <v>0</v>
      </c>
      <c r="AO52" s="122"/>
      <c r="AP52" s="122"/>
      <c r="AQ52" s="124" t="s">
        <v>82</v>
      </c>
      <c r="AR52" s="125"/>
      <c r="AS52" s="126">
        <v>0</v>
      </c>
      <c r="AT52" s="127">
        <f>ROUND(SUM(AV52:AW52),2)</f>
        <v>0</v>
      </c>
      <c r="AU52" s="128">
        <f>'SO 01-st - Pavilon A1-Úpr...'!P102</f>
        <v>0</v>
      </c>
      <c r="AV52" s="127">
        <f>'SO 01-st - Pavilon A1-Úpr...'!J30</f>
        <v>0</v>
      </c>
      <c r="AW52" s="127">
        <f>'SO 01-st - Pavilon A1-Úpr...'!J31</f>
        <v>0</v>
      </c>
      <c r="AX52" s="127">
        <f>'SO 01-st - Pavilon A1-Úpr...'!J32</f>
        <v>0</v>
      </c>
      <c r="AY52" s="127">
        <f>'SO 01-st - Pavilon A1-Úpr...'!J33</f>
        <v>0</v>
      </c>
      <c r="AZ52" s="127">
        <f>'SO 01-st - Pavilon A1-Úpr...'!F30</f>
        <v>0</v>
      </c>
      <c r="BA52" s="127">
        <f>'SO 01-st - Pavilon A1-Úpr...'!F31</f>
        <v>0</v>
      </c>
      <c r="BB52" s="127">
        <f>'SO 01-st - Pavilon A1-Úpr...'!F32</f>
        <v>0</v>
      </c>
      <c r="BC52" s="127">
        <f>'SO 01-st - Pavilon A1-Úpr...'!F33</f>
        <v>0</v>
      </c>
      <c r="BD52" s="129">
        <f>'SO 01-st - Pavilon A1-Úpr...'!F34</f>
        <v>0</v>
      </c>
      <c r="BT52" s="130" t="s">
        <v>24</v>
      </c>
      <c r="BV52" s="130" t="s">
        <v>77</v>
      </c>
      <c r="BW52" s="130" t="s">
        <v>83</v>
      </c>
      <c r="BX52" s="130" t="s">
        <v>7</v>
      </c>
      <c r="CL52" s="130" t="s">
        <v>22</v>
      </c>
      <c r="CM52" s="130" t="s">
        <v>84</v>
      </c>
    </row>
    <row r="53" s="5" customFormat="1" ht="43.2" customHeight="1">
      <c r="A53" s="118" t="s">
        <v>79</v>
      </c>
      <c r="B53" s="119"/>
      <c r="C53" s="120"/>
      <c r="D53" s="121" t="s">
        <v>85</v>
      </c>
      <c r="E53" s="121"/>
      <c r="F53" s="121"/>
      <c r="G53" s="121"/>
      <c r="H53" s="121"/>
      <c r="I53" s="122"/>
      <c r="J53" s="121" t="s">
        <v>86</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 01-zti - Pavilon A1 - ...'!J27</f>
        <v>0</v>
      </c>
      <c r="AH53" s="122"/>
      <c r="AI53" s="122"/>
      <c r="AJ53" s="122"/>
      <c r="AK53" s="122"/>
      <c r="AL53" s="122"/>
      <c r="AM53" s="122"/>
      <c r="AN53" s="123">
        <f>SUM(AG53,AT53)</f>
        <v>0</v>
      </c>
      <c r="AO53" s="122"/>
      <c r="AP53" s="122"/>
      <c r="AQ53" s="124" t="s">
        <v>82</v>
      </c>
      <c r="AR53" s="125"/>
      <c r="AS53" s="126">
        <v>0</v>
      </c>
      <c r="AT53" s="127">
        <f>ROUND(SUM(AV53:AW53),2)</f>
        <v>0</v>
      </c>
      <c r="AU53" s="128">
        <f>'SO 01-zti - Pavilon A1 - ...'!P82</f>
        <v>0</v>
      </c>
      <c r="AV53" s="127">
        <f>'SO 01-zti - Pavilon A1 - ...'!J30</f>
        <v>0</v>
      </c>
      <c r="AW53" s="127">
        <f>'SO 01-zti - Pavilon A1 - ...'!J31</f>
        <v>0</v>
      </c>
      <c r="AX53" s="127">
        <f>'SO 01-zti - Pavilon A1 - ...'!J32</f>
        <v>0</v>
      </c>
      <c r="AY53" s="127">
        <f>'SO 01-zti - Pavilon A1 - ...'!J33</f>
        <v>0</v>
      </c>
      <c r="AZ53" s="127">
        <f>'SO 01-zti - Pavilon A1 - ...'!F30</f>
        <v>0</v>
      </c>
      <c r="BA53" s="127">
        <f>'SO 01-zti - Pavilon A1 - ...'!F31</f>
        <v>0</v>
      </c>
      <c r="BB53" s="127">
        <f>'SO 01-zti - Pavilon A1 - ...'!F32</f>
        <v>0</v>
      </c>
      <c r="BC53" s="127">
        <f>'SO 01-zti - Pavilon A1 - ...'!F33</f>
        <v>0</v>
      </c>
      <c r="BD53" s="129">
        <f>'SO 01-zti - Pavilon A1 - ...'!F34</f>
        <v>0</v>
      </c>
      <c r="BT53" s="130" t="s">
        <v>24</v>
      </c>
      <c r="BV53" s="130" t="s">
        <v>77</v>
      </c>
      <c r="BW53" s="130" t="s">
        <v>87</v>
      </c>
      <c r="BX53" s="130" t="s">
        <v>7</v>
      </c>
      <c r="CL53" s="130" t="s">
        <v>22</v>
      </c>
      <c r="CM53" s="130" t="s">
        <v>84</v>
      </c>
    </row>
    <row r="54" s="5" customFormat="1" ht="43.2" customHeight="1">
      <c r="A54" s="118" t="s">
        <v>79</v>
      </c>
      <c r="B54" s="119"/>
      <c r="C54" s="120"/>
      <c r="D54" s="121" t="s">
        <v>88</v>
      </c>
      <c r="E54" s="121"/>
      <c r="F54" s="121"/>
      <c r="G54" s="121"/>
      <c r="H54" s="121"/>
      <c r="I54" s="122"/>
      <c r="J54" s="121" t="s">
        <v>89</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 01-el - Pavilon A1 - Ú...'!J27</f>
        <v>0</v>
      </c>
      <c r="AH54" s="122"/>
      <c r="AI54" s="122"/>
      <c r="AJ54" s="122"/>
      <c r="AK54" s="122"/>
      <c r="AL54" s="122"/>
      <c r="AM54" s="122"/>
      <c r="AN54" s="123">
        <f>SUM(AG54,AT54)</f>
        <v>0</v>
      </c>
      <c r="AO54" s="122"/>
      <c r="AP54" s="122"/>
      <c r="AQ54" s="124" t="s">
        <v>82</v>
      </c>
      <c r="AR54" s="125"/>
      <c r="AS54" s="126">
        <v>0</v>
      </c>
      <c r="AT54" s="127">
        <f>ROUND(SUM(AV54:AW54),2)</f>
        <v>0</v>
      </c>
      <c r="AU54" s="128">
        <f>'SO 01-el - Pavilon A1 - Ú...'!P84</f>
        <v>0</v>
      </c>
      <c r="AV54" s="127">
        <f>'SO 01-el - Pavilon A1 - Ú...'!J30</f>
        <v>0</v>
      </c>
      <c r="AW54" s="127">
        <f>'SO 01-el - Pavilon A1 - Ú...'!J31</f>
        <v>0</v>
      </c>
      <c r="AX54" s="127">
        <f>'SO 01-el - Pavilon A1 - Ú...'!J32</f>
        <v>0</v>
      </c>
      <c r="AY54" s="127">
        <f>'SO 01-el - Pavilon A1 - Ú...'!J33</f>
        <v>0</v>
      </c>
      <c r="AZ54" s="127">
        <f>'SO 01-el - Pavilon A1 - Ú...'!F30</f>
        <v>0</v>
      </c>
      <c r="BA54" s="127">
        <f>'SO 01-el - Pavilon A1 - Ú...'!F31</f>
        <v>0</v>
      </c>
      <c r="BB54" s="127">
        <f>'SO 01-el - Pavilon A1 - Ú...'!F32</f>
        <v>0</v>
      </c>
      <c r="BC54" s="127">
        <f>'SO 01-el - Pavilon A1 - Ú...'!F33</f>
        <v>0</v>
      </c>
      <c r="BD54" s="129">
        <f>'SO 01-el - Pavilon A1 - Ú...'!F34</f>
        <v>0</v>
      </c>
      <c r="BT54" s="130" t="s">
        <v>24</v>
      </c>
      <c r="BV54" s="130" t="s">
        <v>77</v>
      </c>
      <c r="BW54" s="130" t="s">
        <v>90</v>
      </c>
      <c r="BX54" s="130" t="s">
        <v>7</v>
      </c>
      <c r="CL54" s="130" t="s">
        <v>22</v>
      </c>
      <c r="CM54" s="130" t="s">
        <v>84</v>
      </c>
    </row>
    <row r="55" s="5" customFormat="1" ht="28.8" customHeight="1">
      <c r="A55" s="118" t="s">
        <v>79</v>
      </c>
      <c r="B55" s="119"/>
      <c r="C55" s="120"/>
      <c r="D55" s="121" t="s">
        <v>91</v>
      </c>
      <c r="E55" s="121"/>
      <c r="F55" s="121"/>
      <c r="G55" s="121"/>
      <c r="H55" s="121"/>
      <c r="I55" s="122"/>
      <c r="J55" s="121" t="s">
        <v>92</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'VON - Pavilon A1 - Vedlej...'!J27</f>
        <v>0</v>
      </c>
      <c r="AH55" s="122"/>
      <c r="AI55" s="122"/>
      <c r="AJ55" s="122"/>
      <c r="AK55" s="122"/>
      <c r="AL55" s="122"/>
      <c r="AM55" s="122"/>
      <c r="AN55" s="123">
        <f>SUM(AG55,AT55)</f>
        <v>0</v>
      </c>
      <c r="AO55" s="122"/>
      <c r="AP55" s="122"/>
      <c r="AQ55" s="124" t="s">
        <v>91</v>
      </c>
      <c r="AR55" s="125"/>
      <c r="AS55" s="131">
        <v>0</v>
      </c>
      <c r="AT55" s="132">
        <f>ROUND(SUM(AV55:AW55),2)</f>
        <v>0</v>
      </c>
      <c r="AU55" s="133">
        <f>'VON - Pavilon A1 - Vedlej...'!P79</f>
        <v>0</v>
      </c>
      <c r="AV55" s="132">
        <f>'VON - Pavilon A1 - Vedlej...'!J30</f>
        <v>0</v>
      </c>
      <c r="AW55" s="132">
        <f>'VON - Pavilon A1 - Vedlej...'!J31</f>
        <v>0</v>
      </c>
      <c r="AX55" s="132">
        <f>'VON - Pavilon A1 - Vedlej...'!J32</f>
        <v>0</v>
      </c>
      <c r="AY55" s="132">
        <f>'VON - Pavilon A1 - Vedlej...'!J33</f>
        <v>0</v>
      </c>
      <c r="AZ55" s="132">
        <f>'VON - Pavilon A1 - Vedlej...'!F30</f>
        <v>0</v>
      </c>
      <c r="BA55" s="132">
        <f>'VON - Pavilon A1 - Vedlej...'!F31</f>
        <v>0</v>
      </c>
      <c r="BB55" s="132">
        <f>'VON - Pavilon A1 - Vedlej...'!F32</f>
        <v>0</v>
      </c>
      <c r="BC55" s="132">
        <f>'VON - Pavilon A1 - Vedlej...'!F33</f>
        <v>0</v>
      </c>
      <c r="BD55" s="134">
        <f>'VON - Pavilon A1 - Vedlej...'!F34</f>
        <v>0</v>
      </c>
      <c r="BT55" s="130" t="s">
        <v>24</v>
      </c>
      <c r="BV55" s="130" t="s">
        <v>77</v>
      </c>
      <c r="BW55" s="130" t="s">
        <v>93</v>
      </c>
      <c r="BX55" s="130" t="s">
        <v>7</v>
      </c>
      <c r="CL55" s="130" t="s">
        <v>22</v>
      </c>
      <c r="CM55" s="130" t="s">
        <v>84</v>
      </c>
    </row>
    <row r="56"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1" customFormat="1" ht="6.96"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sheet="1" formatColumns="0" formatRows="0" objects="1" scenarios="1" spinCount="100000" saltValue="1Xe+EyqHzomyJGabjLRu9ldKY/8fZPkdUFJ3+5siGnKXkqcu8DWGSliO0NtrW0TshI6nT6HGNsY7n8Y8lcDM4Q==" hashValue="3elWxEFBUlten3n5YGU51K9OusAs/vwvRynfQiHB2aKXzAfxOivzV/Lu/aNHfQxaK2heeBju5KUmr2EV+otwCw==" algorithmName="SHA-512" password="CC35"/>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SO 01-st - Pavilon A1-Úpr...'!C2" display="/"/>
    <hyperlink ref="A53" location="'SO 01-zti - Pavilon A1 - ...'!C2" display="/"/>
    <hyperlink ref="A54" location="'SO 01-el - Pavilon A1 - Ú...'!C2" display="/"/>
    <hyperlink ref="A55" location="'VON - Pavilon A1 - Vedlej...'!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5"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83</v>
      </c>
    </row>
    <row r="3" ht="6.96" customHeight="1">
      <c r="B3" s="24"/>
      <c r="C3" s="25"/>
      <c r="D3" s="25"/>
      <c r="E3" s="25"/>
      <c r="F3" s="25"/>
      <c r="G3" s="25"/>
      <c r="H3" s="25"/>
      <c r="I3" s="140"/>
      <c r="J3" s="25"/>
      <c r="K3" s="26"/>
      <c r="AT3" s="23" t="s">
        <v>84</v>
      </c>
    </row>
    <row r="4" ht="36.96" customHeight="1">
      <c r="B4" s="27"/>
      <c r="C4" s="28"/>
      <c r="D4" s="29" t="s">
        <v>99</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4.4" customHeight="1">
      <c r="B7" s="27"/>
      <c r="C7" s="28"/>
      <c r="D7" s="28"/>
      <c r="E7" s="142" t="str">
        <f>'Rekapitulace stavby'!K6</f>
        <v xml:space="preserve">Domov mládeže a školní jídelna - Lidická  590/38, Karlovy Vary - Pavilon A1</v>
      </c>
      <c r="F7" s="39"/>
      <c r="G7" s="39"/>
      <c r="H7" s="39"/>
      <c r="I7" s="141"/>
      <c r="J7" s="28"/>
      <c r="K7" s="30"/>
    </row>
    <row r="8" s="1" customFormat="1">
      <c r="B8" s="45"/>
      <c r="C8" s="46"/>
      <c r="D8" s="39" t="s">
        <v>100</v>
      </c>
      <c r="E8" s="46"/>
      <c r="F8" s="46"/>
      <c r="G8" s="46"/>
      <c r="H8" s="46"/>
      <c r="I8" s="143"/>
      <c r="J8" s="46"/>
      <c r="K8" s="50"/>
    </row>
    <row r="9" s="1" customFormat="1" ht="36.96" customHeight="1">
      <c r="B9" s="45"/>
      <c r="C9" s="46"/>
      <c r="D9" s="46"/>
      <c r="E9" s="144" t="s">
        <v>101</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13. 2. 2018</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
        <v>22</v>
      </c>
      <c r="K14" s="50"/>
    </row>
    <row r="15" s="1" customFormat="1" ht="18" customHeight="1">
      <c r="B15" s="45"/>
      <c r="C15" s="46"/>
      <c r="D15" s="46"/>
      <c r="E15" s="34" t="s">
        <v>33</v>
      </c>
      <c r="F15" s="46"/>
      <c r="G15" s="46"/>
      <c r="H15" s="46"/>
      <c r="I15" s="145" t="s">
        <v>34</v>
      </c>
      <c r="J15" s="34" t="s">
        <v>22</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
        <v>22</v>
      </c>
      <c r="K20" s="50"/>
    </row>
    <row r="21" s="1" customFormat="1" ht="18" customHeight="1">
      <c r="B21" s="45"/>
      <c r="C21" s="46"/>
      <c r="D21" s="46"/>
      <c r="E21" s="34" t="s">
        <v>38</v>
      </c>
      <c r="F21" s="46"/>
      <c r="G21" s="46"/>
      <c r="H21" s="46"/>
      <c r="I21" s="145" t="s">
        <v>34</v>
      </c>
      <c r="J21" s="34" t="s">
        <v>22</v>
      </c>
      <c r="K21" s="50"/>
    </row>
    <row r="22" s="1" customFormat="1" ht="6.96" customHeight="1">
      <c r="B22" s="45"/>
      <c r="C22" s="46"/>
      <c r="D22" s="46"/>
      <c r="E22" s="46"/>
      <c r="F22" s="46"/>
      <c r="G22" s="46"/>
      <c r="H22" s="46"/>
      <c r="I22" s="143"/>
      <c r="J22" s="46"/>
      <c r="K22" s="50"/>
    </row>
    <row r="23" s="1" customFormat="1" ht="14.4" customHeight="1">
      <c r="B23" s="45"/>
      <c r="C23" s="46"/>
      <c r="D23" s="39" t="s">
        <v>39</v>
      </c>
      <c r="E23" s="46"/>
      <c r="F23" s="46"/>
      <c r="G23" s="46"/>
      <c r="H23" s="46"/>
      <c r="I23" s="143"/>
      <c r="J23" s="46"/>
      <c r="K23" s="50"/>
    </row>
    <row r="24" s="6" customFormat="1" ht="75.6" customHeight="1">
      <c r="B24" s="147"/>
      <c r="C24" s="148"/>
      <c r="D24" s="148"/>
      <c r="E24" s="43" t="s">
        <v>40</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41</v>
      </c>
      <c r="E27" s="46"/>
      <c r="F27" s="46"/>
      <c r="G27" s="46"/>
      <c r="H27" s="46"/>
      <c r="I27" s="143"/>
      <c r="J27" s="154">
        <f>ROUND(J102,2)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43</v>
      </c>
      <c r="G29" s="46"/>
      <c r="H29" s="46"/>
      <c r="I29" s="155" t="s">
        <v>42</v>
      </c>
      <c r="J29" s="51" t="s">
        <v>44</v>
      </c>
      <c r="K29" s="50"/>
    </row>
    <row r="30" s="1" customFormat="1" ht="14.4" customHeight="1">
      <c r="B30" s="45"/>
      <c r="C30" s="46"/>
      <c r="D30" s="54" t="s">
        <v>45</v>
      </c>
      <c r="E30" s="54" t="s">
        <v>46</v>
      </c>
      <c r="F30" s="156">
        <f>ROUND(SUM(BE102:BE490), 2)</f>
        <v>0</v>
      </c>
      <c r="G30" s="46"/>
      <c r="H30" s="46"/>
      <c r="I30" s="157">
        <v>0.20999999999999999</v>
      </c>
      <c r="J30" s="156">
        <f>ROUND(ROUND((SUM(BE102:BE490)), 2)*I30, 2)</f>
        <v>0</v>
      </c>
      <c r="K30" s="50"/>
    </row>
    <row r="31" s="1" customFormat="1" ht="14.4" customHeight="1">
      <c r="B31" s="45"/>
      <c r="C31" s="46"/>
      <c r="D31" s="46"/>
      <c r="E31" s="54" t="s">
        <v>47</v>
      </c>
      <c r="F31" s="156">
        <f>ROUND(SUM(BF102:BF490), 2)</f>
        <v>0</v>
      </c>
      <c r="G31" s="46"/>
      <c r="H31" s="46"/>
      <c r="I31" s="157">
        <v>0.14999999999999999</v>
      </c>
      <c r="J31" s="156">
        <f>ROUND(ROUND((SUM(BF102:BF490)), 2)*I31, 2)</f>
        <v>0</v>
      </c>
      <c r="K31" s="50"/>
    </row>
    <row r="32" hidden="1" s="1" customFormat="1" ht="14.4" customHeight="1">
      <c r="B32" s="45"/>
      <c r="C32" s="46"/>
      <c r="D32" s="46"/>
      <c r="E32" s="54" t="s">
        <v>48</v>
      </c>
      <c r="F32" s="156">
        <f>ROUND(SUM(BG102:BG490), 2)</f>
        <v>0</v>
      </c>
      <c r="G32" s="46"/>
      <c r="H32" s="46"/>
      <c r="I32" s="157">
        <v>0.20999999999999999</v>
      </c>
      <c r="J32" s="156">
        <v>0</v>
      </c>
      <c r="K32" s="50"/>
    </row>
    <row r="33" hidden="1" s="1" customFormat="1" ht="14.4" customHeight="1">
      <c r="B33" s="45"/>
      <c r="C33" s="46"/>
      <c r="D33" s="46"/>
      <c r="E33" s="54" t="s">
        <v>49</v>
      </c>
      <c r="F33" s="156">
        <f>ROUND(SUM(BH102:BH490), 2)</f>
        <v>0</v>
      </c>
      <c r="G33" s="46"/>
      <c r="H33" s="46"/>
      <c r="I33" s="157">
        <v>0.14999999999999999</v>
      </c>
      <c r="J33" s="156">
        <v>0</v>
      </c>
      <c r="K33" s="50"/>
    </row>
    <row r="34" hidden="1" s="1" customFormat="1" ht="14.4" customHeight="1">
      <c r="B34" s="45"/>
      <c r="C34" s="46"/>
      <c r="D34" s="46"/>
      <c r="E34" s="54" t="s">
        <v>50</v>
      </c>
      <c r="F34" s="156">
        <f>ROUND(SUM(BI102:BI490),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51</v>
      </c>
      <c r="E36" s="97"/>
      <c r="F36" s="97"/>
      <c r="G36" s="160" t="s">
        <v>52</v>
      </c>
      <c r="H36" s="161" t="s">
        <v>53</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102</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4.4" customHeight="1">
      <c r="B45" s="45"/>
      <c r="C45" s="46"/>
      <c r="D45" s="46"/>
      <c r="E45" s="142" t="str">
        <f>E7</f>
        <v xml:space="preserve">Domov mládeže a školní jídelna - Lidická  590/38, Karlovy Vary - Pavilon A1</v>
      </c>
      <c r="F45" s="39"/>
      <c r="G45" s="39"/>
      <c r="H45" s="39"/>
      <c r="I45" s="143"/>
      <c r="J45" s="46"/>
      <c r="K45" s="50"/>
    </row>
    <row r="46" s="1" customFormat="1" ht="14.4" customHeight="1">
      <c r="B46" s="45"/>
      <c r="C46" s="39" t="s">
        <v>100</v>
      </c>
      <c r="D46" s="46"/>
      <c r="E46" s="46"/>
      <c r="F46" s="46"/>
      <c r="G46" s="46"/>
      <c r="H46" s="46"/>
      <c r="I46" s="143"/>
      <c r="J46" s="46"/>
      <c r="K46" s="50"/>
    </row>
    <row r="47" s="1" customFormat="1" ht="16.2" customHeight="1">
      <c r="B47" s="45"/>
      <c r="C47" s="46"/>
      <c r="D47" s="46"/>
      <c r="E47" s="144" t="str">
        <f>E9</f>
        <v>SO 01-st - Pavilon A1-Úprava sociálních zařízení v ubytovnách žáků</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Karlovy Vary</v>
      </c>
      <c r="G49" s="46"/>
      <c r="H49" s="46"/>
      <c r="I49" s="145" t="s">
        <v>27</v>
      </c>
      <c r="J49" s="146" t="str">
        <f>IF(J12="","",J12)</f>
        <v>13. 2. 2018</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Domov mládeže, Lidická 38, K.Vary</v>
      </c>
      <c r="G51" s="46"/>
      <c r="H51" s="46"/>
      <c r="I51" s="145" t="s">
        <v>37</v>
      </c>
      <c r="J51" s="43" t="str">
        <f>E21</f>
        <v>Ivan Křesina</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103</v>
      </c>
      <c r="D54" s="158"/>
      <c r="E54" s="158"/>
      <c r="F54" s="158"/>
      <c r="G54" s="158"/>
      <c r="H54" s="158"/>
      <c r="I54" s="172"/>
      <c r="J54" s="173" t="s">
        <v>104</v>
      </c>
      <c r="K54" s="174"/>
    </row>
    <row r="55" s="1" customFormat="1" ht="10.32" customHeight="1">
      <c r="B55" s="45"/>
      <c r="C55" s="46"/>
      <c r="D55" s="46"/>
      <c r="E55" s="46"/>
      <c r="F55" s="46"/>
      <c r="G55" s="46"/>
      <c r="H55" s="46"/>
      <c r="I55" s="143"/>
      <c r="J55" s="46"/>
      <c r="K55" s="50"/>
    </row>
    <row r="56" s="1" customFormat="1" ht="29.28" customHeight="1">
      <c r="B56" s="45"/>
      <c r="C56" s="175" t="s">
        <v>105</v>
      </c>
      <c r="D56" s="46"/>
      <c r="E56" s="46"/>
      <c r="F56" s="46"/>
      <c r="G56" s="46"/>
      <c r="H56" s="46"/>
      <c r="I56" s="143"/>
      <c r="J56" s="154">
        <f>J102</f>
        <v>0</v>
      </c>
      <c r="K56" s="50"/>
      <c r="AU56" s="23" t="s">
        <v>106</v>
      </c>
    </row>
    <row r="57" s="7" customFormat="1" ht="24.96" customHeight="1">
      <c r="B57" s="176"/>
      <c r="C57" s="177"/>
      <c r="D57" s="178" t="s">
        <v>107</v>
      </c>
      <c r="E57" s="179"/>
      <c r="F57" s="179"/>
      <c r="G57" s="179"/>
      <c r="H57" s="179"/>
      <c r="I57" s="180"/>
      <c r="J57" s="181">
        <f>J103</f>
        <v>0</v>
      </c>
      <c r="K57" s="182"/>
    </row>
    <row r="58" s="8" customFormat="1" ht="19.92" customHeight="1">
      <c r="B58" s="183"/>
      <c r="C58" s="184"/>
      <c r="D58" s="185" t="s">
        <v>108</v>
      </c>
      <c r="E58" s="186"/>
      <c r="F58" s="186"/>
      <c r="G58" s="186"/>
      <c r="H58" s="186"/>
      <c r="I58" s="187"/>
      <c r="J58" s="188">
        <f>J104</f>
        <v>0</v>
      </c>
      <c r="K58" s="189"/>
    </row>
    <row r="59" s="8" customFormat="1" ht="19.92" customHeight="1">
      <c r="B59" s="183"/>
      <c r="C59" s="184"/>
      <c r="D59" s="185" t="s">
        <v>109</v>
      </c>
      <c r="E59" s="186"/>
      <c r="F59" s="186"/>
      <c r="G59" s="186"/>
      <c r="H59" s="186"/>
      <c r="I59" s="187"/>
      <c r="J59" s="188">
        <f>J137</f>
        <v>0</v>
      </c>
      <c r="K59" s="189"/>
    </row>
    <row r="60" s="8" customFormat="1" ht="14.88" customHeight="1">
      <c r="B60" s="183"/>
      <c r="C60" s="184"/>
      <c r="D60" s="185" t="s">
        <v>110</v>
      </c>
      <c r="E60" s="186"/>
      <c r="F60" s="186"/>
      <c r="G60" s="186"/>
      <c r="H60" s="186"/>
      <c r="I60" s="187"/>
      <c r="J60" s="188">
        <f>J138</f>
        <v>0</v>
      </c>
      <c r="K60" s="189"/>
    </row>
    <row r="61" s="8" customFormat="1" ht="14.88" customHeight="1">
      <c r="B61" s="183"/>
      <c r="C61" s="184"/>
      <c r="D61" s="185" t="s">
        <v>111</v>
      </c>
      <c r="E61" s="186"/>
      <c r="F61" s="186"/>
      <c r="G61" s="186"/>
      <c r="H61" s="186"/>
      <c r="I61" s="187"/>
      <c r="J61" s="188">
        <f>J169</f>
        <v>0</v>
      </c>
      <c r="K61" s="189"/>
    </row>
    <row r="62" s="8" customFormat="1" ht="19.92" customHeight="1">
      <c r="B62" s="183"/>
      <c r="C62" s="184"/>
      <c r="D62" s="185" t="s">
        <v>112</v>
      </c>
      <c r="E62" s="186"/>
      <c r="F62" s="186"/>
      <c r="G62" s="186"/>
      <c r="H62" s="186"/>
      <c r="I62" s="187"/>
      <c r="J62" s="188">
        <f>J182</f>
        <v>0</v>
      </c>
      <c r="K62" s="189"/>
    </row>
    <row r="63" s="8" customFormat="1" ht="14.88" customHeight="1">
      <c r="B63" s="183"/>
      <c r="C63" s="184"/>
      <c r="D63" s="185" t="s">
        <v>113</v>
      </c>
      <c r="E63" s="186"/>
      <c r="F63" s="186"/>
      <c r="G63" s="186"/>
      <c r="H63" s="186"/>
      <c r="I63" s="187"/>
      <c r="J63" s="188">
        <f>J183</f>
        <v>0</v>
      </c>
      <c r="K63" s="189"/>
    </row>
    <row r="64" s="8" customFormat="1" ht="14.88" customHeight="1">
      <c r="B64" s="183"/>
      <c r="C64" s="184"/>
      <c r="D64" s="185" t="s">
        <v>114</v>
      </c>
      <c r="E64" s="186"/>
      <c r="F64" s="186"/>
      <c r="G64" s="186"/>
      <c r="H64" s="186"/>
      <c r="I64" s="187"/>
      <c r="J64" s="188">
        <f>J188</f>
        <v>0</v>
      </c>
      <c r="K64" s="189"/>
    </row>
    <row r="65" s="8" customFormat="1" ht="14.88" customHeight="1">
      <c r="B65" s="183"/>
      <c r="C65" s="184"/>
      <c r="D65" s="185" t="s">
        <v>115</v>
      </c>
      <c r="E65" s="186"/>
      <c r="F65" s="186"/>
      <c r="G65" s="186"/>
      <c r="H65" s="186"/>
      <c r="I65" s="187"/>
      <c r="J65" s="188">
        <f>J194</f>
        <v>0</v>
      </c>
      <c r="K65" s="189"/>
    </row>
    <row r="66" s="8" customFormat="1" ht="19.92" customHeight="1">
      <c r="B66" s="183"/>
      <c r="C66" s="184"/>
      <c r="D66" s="185" t="s">
        <v>116</v>
      </c>
      <c r="E66" s="186"/>
      <c r="F66" s="186"/>
      <c r="G66" s="186"/>
      <c r="H66" s="186"/>
      <c r="I66" s="187"/>
      <c r="J66" s="188">
        <f>J234</f>
        <v>0</v>
      </c>
      <c r="K66" s="189"/>
    </row>
    <row r="67" s="8" customFormat="1" ht="19.92" customHeight="1">
      <c r="B67" s="183"/>
      <c r="C67" s="184"/>
      <c r="D67" s="185" t="s">
        <v>117</v>
      </c>
      <c r="E67" s="186"/>
      <c r="F67" s="186"/>
      <c r="G67" s="186"/>
      <c r="H67" s="186"/>
      <c r="I67" s="187"/>
      <c r="J67" s="188">
        <f>J249</f>
        <v>0</v>
      </c>
      <c r="K67" s="189"/>
    </row>
    <row r="68" s="7" customFormat="1" ht="24.96" customHeight="1">
      <c r="B68" s="176"/>
      <c r="C68" s="177"/>
      <c r="D68" s="178" t="s">
        <v>118</v>
      </c>
      <c r="E68" s="179"/>
      <c r="F68" s="179"/>
      <c r="G68" s="179"/>
      <c r="H68" s="179"/>
      <c r="I68" s="180"/>
      <c r="J68" s="181">
        <f>J252</f>
        <v>0</v>
      </c>
      <c r="K68" s="182"/>
    </row>
    <row r="69" s="8" customFormat="1" ht="19.92" customHeight="1">
      <c r="B69" s="183"/>
      <c r="C69" s="184"/>
      <c r="D69" s="185" t="s">
        <v>119</v>
      </c>
      <c r="E69" s="186"/>
      <c r="F69" s="186"/>
      <c r="G69" s="186"/>
      <c r="H69" s="186"/>
      <c r="I69" s="187"/>
      <c r="J69" s="188">
        <f>J253</f>
        <v>0</v>
      </c>
      <c r="K69" s="189"/>
    </row>
    <row r="70" s="8" customFormat="1" ht="19.92" customHeight="1">
      <c r="B70" s="183"/>
      <c r="C70" s="184"/>
      <c r="D70" s="185" t="s">
        <v>120</v>
      </c>
      <c r="E70" s="186"/>
      <c r="F70" s="186"/>
      <c r="G70" s="186"/>
      <c r="H70" s="186"/>
      <c r="I70" s="187"/>
      <c r="J70" s="188">
        <f>J262</f>
        <v>0</v>
      </c>
      <c r="K70" s="189"/>
    </row>
    <row r="71" s="8" customFormat="1" ht="19.92" customHeight="1">
      <c r="B71" s="183"/>
      <c r="C71" s="184"/>
      <c r="D71" s="185" t="s">
        <v>121</v>
      </c>
      <c r="E71" s="186"/>
      <c r="F71" s="186"/>
      <c r="G71" s="186"/>
      <c r="H71" s="186"/>
      <c r="I71" s="187"/>
      <c r="J71" s="188">
        <f>J267</f>
        <v>0</v>
      </c>
      <c r="K71" s="189"/>
    </row>
    <row r="72" s="8" customFormat="1" ht="19.92" customHeight="1">
      <c r="B72" s="183"/>
      <c r="C72" s="184"/>
      <c r="D72" s="185" t="s">
        <v>122</v>
      </c>
      <c r="E72" s="186"/>
      <c r="F72" s="186"/>
      <c r="G72" s="186"/>
      <c r="H72" s="186"/>
      <c r="I72" s="187"/>
      <c r="J72" s="188">
        <f>J302</f>
        <v>0</v>
      </c>
      <c r="K72" s="189"/>
    </row>
    <row r="73" s="8" customFormat="1" ht="19.92" customHeight="1">
      <c r="B73" s="183"/>
      <c r="C73" s="184"/>
      <c r="D73" s="185" t="s">
        <v>123</v>
      </c>
      <c r="E73" s="186"/>
      <c r="F73" s="186"/>
      <c r="G73" s="186"/>
      <c r="H73" s="186"/>
      <c r="I73" s="187"/>
      <c r="J73" s="188">
        <f>J308</f>
        <v>0</v>
      </c>
      <c r="K73" s="189"/>
    </row>
    <row r="74" s="8" customFormat="1" ht="19.92" customHeight="1">
      <c r="B74" s="183"/>
      <c r="C74" s="184"/>
      <c r="D74" s="185" t="s">
        <v>124</v>
      </c>
      <c r="E74" s="186"/>
      <c r="F74" s="186"/>
      <c r="G74" s="186"/>
      <c r="H74" s="186"/>
      <c r="I74" s="187"/>
      <c r="J74" s="188">
        <f>J313</f>
        <v>0</v>
      </c>
      <c r="K74" s="189"/>
    </row>
    <row r="75" s="8" customFormat="1" ht="19.92" customHeight="1">
      <c r="B75" s="183"/>
      <c r="C75" s="184"/>
      <c r="D75" s="185" t="s">
        <v>125</v>
      </c>
      <c r="E75" s="186"/>
      <c r="F75" s="186"/>
      <c r="G75" s="186"/>
      <c r="H75" s="186"/>
      <c r="I75" s="187"/>
      <c r="J75" s="188">
        <f>J323</f>
        <v>0</v>
      </c>
      <c r="K75" s="189"/>
    </row>
    <row r="76" s="8" customFormat="1" ht="19.92" customHeight="1">
      <c r="B76" s="183"/>
      <c r="C76" s="184"/>
      <c r="D76" s="185" t="s">
        <v>126</v>
      </c>
      <c r="E76" s="186"/>
      <c r="F76" s="186"/>
      <c r="G76" s="186"/>
      <c r="H76" s="186"/>
      <c r="I76" s="187"/>
      <c r="J76" s="188">
        <f>J338</f>
        <v>0</v>
      </c>
      <c r="K76" s="189"/>
    </row>
    <row r="77" s="8" customFormat="1" ht="19.92" customHeight="1">
      <c r="B77" s="183"/>
      <c r="C77" s="184"/>
      <c r="D77" s="185" t="s">
        <v>127</v>
      </c>
      <c r="E77" s="186"/>
      <c r="F77" s="186"/>
      <c r="G77" s="186"/>
      <c r="H77" s="186"/>
      <c r="I77" s="187"/>
      <c r="J77" s="188">
        <f>J351</f>
        <v>0</v>
      </c>
      <c r="K77" s="189"/>
    </row>
    <row r="78" s="8" customFormat="1" ht="19.92" customHeight="1">
      <c r="B78" s="183"/>
      <c r="C78" s="184"/>
      <c r="D78" s="185" t="s">
        <v>128</v>
      </c>
      <c r="E78" s="186"/>
      <c r="F78" s="186"/>
      <c r="G78" s="186"/>
      <c r="H78" s="186"/>
      <c r="I78" s="187"/>
      <c r="J78" s="188">
        <f>J385</f>
        <v>0</v>
      </c>
      <c r="K78" s="189"/>
    </row>
    <row r="79" s="8" customFormat="1" ht="19.92" customHeight="1">
      <c r="B79" s="183"/>
      <c r="C79" s="184"/>
      <c r="D79" s="185" t="s">
        <v>129</v>
      </c>
      <c r="E79" s="186"/>
      <c r="F79" s="186"/>
      <c r="G79" s="186"/>
      <c r="H79" s="186"/>
      <c r="I79" s="187"/>
      <c r="J79" s="188">
        <f>J393</f>
        <v>0</v>
      </c>
      <c r="K79" s="189"/>
    </row>
    <row r="80" s="8" customFormat="1" ht="19.92" customHeight="1">
      <c r="B80" s="183"/>
      <c r="C80" s="184"/>
      <c r="D80" s="185" t="s">
        <v>130</v>
      </c>
      <c r="E80" s="186"/>
      <c r="F80" s="186"/>
      <c r="G80" s="186"/>
      <c r="H80" s="186"/>
      <c r="I80" s="187"/>
      <c r="J80" s="188">
        <f>J419</f>
        <v>0</v>
      </c>
      <c r="K80" s="189"/>
    </row>
    <row r="81" s="8" customFormat="1" ht="19.92" customHeight="1">
      <c r="B81" s="183"/>
      <c r="C81" s="184"/>
      <c r="D81" s="185" t="s">
        <v>131</v>
      </c>
      <c r="E81" s="186"/>
      <c r="F81" s="186"/>
      <c r="G81" s="186"/>
      <c r="H81" s="186"/>
      <c r="I81" s="187"/>
      <c r="J81" s="188">
        <f>J450</f>
        <v>0</v>
      </c>
      <c r="K81" s="189"/>
    </row>
    <row r="82" s="8" customFormat="1" ht="19.92" customHeight="1">
      <c r="B82" s="183"/>
      <c r="C82" s="184"/>
      <c r="D82" s="185" t="s">
        <v>132</v>
      </c>
      <c r="E82" s="186"/>
      <c r="F82" s="186"/>
      <c r="G82" s="186"/>
      <c r="H82" s="186"/>
      <c r="I82" s="187"/>
      <c r="J82" s="188">
        <f>J472</f>
        <v>0</v>
      </c>
      <c r="K82" s="189"/>
    </row>
    <row r="83" s="1" customFormat="1" ht="21.84" customHeight="1">
      <c r="B83" s="45"/>
      <c r="C83" s="46"/>
      <c r="D83" s="46"/>
      <c r="E83" s="46"/>
      <c r="F83" s="46"/>
      <c r="G83" s="46"/>
      <c r="H83" s="46"/>
      <c r="I83" s="143"/>
      <c r="J83" s="46"/>
      <c r="K83" s="50"/>
    </row>
    <row r="84" s="1" customFormat="1" ht="6.96" customHeight="1">
      <c r="B84" s="66"/>
      <c r="C84" s="67"/>
      <c r="D84" s="67"/>
      <c r="E84" s="67"/>
      <c r="F84" s="67"/>
      <c r="G84" s="67"/>
      <c r="H84" s="67"/>
      <c r="I84" s="165"/>
      <c r="J84" s="67"/>
      <c r="K84" s="68"/>
    </row>
    <row r="88" s="1" customFormat="1" ht="6.96" customHeight="1">
      <c r="B88" s="69"/>
      <c r="C88" s="70"/>
      <c r="D88" s="70"/>
      <c r="E88" s="70"/>
      <c r="F88" s="70"/>
      <c r="G88" s="70"/>
      <c r="H88" s="70"/>
      <c r="I88" s="168"/>
      <c r="J88" s="70"/>
      <c r="K88" s="70"/>
      <c r="L88" s="71"/>
    </row>
    <row r="89" s="1" customFormat="1" ht="36.96" customHeight="1">
      <c r="B89" s="45"/>
      <c r="C89" s="72" t="s">
        <v>133</v>
      </c>
      <c r="D89" s="73"/>
      <c r="E89" s="73"/>
      <c r="F89" s="73"/>
      <c r="G89" s="73"/>
      <c r="H89" s="73"/>
      <c r="I89" s="190"/>
      <c r="J89" s="73"/>
      <c r="K89" s="73"/>
      <c r="L89" s="71"/>
    </row>
    <row r="90" s="1" customFormat="1" ht="6.96" customHeight="1">
      <c r="B90" s="45"/>
      <c r="C90" s="73"/>
      <c r="D90" s="73"/>
      <c r="E90" s="73"/>
      <c r="F90" s="73"/>
      <c r="G90" s="73"/>
      <c r="H90" s="73"/>
      <c r="I90" s="190"/>
      <c r="J90" s="73"/>
      <c r="K90" s="73"/>
      <c r="L90" s="71"/>
    </row>
    <row r="91" s="1" customFormat="1" ht="14.4" customHeight="1">
      <c r="B91" s="45"/>
      <c r="C91" s="75" t="s">
        <v>18</v>
      </c>
      <c r="D91" s="73"/>
      <c r="E91" s="73"/>
      <c r="F91" s="73"/>
      <c r="G91" s="73"/>
      <c r="H91" s="73"/>
      <c r="I91" s="190"/>
      <c r="J91" s="73"/>
      <c r="K91" s="73"/>
      <c r="L91" s="71"/>
    </row>
    <row r="92" s="1" customFormat="1" ht="14.4" customHeight="1">
      <c r="B92" s="45"/>
      <c r="C92" s="73"/>
      <c r="D92" s="73"/>
      <c r="E92" s="191" t="str">
        <f>E7</f>
        <v xml:space="preserve">Domov mládeže a školní jídelna - Lidická  590/38, Karlovy Vary - Pavilon A1</v>
      </c>
      <c r="F92" s="75"/>
      <c r="G92" s="75"/>
      <c r="H92" s="75"/>
      <c r="I92" s="190"/>
      <c r="J92" s="73"/>
      <c r="K92" s="73"/>
      <c r="L92" s="71"/>
    </row>
    <row r="93" s="1" customFormat="1" ht="14.4" customHeight="1">
      <c r="B93" s="45"/>
      <c r="C93" s="75" t="s">
        <v>100</v>
      </c>
      <c r="D93" s="73"/>
      <c r="E93" s="73"/>
      <c r="F93" s="73"/>
      <c r="G93" s="73"/>
      <c r="H93" s="73"/>
      <c r="I93" s="190"/>
      <c r="J93" s="73"/>
      <c r="K93" s="73"/>
      <c r="L93" s="71"/>
    </row>
    <row r="94" s="1" customFormat="1" ht="16.2" customHeight="1">
      <c r="B94" s="45"/>
      <c r="C94" s="73"/>
      <c r="D94" s="73"/>
      <c r="E94" s="81" t="str">
        <f>E9</f>
        <v>SO 01-st - Pavilon A1-Úprava sociálních zařízení v ubytovnách žáků</v>
      </c>
      <c r="F94" s="73"/>
      <c r="G94" s="73"/>
      <c r="H94" s="73"/>
      <c r="I94" s="190"/>
      <c r="J94" s="73"/>
      <c r="K94" s="73"/>
      <c r="L94" s="71"/>
    </row>
    <row r="95" s="1" customFormat="1" ht="6.96" customHeight="1">
      <c r="B95" s="45"/>
      <c r="C95" s="73"/>
      <c r="D95" s="73"/>
      <c r="E95" s="73"/>
      <c r="F95" s="73"/>
      <c r="G95" s="73"/>
      <c r="H95" s="73"/>
      <c r="I95" s="190"/>
      <c r="J95" s="73"/>
      <c r="K95" s="73"/>
      <c r="L95" s="71"/>
    </row>
    <row r="96" s="1" customFormat="1" ht="18" customHeight="1">
      <c r="B96" s="45"/>
      <c r="C96" s="75" t="s">
        <v>25</v>
      </c>
      <c r="D96" s="73"/>
      <c r="E96" s="73"/>
      <c r="F96" s="192" t="str">
        <f>F12</f>
        <v>Karlovy Vary</v>
      </c>
      <c r="G96" s="73"/>
      <c r="H96" s="73"/>
      <c r="I96" s="193" t="s">
        <v>27</v>
      </c>
      <c r="J96" s="84" t="str">
        <f>IF(J12="","",J12)</f>
        <v>13. 2. 2018</v>
      </c>
      <c r="K96" s="73"/>
      <c r="L96" s="71"/>
    </row>
    <row r="97" s="1" customFormat="1" ht="6.96" customHeight="1">
      <c r="B97" s="45"/>
      <c r="C97" s="73"/>
      <c r="D97" s="73"/>
      <c r="E97" s="73"/>
      <c r="F97" s="73"/>
      <c r="G97" s="73"/>
      <c r="H97" s="73"/>
      <c r="I97" s="190"/>
      <c r="J97" s="73"/>
      <c r="K97" s="73"/>
      <c r="L97" s="71"/>
    </row>
    <row r="98" s="1" customFormat="1">
      <c r="B98" s="45"/>
      <c r="C98" s="75" t="s">
        <v>31</v>
      </c>
      <c r="D98" s="73"/>
      <c r="E98" s="73"/>
      <c r="F98" s="192" t="str">
        <f>E15</f>
        <v>Domov mládeže, Lidická 38, K.Vary</v>
      </c>
      <c r="G98" s="73"/>
      <c r="H98" s="73"/>
      <c r="I98" s="193" t="s">
        <v>37</v>
      </c>
      <c r="J98" s="192" t="str">
        <f>E21</f>
        <v>Ivan Křesina</v>
      </c>
      <c r="K98" s="73"/>
      <c r="L98" s="71"/>
    </row>
    <row r="99" s="1" customFormat="1" ht="14.4" customHeight="1">
      <c r="B99" s="45"/>
      <c r="C99" s="75" t="s">
        <v>35</v>
      </c>
      <c r="D99" s="73"/>
      <c r="E99" s="73"/>
      <c r="F99" s="192" t="str">
        <f>IF(E18="","",E18)</f>
        <v/>
      </c>
      <c r="G99" s="73"/>
      <c r="H99" s="73"/>
      <c r="I99" s="190"/>
      <c r="J99" s="73"/>
      <c r="K99" s="73"/>
      <c r="L99" s="71"/>
    </row>
    <row r="100" s="1" customFormat="1" ht="10.32" customHeight="1">
      <c r="B100" s="45"/>
      <c r="C100" s="73"/>
      <c r="D100" s="73"/>
      <c r="E100" s="73"/>
      <c r="F100" s="73"/>
      <c r="G100" s="73"/>
      <c r="H100" s="73"/>
      <c r="I100" s="190"/>
      <c r="J100" s="73"/>
      <c r="K100" s="73"/>
      <c r="L100" s="71"/>
    </row>
    <row r="101" s="9" customFormat="1" ht="29.28" customHeight="1">
      <c r="B101" s="194"/>
      <c r="C101" s="195" t="s">
        <v>134</v>
      </c>
      <c r="D101" s="196" t="s">
        <v>60</v>
      </c>
      <c r="E101" s="196" t="s">
        <v>56</v>
      </c>
      <c r="F101" s="196" t="s">
        <v>135</v>
      </c>
      <c r="G101" s="196" t="s">
        <v>136</v>
      </c>
      <c r="H101" s="196" t="s">
        <v>137</v>
      </c>
      <c r="I101" s="197" t="s">
        <v>138</v>
      </c>
      <c r="J101" s="196" t="s">
        <v>104</v>
      </c>
      <c r="K101" s="198" t="s">
        <v>139</v>
      </c>
      <c r="L101" s="199"/>
      <c r="M101" s="101" t="s">
        <v>140</v>
      </c>
      <c r="N101" s="102" t="s">
        <v>45</v>
      </c>
      <c r="O101" s="102" t="s">
        <v>141</v>
      </c>
      <c r="P101" s="102" t="s">
        <v>142</v>
      </c>
      <c r="Q101" s="102" t="s">
        <v>143</v>
      </c>
      <c r="R101" s="102" t="s">
        <v>144</v>
      </c>
      <c r="S101" s="102" t="s">
        <v>145</v>
      </c>
      <c r="T101" s="103" t="s">
        <v>146</v>
      </c>
    </row>
    <row r="102" s="1" customFormat="1" ht="29.28" customHeight="1">
      <c r="B102" s="45"/>
      <c r="C102" s="107" t="s">
        <v>105</v>
      </c>
      <c r="D102" s="73"/>
      <c r="E102" s="73"/>
      <c r="F102" s="73"/>
      <c r="G102" s="73"/>
      <c r="H102" s="73"/>
      <c r="I102" s="190"/>
      <c r="J102" s="200">
        <f>BK102</f>
        <v>0</v>
      </c>
      <c r="K102" s="73"/>
      <c r="L102" s="71"/>
      <c r="M102" s="104"/>
      <c r="N102" s="105"/>
      <c r="O102" s="105"/>
      <c r="P102" s="201">
        <f>P103+P252</f>
        <v>0</v>
      </c>
      <c r="Q102" s="105"/>
      <c r="R102" s="201">
        <f>R103+R252</f>
        <v>20.719537554799999</v>
      </c>
      <c r="S102" s="105"/>
      <c r="T102" s="202">
        <f>T103+T252</f>
        <v>26.364256050000002</v>
      </c>
      <c r="AT102" s="23" t="s">
        <v>74</v>
      </c>
      <c r="AU102" s="23" t="s">
        <v>106</v>
      </c>
      <c r="BK102" s="203">
        <f>BK103+BK252</f>
        <v>0</v>
      </c>
    </row>
    <row r="103" s="10" customFormat="1" ht="37.44" customHeight="1">
      <c r="B103" s="204"/>
      <c r="C103" s="205"/>
      <c r="D103" s="206" t="s">
        <v>74</v>
      </c>
      <c r="E103" s="207" t="s">
        <v>147</v>
      </c>
      <c r="F103" s="207" t="s">
        <v>148</v>
      </c>
      <c r="G103" s="205"/>
      <c r="H103" s="205"/>
      <c r="I103" s="208"/>
      <c r="J103" s="209">
        <f>BK103</f>
        <v>0</v>
      </c>
      <c r="K103" s="205"/>
      <c r="L103" s="210"/>
      <c r="M103" s="211"/>
      <c r="N103" s="212"/>
      <c r="O103" s="212"/>
      <c r="P103" s="213">
        <f>P104+P137+P182+P234+P249</f>
        <v>0</v>
      </c>
      <c r="Q103" s="212"/>
      <c r="R103" s="213">
        <f>R104+R137+R182+R234+R249</f>
        <v>14.925083369999998</v>
      </c>
      <c r="S103" s="212"/>
      <c r="T103" s="214">
        <f>T104+T137+T182+T234+T249</f>
        <v>25.423145000000002</v>
      </c>
      <c r="AR103" s="215" t="s">
        <v>24</v>
      </c>
      <c r="AT103" s="216" t="s">
        <v>74</v>
      </c>
      <c r="AU103" s="216" t="s">
        <v>75</v>
      </c>
      <c r="AY103" s="215" t="s">
        <v>149</v>
      </c>
      <c r="BK103" s="217">
        <f>BK104+BK137+BK182+BK234+BK249</f>
        <v>0</v>
      </c>
    </row>
    <row r="104" s="10" customFormat="1" ht="19.92" customHeight="1">
      <c r="B104" s="204"/>
      <c r="C104" s="205"/>
      <c r="D104" s="206" t="s">
        <v>74</v>
      </c>
      <c r="E104" s="218" t="s">
        <v>150</v>
      </c>
      <c r="F104" s="218" t="s">
        <v>151</v>
      </c>
      <c r="G104" s="205"/>
      <c r="H104" s="205"/>
      <c r="I104" s="208"/>
      <c r="J104" s="219">
        <f>BK104</f>
        <v>0</v>
      </c>
      <c r="K104" s="205"/>
      <c r="L104" s="210"/>
      <c r="M104" s="211"/>
      <c r="N104" s="212"/>
      <c r="O104" s="212"/>
      <c r="P104" s="213">
        <f>SUM(P105:P136)</f>
        <v>0</v>
      </c>
      <c r="Q104" s="212"/>
      <c r="R104" s="213">
        <f>SUM(R105:R136)</f>
        <v>7.6005457799999991</v>
      </c>
      <c r="S104" s="212"/>
      <c r="T104" s="214">
        <f>SUM(T105:T136)</f>
        <v>0</v>
      </c>
      <c r="AR104" s="215" t="s">
        <v>24</v>
      </c>
      <c r="AT104" s="216" t="s">
        <v>74</v>
      </c>
      <c r="AU104" s="216" t="s">
        <v>24</v>
      </c>
      <c r="AY104" s="215" t="s">
        <v>149</v>
      </c>
      <c r="BK104" s="217">
        <f>SUM(BK105:BK136)</f>
        <v>0</v>
      </c>
    </row>
    <row r="105" s="1" customFormat="1" ht="22.8" customHeight="1">
      <c r="B105" s="45"/>
      <c r="C105" s="220" t="s">
        <v>24</v>
      </c>
      <c r="D105" s="220" t="s">
        <v>152</v>
      </c>
      <c r="E105" s="221" t="s">
        <v>153</v>
      </c>
      <c r="F105" s="222" t="s">
        <v>154</v>
      </c>
      <c r="G105" s="223" t="s">
        <v>155</v>
      </c>
      <c r="H105" s="224">
        <v>0.076999999999999999</v>
      </c>
      <c r="I105" s="225"/>
      <c r="J105" s="226">
        <f>ROUND(I105*H105,2)</f>
        <v>0</v>
      </c>
      <c r="K105" s="222" t="s">
        <v>156</v>
      </c>
      <c r="L105" s="71"/>
      <c r="M105" s="227" t="s">
        <v>22</v>
      </c>
      <c r="N105" s="228" t="s">
        <v>46</v>
      </c>
      <c r="O105" s="46"/>
      <c r="P105" s="229">
        <f>O105*H105</f>
        <v>0</v>
      </c>
      <c r="Q105" s="229">
        <v>1.0900000000000001</v>
      </c>
      <c r="R105" s="229">
        <f>Q105*H105</f>
        <v>0.083930000000000005</v>
      </c>
      <c r="S105" s="229">
        <v>0</v>
      </c>
      <c r="T105" s="230">
        <f>S105*H105</f>
        <v>0</v>
      </c>
      <c r="AR105" s="23" t="s">
        <v>157</v>
      </c>
      <c r="AT105" s="23" t="s">
        <v>152</v>
      </c>
      <c r="AU105" s="23" t="s">
        <v>84</v>
      </c>
      <c r="AY105" s="23" t="s">
        <v>149</v>
      </c>
      <c r="BE105" s="231">
        <f>IF(N105="základní",J105,0)</f>
        <v>0</v>
      </c>
      <c r="BF105" s="231">
        <f>IF(N105="snížená",J105,0)</f>
        <v>0</v>
      </c>
      <c r="BG105" s="231">
        <f>IF(N105="zákl. přenesená",J105,0)</f>
        <v>0</v>
      </c>
      <c r="BH105" s="231">
        <f>IF(N105="sníž. přenesená",J105,0)</f>
        <v>0</v>
      </c>
      <c r="BI105" s="231">
        <f>IF(N105="nulová",J105,0)</f>
        <v>0</v>
      </c>
      <c r="BJ105" s="23" t="s">
        <v>24</v>
      </c>
      <c r="BK105" s="231">
        <f>ROUND(I105*H105,2)</f>
        <v>0</v>
      </c>
      <c r="BL105" s="23" t="s">
        <v>157</v>
      </c>
      <c r="BM105" s="23" t="s">
        <v>158</v>
      </c>
    </row>
    <row r="106" s="1" customFormat="1">
      <c r="B106" s="45"/>
      <c r="C106" s="73"/>
      <c r="D106" s="232" t="s">
        <v>159</v>
      </c>
      <c r="E106" s="73"/>
      <c r="F106" s="233" t="s">
        <v>160</v>
      </c>
      <c r="G106" s="73"/>
      <c r="H106" s="73"/>
      <c r="I106" s="190"/>
      <c r="J106" s="73"/>
      <c r="K106" s="73"/>
      <c r="L106" s="71"/>
      <c r="M106" s="234"/>
      <c r="N106" s="46"/>
      <c r="O106" s="46"/>
      <c r="P106" s="46"/>
      <c r="Q106" s="46"/>
      <c r="R106" s="46"/>
      <c r="S106" s="46"/>
      <c r="T106" s="94"/>
      <c r="AT106" s="23" t="s">
        <v>159</v>
      </c>
      <c r="AU106" s="23" t="s">
        <v>84</v>
      </c>
    </row>
    <row r="107" s="11" customFormat="1">
      <c r="B107" s="235"/>
      <c r="C107" s="236"/>
      <c r="D107" s="232" t="s">
        <v>161</v>
      </c>
      <c r="E107" s="237" t="s">
        <v>22</v>
      </c>
      <c r="F107" s="238" t="s">
        <v>162</v>
      </c>
      <c r="G107" s="236"/>
      <c r="H107" s="239">
        <v>0.017819999999999999</v>
      </c>
      <c r="I107" s="240"/>
      <c r="J107" s="236"/>
      <c r="K107" s="236"/>
      <c r="L107" s="241"/>
      <c r="M107" s="242"/>
      <c r="N107" s="243"/>
      <c r="O107" s="243"/>
      <c r="P107" s="243"/>
      <c r="Q107" s="243"/>
      <c r="R107" s="243"/>
      <c r="S107" s="243"/>
      <c r="T107" s="244"/>
      <c r="AT107" s="245" t="s">
        <v>161</v>
      </c>
      <c r="AU107" s="245" t="s">
        <v>84</v>
      </c>
      <c r="AV107" s="11" t="s">
        <v>84</v>
      </c>
      <c r="AW107" s="11" t="s">
        <v>163</v>
      </c>
      <c r="AX107" s="11" t="s">
        <v>75</v>
      </c>
      <c r="AY107" s="245" t="s">
        <v>149</v>
      </c>
    </row>
    <row r="108" s="11" customFormat="1">
      <c r="B108" s="235"/>
      <c r="C108" s="236"/>
      <c r="D108" s="232" t="s">
        <v>161</v>
      </c>
      <c r="E108" s="237" t="s">
        <v>22</v>
      </c>
      <c r="F108" s="238" t="s">
        <v>164</v>
      </c>
      <c r="G108" s="236"/>
      <c r="H108" s="239">
        <v>0.059400000000000001</v>
      </c>
      <c r="I108" s="240"/>
      <c r="J108" s="236"/>
      <c r="K108" s="236"/>
      <c r="L108" s="241"/>
      <c r="M108" s="242"/>
      <c r="N108" s="243"/>
      <c r="O108" s="243"/>
      <c r="P108" s="243"/>
      <c r="Q108" s="243"/>
      <c r="R108" s="243"/>
      <c r="S108" s="243"/>
      <c r="T108" s="244"/>
      <c r="AT108" s="245" t="s">
        <v>161</v>
      </c>
      <c r="AU108" s="245" t="s">
        <v>84</v>
      </c>
      <c r="AV108" s="11" t="s">
        <v>84</v>
      </c>
      <c r="AW108" s="11" t="s">
        <v>163</v>
      </c>
      <c r="AX108" s="11" t="s">
        <v>75</v>
      </c>
      <c r="AY108" s="245" t="s">
        <v>149</v>
      </c>
    </row>
    <row r="109" s="1" customFormat="1" ht="34.2" customHeight="1">
      <c r="B109" s="45"/>
      <c r="C109" s="220" t="s">
        <v>84</v>
      </c>
      <c r="D109" s="220" t="s">
        <v>152</v>
      </c>
      <c r="E109" s="221" t="s">
        <v>165</v>
      </c>
      <c r="F109" s="222" t="s">
        <v>166</v>
      </c>
      <c r="G109" s="223" t="s">
        <v>167</v>
      </c>
      <c r="H109" s="224">
        <v>113.34999999999999</v>
      </c>
      <c r="I109" s="225"/>
      <c r="J109" s="226">
        <f>ROUND(I109*H109,2)</f>
        <v>0</v>
      </c>
      <c r="K109" s="222" t="s">
        <v>156</v>
      </c>
      <c r="L109" s="71"/>
      <c r="M109" s="227" t="s">
        <v>22</v>
      </c>
      <c r="N109" s="228" t="s">
        <v>46</v>
      </c>
      <c r="O109" s="46"/>
      <c r="P109" s="229">
        <f>O109*H109</f>
        <v>0</v>
      </c>
      <c r="Q109" s="229">
        <v>0.028570000000000002</v>
      </c>
      <c r="R109" s="229">
        <f>Q109*H109</f>
        <v>3.2384094999999999</v>
      </c>
      <c r="S109" s="229">
        <v>0</v>
      </c>
      <c r="T109" s="230">
        <f>S109*H109</f>
        <v>0</v>
      </c>
      <c r="AR109" s="23" t="s">
        <v>157</v>
      </c>
      <c r="AT109" s="23" t="s">
        <v>152</v>
      </c>
      <c r="AU109" s="23" t="s">
        <v>84</v>
      </c>
      <c r="AY109" s="23" t="s">
        <v>149</v>
      </c>
      <c r="BE109" s="231">
        <f>IF(N109="základní",J109,0)</f>
        <v>0</v>
      </c>
      <c r="BF109" s="231">
        <f>IF(N109="snížená",J109,0)</f>
        <v>0</v>
      </c>
      <c r="BG109" s="231">
        <f>IF(N109="zákl. přenesená",J109,0)</f>
        <v>0</v>
      </c>
      <c r="BH109" s="231">
        <f>IF(N109="sníž. přenesená",J109,0)</f>
        <v>0</v>
      </c>
      <c r="BI109" s="231">
        <f>IF(N109="nulová",J109,0)</f>
        <v>0</v>
      </c>
      <c r="BJ109" s="23" t="s">
        <v>24</v>
      </c>
      <c r="BK109" s="231">
        <f>ROUND(I109*H109,2)</f>
        <v>0</v>
      </c>
      <c r="BL109" s="23" t="s">
        <v>157</v>
      </c>
      <c r="BM109" s="23" t="s">
        <v>168</v>
      </c>
    </row>
    <row r="110" s="11" customFormat="1">
      <c r="B110" s="235"/>
      <c r="C110" s="236"/>
      <c r="D110" s="232" t="s">
        <v>161</v>
      </c>
      <c r="E110" s="237" t="s">
        <v>22</v>
      </c>
      <c r="F110" s="238" t="s">
        <v>169</v>
      </c>
      <c r="G110" s="236"/>
      <c r="H110" s="239">
        <v>12.19</v>
      </c>
      <c r="I110" s="240"/>
      <c r="J110" s="236"/>
      <c r="K110" s="236"/>
      <c r="L110" s="241"/>
      <c r="M110" s="242"/>
      <c r="N110" s="243"/>
      <c r="O110" s="243"/>
      <c r="P110" s="243"/>
      <c r="Q110" s="243"/>
      <c r="R110" s="243"/>
      <c r="S110" s="243"/>
      <c r="T110" s="244"/>
      <c r="AT110" s="245" t="s">
        <v>161</v>
      </c>
      <c r="AU110" s="245" t="s">
        <v>84</v>
      </c>
      <c r="AV110" s="11" t="s">
        <v>84</v>
      </c>
      <c r="AW110" s="11" t="s">
        <v>163</v>
      </c>
      <c r="AX110" s="11" t="s">
        <v>75</v>
      </c>
      <c r="AY110" s="245" t="s">
        <v>149</v>
      </c>
    </row>
    <row r="111" s="11" customFormat="1">
      <c r="B111" s="235"/>
      <c r="C111" s="236"/>
      <c r="D111" s="232" t="s">
        <v>161</v>
      </c>
      <c r="E111" s="237" t="s">
        <v>22</v>
      </c>
      <c r="F111" s="238" t="s">
        <v>170</v>
      </c>
      <c r="G111" s="236"/>
      <c r="H111" s="239">
        <v>10.035</v>
      </c>
      <c r="I111" s="240"/>
      <c r="J111" s="236"/>
      <c r="K111" s="236"/>
      <c r="L111" s="241"/>
      <c r="M111" s="242"/>
      <c r="N111" s="243"/>
      <c r="O111" s="243"/>
      <c r="P111" s="243"/>
      <c r="Q111" s="243"/>
      <c r="R111" s="243"/>
      <c r="S111" s="243"/>
      <c r="T111" s="244"/>
      <c r="AT111" s="245" t="s">
        <v>161</v>
      </c>
      <c r="AU111" s="245" t="s">
        <v>84</v>
      </c>
      <c r="AV111" s="11" t="s">
        <v>84</v>
      </c>
      <c r="AW111" s="11" t="s">
        <v>163</v>
      </c>
      <c r="AX111" s="11" t="s">
        <v>75</v>
      </c>
      <c r="AY111" s="245" t="s">
        <v>149</v>
      </c>
    </row>
    <row r="112" s="11" customFormat="1">
      <c r="B112" s="235"/>
      <c r="C112" s="236"/>
      <c r="D112" s="232" t="s">
        <v>161</v>
      </c>
      <c r="E112" s="237" t="s">
        <v>22</v>
      </c>
      <c r="F112" s="238" t="s">
        <v>171</v>
      </c>
      <c r="G112" s="236"/>
      <c r="H112" s="239">
        <v>91.125</v>
      </c>
      <c r="I112" s="240"/>
      <c r="J112" s="236"/>
      <c r="K112" s="236"/>
      <c r="L112" s="241"/>
      <c r="M112" s="242"/>
      <c r="N112" s="243"/>
      <c r="O112" s="243"/>
      <c r="P112" s="243"/>
      <c r="Q112" s="243"/>
      <c r="R112" s="243"/>
      <c r="S112" s="243"/>
      <c r="T112" s="244"/>
      <c r="AT112" s="245" t="s">
        <v>161</v>
      </c>
      <c r="AU112" s="245" t="s">
        <v>84</v>
      </c>
      <c r="AV112" s="11" t="s">
        <v>84</v>
      </c>
      <c r="AW112" s="11" t="s">
        <v>163</v>
      </c>
      <c r="AX112" s="11" t="s">
        <v>75</v>
      </c>
      <c r="AY112" s="245" t="s">
        <v>149</v>
      </c>
    </row>
    <row r="113" s="1" customFormat="1" ht="22.8" customHeight="1">
      <c r="B113" s="45"/>
      <c r="C113" s="220" t="s">
        <v>150</v>
      </c>
      <c r="D113" s="220" t="s">
        <v>152</v>
      </c>
      <c r="E113" s="221" t="s">
        <v>172</v>
      </c>
      <c r="F113" s="222" t="s">
        <v>173</v>
      </c>
      <c r="G113" s="223" t="s">
        <v>167</v>
      </c>
      <c r="H113" s="224">
        <v>37.956000000000003</v>
      </c>
      <c r="I113" s="225"/>
      <c r="J113" s="226">
        <f>ROUND(I113*H113,2)</f>
        <v>0</v>
      </c>
      <c r="K113" s="222" t="s">
        <v>156</v>
      </c>
      <c r="L113" s="71"/>
      <c r="M113" s="227" t="s">
        <v>22</v>
      </c>
      <c r="N113" s="228" t="s">
        <v>46</v>
      </c>
      <c r="O113" s="46"/>
      <c r="P113" s="229">
        <f>O113*H113</f>
        <v>0</v>
      </c>
      <c r="Q113" s="229">
        <v>0.069169999999999995</v>
      </c>
      <c r="R113" s="229">
        <f>Q113*H113</f>
        <v>2.6254165199999999</v>
      </c>
      <c r="S113" s="229">
        <v>0</v>
      </c>
      <c r="T113" s="230">
        <f>S113*H113</f>
        <v>0</v>
      </c>
      <c r="AR113" s="23" t="s">
        <v>157</v>
      </c>
      <c r="AT113" s="23" t="s">
        <v>152</v>
      </c>
      <c r="AU113" s="23" t="s">
        <v>84</v>
      </c>
      <c r="AY113" s="23" t="s">
        <v>149</v>
      </c>
      <c r="BE113" s="231">
        <f>IF(N113="základní",J113,0)</f>
        <v>0</v>
      </c>
      <c r="BF113" s="231">
        <f>IF(N113="snížená",J113,0)</f>
        <v>0</v>
      </c>
      <c r="BG113" s="231">
        <f>IF(N113="zákl. přenesená",J113,0)</f>
        <v>0</v>
      </c>
      <c r="BH113" s="231">
        <f>IF(N113="sníž. přenesená",J113,0)</f>
        <v>0</v>
      </c>
      <c r="BI113" s="231">
        <f>IF(N113="nulová",J113,0)</f>
        <v>0</v>
      </c>
      <c r="BJ113" s="23" t="s">
        <v>24</v>
      </c>
      <c r="BK113" s="231">
        <f>ROUND(I113*H113,2)</f>
        <v>0</v>
      </c>
      <c r="BL113" s="23" t="s">
        <v>157</v>
      </c>
      <c r="BM113" s="23" t="s">
        <v>174</v>
      </c>
    </row>
    <row r="114" s="11" customFormat="1">
      <c r="B114" s="235"/>
      <c r="C114" s="236"/>
      <c r="D114" s="232" t="s">
        <v>161</v>
      </c>
      <c r="E114" s="237" t="s">
        <v>22</v>
      </c>
      <c r="F114" s="238" t="s">
        <v>175</v>
      </c>
      <c r="G114" s="236"/>
      <c r="H114" s="239">
        <v>4.4387499999999998</v>
      </c>
      <c r="I114" s="240"/>
      <c r="J114" s="236"/>
      <c r="K114" s="236"/>
      <c r="L114" s="241"/>
      <c r="M114" s="242"/>
      <c r="N114" s="243"/>
      <c r="O114" s="243"/>
      <c r="P114" s="243"/>
      <c r="Q114" s="243"/>
      <c r="R114" s="243"/>
      <c r="S114" s="243"/>
      <c r="T114" s="244"/>
      <c r="AT114" s="245" t="s">
        <v>161</v>
      </c>
      <c r="AU114" s="245" t="s">
        <v>84</v>
      </c>
      <c r="AV114" s="11" t="s">
        <v>84</v>
      </c>
      <c r="AW114" s="11" t="s">
        <v>163</v>
      </c>
      <c r="AX114" s="11" t="s">
        <v>75</v>
      </c>
      <c r="AY114" s="245" t="s">
        <v>149</v>
      </c>
    </row>
    <row r="115" s="11" customFormat="1">
      <c r="B115" s="235"/>
      <c r="C115" s="236"/>
      <c r="D115" s="232" t="s">
        <v>161</v>
      </c>
      <c r="E115" s="237" t="s">
        <v>22</v>
      </c>
      <c r="F115" s="238" t="s">
        <v>176</v>
      </c>
      <c r="G115" s="236"/>
      <c r="H115" s="239">
        <v>33.517499999999998</v>
      </c>
      <c r="I115" s="240"/>
      <c r="J115" s="236"/>
      <c r="K115" s="236"/>
      <c r="L115" s="241"/>
      <c r="M115" s="242"/>
      <c r="N115" s="243"/>
      <c r="O115" s="243"/>
      <c r="P115" s="243"/>
      <c r="Q115" s="243"/>
      <c r="R115" s="243"/>
      <c r="S115" s="243"/>
      <c r="T115" s="244"/>
      <c r="AT115" s="245" t="s">
        <v>161</v>
      </c>
      <c r="AU115" s="245" t="s">
        <v>84</v>
      </c>
      <c r="AV115" s="11" t="s">
        <v>84</v>
      </c>
      <c r="AW115" s="11" t="s">
        <v>163</v>
      </c>
      <c r="AX115" s="11" t="s">
        <v>75</v>
      </c>
      <c r="AY115" s="245" t="s">
        <v>149</v>
      </c>
    </row>
    <row r="116" s="1" customFormat="1" ht="34.2" customHeight="1">
      <c r="B116" s="45"/>
      <c r="C116" s="220" t="s">
        <v>157</v>
      </c>
      <c r="D116" s="220" t="s">
        <v>152</v>
      </c>
      <c r="E116" s="221" t="s">
        <v>177</v>
      </c>
      <c r="F116" s="222" t="s">
        <v>178</v>
      </c>
      <c r="G116" s="223" t="s">
        <v>179</v>
      </c>
      <c r="H116" s="224">
        <v>5</v>
      </c>
      <c r="I116" s="225"/>
      <c r="J116" s="226">
        <f>ROUND(I116*H116,2)</f>
        <v>0</v>
      </c>
      <c r="K116" s="222" t="s">
        <v>156</v>
      </c>
      <c r="L116" s="71"/>
      <c r="M116" s="227" t="s">
        <v>22</v>
      </c>
      <c r="N116" s="228" t="s">
        <v>46</v>
      </c>
      <c r="O116" s="46"/>
      <c r="P116" s="229">
        <f>O116*H116</f>
        <v>0</v>
      </c>
      <c r="Q116" s="229">
        <v>0.02606</v>
      </c>
      <c r="R116" s="229">
        <f>Q116*H116</f>
        <v>0.1303</v>
      </c>
      <c r="S116" s="229">
        <v>0</v>
      </c>
      <c r="T116" s="230">
        <f>S116*H116</f>
        <v>0</v>
      </c>
      <c r="AR116" s="23" t="s">
        <v>157</v>
      </c>
      <c r="AT116" s="23" t="s">
        <v>152</v>
      </c>
      <c r="AU116" s="23" t="s">
        <v>84</v>
      </c>
      <c r="AY116" s="23" t="s">
        <v>149</v>
      </c>
      <c r="BE116" s="231">
        <f>IF(N116="základní",J116,0)</f>
        <v>0</v>
      </c>
      <c r="BF116" s="231">
        <f>IF(N116="snížená",J116,0)</f>
        <v>0</v>
      </c>
      <c r="BG116" s="231">
        <f>IF(N116="zákl. přenesená",J116,0)</f>
        <v>0</v>
      </c>
      <c r="BH116" s="231">
        <f>IF(N116="sníž. přenesená",J116,0)</f>
        <v>0</v>
      </c>
      <c r="BI116" s="231">
        <f>IF(N116="nulová",J116,0)</f>
        <v>0</v>
      </c>
      <c r="BJ116" s="23" t="s">
        <v>24</v>
      </c>
      <c r="BK116" s="231">
        <f>ROUND(I116*H116,2)</f>
        <v>0</v>
      </c>
      <c r="BL116" s="23" t="s">
        <v>157</v>
      </c>
      <c r="BM116" s="23" t="s">
        <v>180</v>
      </c>
    </row>
    <row r="117" s="1" customFormat="1">
      <c r="B117" s="45"/>
      <c r="C117" s="73"/>
      <c r="D117" s="232" t="s">
        <v>159</v>
      </c>
      <c r="E117" s="73"/>
      <c r="F117" s="233" t="s">
        <v>181</v>
      </c>
      <c r="G117" s="73"/>
      <c r="H117" s="73"/>
      <c r="I117" s="190"/>
      <c r="J117" s="73"/>
      <c r="K117" s="73"/>
      <c r="L117" s="71"/>
      <c r="M117" s="234"/>
      <c r="N117" s="46"/>
      <c r="O117" s="46"/>
      <c r="P117" s="46"/>
      <c r="Q117" s="46"/>
      <c r="R117" s="46"/>
      <c r="S117" s="46"/>
      <c r="T117" s="94"/>
      <c r="AT117" s="23" t="s">
        <v>159</v>
      </c>
      <c r="AU117" s="23" t="s">
        <v>84</v>
      </c>
    </row>
    <row r="118" s="11" customFormat="1">
      <c r="B118" s="235"/>
      <c r="C118" s="236"/>
      <c r="D118" s="232" t="s">
        <v>161</v>
      </c>
      <c r="E118" s="237" t="s">
        <v>22</v>
      </c>
      <c r="F118" s="238" t="s">
        <v>182</v>
      </c>
      <c r="G118" s="236"/>
      <c r="H118" s="239">
        <v>5</v>
      </c>
      <c r="I118" s="240"/>
      <c r="J118" s="236"/>
      <c r="K118" s="236"/>
      <c r="L118" s="241"/>
      <c r="M118" s="242"/>
      <c r="N118" s="243"/>
      <c r="O118" s="243"/>
      <c r="P118" s="243"/>
      <c r="Q118" s="243"/>
      <c r="R118" s="243"/>
      <c r="S118" s="243"/>
      <c r="T118" s="244"/>
      <c r="AT118" s="245" t="s">
        <v>161</v>
      </c>
      <c r="AU118" s="245" t="s">
        <v>84</v>
      </c>
      <c r="AV118" s="11" t="s">
        <v>84</v>
      </c>
      <c r="AW118" s="11" t="s">
        <v>163</v>
      </c>
      <c r="AX118" s="11" t="s">
        <v>75</v>
      </c>
      <c r="AY118" s="245" t="s">
        <v>149</v>
      </c>
    </row>
    <row r="119" s="1" customFormat="1" ht="14.4" customHeight="1">
      <c r="B119" s="45"/>
      <c r="C119" s="220" t="s">
        <v>183</v>
      </c>
      <c r="D119" s="220" t="s">
        <v>152</v>
      </c>
      <c r="E119" s="221" t="s">
        <v>184</v>
      </c>
      <c r="F119" s="222" t="s">
        <v>185</v>
      </c>
      <c r="G119" s="223" t="s">
        <v>186</v>
      </c>
      <c r="H119" s="224">
        <v>22.324999999999999</v>
      </c>
      <c r="I119" s="225"/>
      <c r="J119" s="226">
        <f>ROUND(I119*H119,2)</f>
        <v>0</v>
      </c>
      <c r="K119" s="222" t="s">
        <v>156</v>
      </c>
      <c r="L119" s="71"/>
      <c r="M119" s="227" t="s">
        <v>22</v>
      </c>
      <c r="N119" s="228" t="s">
        <v>46</v>
      </c>
      <c r="O119" s="46"/>
      <c r="P119" s="229">
        <f>O119*H119</f>
        <v>0</v>
      </c>
      <c r="Q119" s="229">
        <v>8.0000000000000007E-05</v>
      </c>
      <c r="R119" s="229">
        <f>Q119*H119</f>
        <v>0.001786</v>
      </c>
      <c r="S119" s="229">
        <v>0</v>
      </c>
      <c r="T119" s="230">
        <f>S119*H119</f>
        <v>0</v>
      </c>
      <c r="AR119" s="23" t="s">
        <v>157</v>
      </c>
      <c r="AT119" s="23" t="s">
        <v>152</v>
      </c>
      <c r="AU119" s="23" t="s">
        <v>84</v>
      </c>
      <c r="AY119" s="23" t="s">
        <v>149</v>
      </c>
      <c r="BE119" s="231">
        <f>IF(N119="základní",J119,0)</f>
        <v>0</v>
      </c>
      <c r="BF119" s="231">
        <f>IF(N119="snížená",J119,0)</f>
        <v>0</v>
      </c>
      <c r="BG119" s="231">
        <f>IF(N119="zákl. přenesená",J119,0)</f>
        <v>0</v>
      </c>
      <c r="BH119" s="231">
        <f>IF(N119="sníž. přenesená",J119,0)</f>
        <v>0</v>
      </c>
      <c r="BI119" s="231">
        <f>IF(N119="nulová",J119,0)</f>
        <v>0</v>
      </c>
      <c r="BJ119" s="23" t="s">
        <v>24</v>
      </c>
      <c r="BK119" s="231">
        <f>ROUND(I119*H119,2)</f>
        <v>0</v>
      </c>
      <c r="BL119" s="23" t="s">
        <v>157</v>
      </c>
      <c r="BM119" s="23" t="s">
        <v>187</v>
      </c>
    </row>
    <row r="120" s="1" customFormat="1">
      <c r="B120" s="45"/>
      <c r="C120" s="73"/>
      <c r="D120" s="232" t="s">
        <v>159</v>
      </c>
      <c r="E120" s="73"/>
      <c r="F120" s="233" t="s">
        <v>188</v>
      </c>
      <c r="G120" s="73"/>
      <c r="H120" s="73"/>
      <c r="I120" s="190"/>
      <c r="J120" s="73"/>
      <c r="K120" s="73"/>
      <c r="L120" s="71"/>
      <c r="M120" s="234"/>
      <c r="N120" s="46"/>
      <c r="O120" s="46"/>
      <c r="P120" s="46"/>
      <c r="Q120" s="46"/>
      <c r="R120" s="46"/>
      <c r="S120" s="46"/>
      <c r="T120" s="94"/>
      <c r="AT120" s="23" t="s">
        <v>159</v>
      </c>
      <c r="AU120" s="23" t="s">
        <v>84</v>
      </c>
    </row>
    <row r="121" s="11" customFormat="1">
      <c r="B121" s="235"/>
      <c r="C121" s="236"/>
      <c r="D121" s="232" t="s">
        <v>161</v>
      </c>
      <c r="E121" s="237" t="s">
        <v>22</v>
      </c>
      <c r="F121" s="238" t="s">
        <v>189</v>
      </c>
      <c r="G121" s="236"/>
      <c r="H121" s="239">
        <v>5.4000000000000004</v>
      </c>
      <c r="I121" s="240"/>
      <c r="J121" s="236"/>
      <c r="K121" s="236"/>
      <c r="L121" s="241"/>
      <c r="M121" s="242"/>
      <c r="N121" s="243"/>
      <c r="O121" s="243"/>
      <c r="P121" s="243"/>
      <c r="Q121" s="243"/>
      <c r="R121" s="243"/>
      <c r="S121" s="243"/>
      <c r="T121" s="244"/>
      <c r="AT121" s="245" t="s">
        <v>161</v>
      </c>
      <c r="AU121" s="245" t="s">
        <v>84</v>
      </c>
      <c r="AV121" s="11" t="s">
        <v>84</v>
      </c>
      <c r="AW121" s="11" t="s">
        <v>163</v>
      </c>
      <c r="AX121" s="11" t="s">
        <v>75</v>
      </c>
      <c r="AY121" s="245" t="s">
        <v>149</v>
      </c>
    </row>
    <row r="122" s="11" customFormat="1">
      <c r="B122" s="235"/>
      <c r="C122" s="236"/>
      <c r="D122" s="232" t="s">
        <v>161</v>
      </c>
      <c r="E122" s="237" t="s">
        <v>22</v>
      </c>
      <c r="F122" s="238" t="s">
        <v>190</v>
      </c>
      <c r="G122" s="236"/>
      <c r="H122" s="239">
        <v>16.925000000000001</v>
      </c>
      <c r="I122" s="240"/>
      <c r="J122" s="236"/>
      <c r="K122" s="236"/>
      <c r="L122" s="241"/>
      <c r="M122" s="242"/>
      <c r="N122" s="243"/>
      <c r="O122" s="243"/>
      <c r="P122" s="243"/>
      <c r="Q122" s="243"/>
      <c r="R122" s="243"/>
      <c r="S122" s="243"/>
      <c r="T122" s="244"/>
      <c r="AT122" s="245" t="s">
        <v>161</v>
      </c>
      <c r="AU122" s="245" t="s">
        <v>84</v>
      </c>
      <c r="AV122" s="11" t="s">
        <v>84</v>
      </c>
      <c r="AW122" s="11" t="s">
        <v>163</v>
      </c>
      <c r="AX122" s="11" t="s">
        <v>75</v>
      </c>
      <c r="AY122" s="245" t="s">
        <v>149</v>
      </c>
    </row>
    <row r="123" s="1" customFormat="1" ht="14.4" customHeight="1">
      <c r="B123" s="45"/>
      <c r="C123" s="220" t="s">
        <v>191</v>
      </c>
      <c r="D123" s="220" t="s">
        <v>152</v>
      </c>
      <c r="E123" s="221" t="s">
        <v>192</v>
      </c>
      <c r="F123" s="222" t="s">
        <v>193</v>
      </c>
      <c r="G123" s="223" t="s">
        <v>186</v>
      </c>
      <c r="H123" s="224">
        <v>90.099999999999994</v>
      </c>
      <c r="I123" s="225"/>
      <c r="J123" s="226">
        <f>ROUND(I123*H123,2)</f>
        <v>0</v>
      </c>
      <c r="K123" s="222" t="s">
        <v>156</v>
      </c>
      <c r="L123" s="71"/>
      <c r="M123" s="227" t="s">
        <v>22</v>
      </c>
      <c r="N123" s="228" t="s">
        <v>46</v>
      </c>
      <c r="O123" s="46"/>
      <c r="P123" s="229">
        <f>O123*H123</f>
        <v>0</v>
      </c>
      <c r="Q123" s="229">
        <v>0.00012</v>
      </c>
      <c r="R123" s="229">
        <f>Q123*H123</f>
        <v>0.010812</v>
      </c>
      <c r="S123" s="229">
        <v>0</v>
      </c>
      <c r="T123" s="230">
        <f>S123*H123</f>
        <v>0</v>
      </c>
      <c r="AR123" s="23" t="s">
        <v>157</v>
      </c>
      <c r="AT123" s="23" t="s">
        <v>152</v>
      </c>
      <c r="AU123" s="23" t="s">
        <v>84</v>
      </c>
      <c r="AY123" s="23" t="s">
        <v>149</v>
      </c>
      <c r="BE123" s="231">
        <f>IF(N123="základní",J123,0)</f>
        <v>0</v>
      </c>
      <c r="BF123" s="231">
        <f>IF(N123="snížená",J123,0)</f>
        <v>0</v>
      </c>
      <c r="BG123" s="231">
        <f>IF(N123="zákl. přenesená",J123,0)</f>
        <v>0</v>
      </c>
      <c r="BH123" s="231">
        <f>IF(N123="sníž. přenesená",J123,0)</f>
        <v>0</v>
      </c>
      <c r="BI123" s="231">
        <f>IF(N123="nulová",J123,0)</f>
        <v>0</v>
      </c>
      <c r="BJ123" s="23" t="s">
        <v>24</v>
      </c>
      <c r="BK123" s="231">
        <f>ROUND(I123*H123,2)</f>
        <v>0</v>
      </c>
      <c r="BL123" s="23" t="s">
        <v>157</v>
      </c>
      <c r="BM123" s="23" t="s">
        <v>194</v>
      </c>
    </row>
    <row r="124" s="1" customFormat="1">
      <c r="B124" s="45"/>
      <c r="C124" s="73"/>
      <c r="D124" s="232" t="s">
        <v>159</v>
      </c>
      <c r="E124" s="73"/>
      <c r="F124" s="233" t="s">
        <v>188</v>
      </c>
      <c r="G124" s="73"/>
      <c r="H124" s="73"/>
      <c r="I124" s="190"/>
      <c r="J124" s="73"/>
      <c r="K124" s="73"/>
      <c r="L124" s="71"/>
      <c r="M124" s="234"/>
      <c r="N124" s="46"/>
      <c r="O124" s="46"/>
      <c r="P124" s="46"/>
      <c r="Q124" s="46"/>
      <c r="R124" s="46"/>
      <c r="S124" s="46"/>
      <c r="T124" s="94"/>
      <c r="AT124" s="23" t="s">
        <v>159</v>
      </c>
      <c r="AU124" s="23" t="s">
        <v>84</v>
      </c>
    </row>
    <row r="125" s="11" customFormat="1">
      <c r="B125" s="235"/>
      <c r="C125" s="236"/>
      <c r="D125" s="232" t="s">
        <v>161</v>
      </c>
      <c r="E125" s="237" t="s">
        <v>22</v>
      </c>
      <c r="F125" s="238" t="s">
        <v>195</v>
      </c>
      <c r="G125" s="236"/>
      <c r="H125" s="239">
        <v>90.099999999999994</v>
      </c>
      <c r="I125" s="240"/>
      <c r="J125" s="236"/>
      <c r="K125" s="236"/>
      <c r="L125" s="241"/>
      <c r="M125" s="242"/>
      <c r="N125" s="243"/>
      <c r="O125" s="243"/>
      <c r="P125" s="243"/>
      <c r="Q125" s="243"/>
      <c r="R125" s="243"/>
      <c r="S125" s="243"/>
      <c r="T125" s="244"/>
      <c r="AT125" s="245" t="s">
        <v>161</v>
      </c>
      <c r="AU125" s="245" t="s">
        <v>84</v>
      </c>
      <c r="AV125" s="11" t="s">
        <v>84</v>
      </c>
      <c r="AW125" s="11" t="s">
        <v>163</v>
      </c>
      <c r="AX125" s="11" t="s">
        <v>24</v>
      </c>
      <c r="AY125" s="245" t="s">
        <v>149</v>
      </c>
    </row>
    <row r="126" s="1" customFormat="1" ht="22.8" customHeight="1">
      <c r="B126" s="45"/>
      <c r="C126" s="220" t="s">
        <v>196</v>
      </c>
      <c r="D126" s="220" t="s">
        <v>152</v>
      </c>
      <c r="E126" s="221" t="s">
        <v>197</v>
      </c>
      <c r="F126" s="222" t="s">
        <v>198</v>
      </c>
      <c r="G126" s="223" t="s">
        <v>167</v>
      </c>
      <c r="H126" s="224">
        <v>14.310000000000001</v>
      </c>
      <c r="I126" s="225"/>
      <c r="J126" s="226">
        <f>ROUND(I126*H126,2)</f>
        <v>0</v>
      </c>
      <c r="K126" s="222" t="s">
        <v>156</v>
      </c>
      <c r="L126" s="71"/>
      <c r="M126" s="227" t="s">
        <v>22</v>
      </c>
      <c r="N126" s="228" t="s">
        <v>46</v>
      </c>
      <c r="O126" s="46"/>
      <c r="P126" s="229">
        <f>O126*H126</f>
        <v>0</v>
      </c>
      <c r="Q126" s="229">
        <v>0.064049999999999996</v>
      </c>
      <c r="R126" s="229">
        <f>Q126*H126</f>
        <v>0.91655549999999997</v>
      </c>
      <c r="S126" s="229">
        <v>0</v>
      </c>
      <c r="T126" s="230">
        <f>S126*H126</f>
        <v>0</v>
      </c>
      <c r="AR126" s="23" t="s">
        <v>157</v>
      </c>
      <c r="AT126" s="23" t="s">
        <v>152</v>
      </c>
      <c r="AU126" s="23" t="s">
        <v>84</v>
      </c>
      <c r="AY126" s="23" t="s">
        <v>149</v>
      </c>
      <c r="BE126" s="231">
        <f>IF(N126="základní",J126,0)</f>
        <v>0</v>
      </c>
      <c r="BF126" s="231">
        <f>IF(N126="snížená",J126,0)</f>
        <v>0</v>
      </c>
      <c r="BG126" s="231">
        <f>IF(N126="zákl. přenesená",J126,0)</f>
        <v>0</v>
      </c>
      <c r="BH126" s="231">
        <f>IF(N126="sníž. přenesená",J126,0)</f>
        <v>0</v>
      </c>
      <c r="BI126" s="231">
        <f>IF(N126="nulová",J126,0)</f>
        <v>0</v>
      </c>
      <c r="BJ126" s="23" t="s">
        <v>24</v>
      </c>
      <c r="BK126" s="231">
        <f>ROUND(I126*H126,2)</f>
        <v>0</v>
      </c>
      <c r="BL126" s="23" t="s">
        <v>157</v>
      </c>
      <c r="BM126" s="23" t="s">
        <v>199</v>
      </c>
    </row>
    <row r="127" s="11" customFormat="1">
      <c r="B127" s="235"/>
      <c r="C127" s="236"/>
      <c r="D127" s="232" t="s">
        <v>161</v>
      </c>
      <c r="E127" s="237" t="s">
        <v>22</v>
      </c>
      <c r="F127" s="238" t="s">
        <v>200</v>
      </c>
      <c r="G127" s="236"/>
      <c r="H127" s="239">
        <v>14.310000000000001</v>
      </c>
      <c r="I127" s="240"/>
      <c r="J127" s="236"/>
      <c r="K127" s="236"/>
      <c r="L127" s="241"/>
      <c r="M127" s="242"/>
      <c r="N127" s="243"/>
      <c r="O127" s="243"/>
      <c r="P127" s="243"/>
      <c r="Q127" s="243"/>
      <c r="R127" s="243"/>
      <c r="S127" s="243"/>
      <c r="T127" s="244"/>
      <c r="AT127" s="245" t="s">
        <v>161</v>
      </c>
      <c r="AU127" s="245" t="s">
        <v>84</v>
      </c>
      <c r="AV127" s="11" t="s">
        <v>84</v>
      </c>
      <c r="AW127" s="11" t="s">
        <v>163</v>
      </c>
      <c r="AX127" s="11" t="s">
        <v>24</v>
      </c>
      <c r="AY127" s="245" t="s">
        <v>149</v>
      </c>
    </row>
    <row r="128" s="1" customFormat="1" ht="22.8" customHeight="1">
      <c r="B128" s="45"/>
      <c r="C128" s="220" t="s">
        <v>201</v>
      </c>
      <c r="D128" s="220" t="s">
        <v>152</v>
      </c>
      <c r="E128" s="221" t="s">
        <v>202</v>
      </c>
      <c r="F128" s="222" t="s">
        <v>203</v>
      </c>
      <c r="G128" s="223" t="s">
        <v>167</v>
      </c>
      <c r="H128" s="224">
        <v>1.3</v>
      </c>
      <c r="I128" s="225"/>
      <c r="J128" s="226">
        <f>ROUND(I128*H128,2)</f>
        <v>0</v>
      </c>
      <c r="K128" s="222" t="s">
        <v>156</v>
      </c>
      <c r="L128" s="71"/>
      <c r="M128" s="227" t="s">
        <v>22</v>
      </c>
      <c r="N128" s="228" t="s">
        <v>46</v>
      </c>
      <c r="O128" s="46"/>
      <c r="P128" s="229">
        <f>O128*H128</f>
        <v>0</v>
      </c>
      <c r="Q128" s="229">
        <v>0.17818000000000001</v>
      </c>
      <c r="R128" s="229">
        <f>Q128*H128</f>
        <v>0.23163400000000001</v>
      </c>
      <c r="S128" s="229">
        <v>0</v>
      </c>
      <c r="T128" s="230">
        <f>S128*H128</f>
        <v>0</v>
      </c>
      <c r="AR128" s="23" t="s">
        <v>157</v>
      </c>
      <c r="AT128" s="23" t="s">
        <v>152</v>
      </c>
      <c r="AU128" s="23" t="s">
        <v>84</v>
      </c>
      <c r="AY128" s="23" t="s">
        <v>149</v>
      </c>
      <c r="BE128" s="231">
        <f>IF(N128="základní",J128,0)</f>
        <v>0</v>
      </c>
      <c r="BF128" s="231">
        <f>IF(N128="snížená",J128,0)</f>
        <v>0</v>
      </c>
      <c r="BG128" s="231">
        <f>IF(N128="zákl. přenesená",J128,0)</f>
        <v>0</v>
      </c>
      <c r="BH128" s="231">
        <f>IF(N128="sníž. přenesená",J128,0)</f>
        <v>0</v>
      </c>
      <c r="BI128" s="231">
        <f>IF(N128="nulová",J128,0)</f>
        <v>0</v>
      </c>
      <c r="BJ128" s="23" t="s">
        <v>24</v>
      </c>
      <c r="BK128" s="231">
        <f>ROUND(I128*H128,2)</f>
        <v>0</v>
      </c>
      <c r="BL128" s="23" t="s">
        <v>157</v>
      </c>
      <c r="BM128" s="23" t="s">
        <v>204</v>
      </c>
    </row>
    <row r="129" s="11" customFormat="1">
      <c r="B129" s="235"/>
      <c r="C129" s="236"/>
      <c r="D129" s="232" t="s">
        <v>161</v>
      </c>
      <c r="E129" s="237" t="s">
        <v>22</v>
      </c>
      <c r="F129" s="238" t="s">
        <v>205</v>
      </c>
      <c r="G129" s="236"/>
      <c r="H129" s="239">
        <v>0.29999999999999999</v>
      </c>
      <c r="I129" s="240"/>
      <c r="J129" s="236"/>
      <c r="K129" s="236"/>
      <c r="L129" s="241"/>
      <c r="M129" s="242"/>
      <c r="N129" s="243"/>
      <c r="O129" s="243"/>
      <c r="P129" s="243"/>
      <c r="Q129" s="243"/>
      <c r="R129" s="243"/>
      <c r="S129" s="243"/>
      <c r="T129" s="244"/>
      <c r="AT129" s="245" t="s">
        <v>161</v>
      </c>
      <c r="AU129" s="245" t="s">
        <v>84</v>
      </c>
      <c r="AV129" s="11" t="s">
        <v>84</v>
      </c>
      <c r="AW129" s="11" t="s">
        <v>163</v>
      </c>
      <c r="AX129" s="11" t="s">
        <v>75</v>
      </c>
      <c r="AY129" s="245" t="s">
        <v>149</v>
      </c>
    </row>
    <row r="130" s="11" customFormat="1">
      <c r="B130" s="235"/>
      <c r="C130" s="236"/>
      <c r="D130" s="232" t="s">
        <v>161</v>
      </c>
      <c r="E130" s="237" t="s">
        <v>22</v>
      </c>
      <c r="F130" s="238" t="s">
        <v>206</v>
      </c>
      <c r="G130" s="236"/>
      <c r="H130" s="239">
        <v>1</v>
      </c>
      <c r="I130" s="240"/>
      <c r="J130" s="236"/>
      <c r="K130" s="236"/>
      <c r="L130" s="241"/>
      <c r="M130" s="242"/>
      <c r="N130" s="243"/>
      <c r="O130" s="243"/>
      <c r="P130" s="243"/>
      <c r="Q130" s="243"/>
      <c r="R130" s="243"/>
      <c r="S130" s="243"/>
      <c r="T130" s="244"/>
      <c r="AT130" s="245" t="s">
        <v>161</v>
      </c>
      <c r="AU130" s="245" t="s">
        <v>84</v>
      </c>
      <c r="AV130" s="11" t="s">
        <v>84</v>
      </c>
      <c r="AW130" s="11" t="s">
        <v>163</v>
      </c>
      <c r="AX130" s="11" t="s">
        <v>75</v>
      </c>
      <c r="AY130" s="245" t="s">
        <v>149</v>
      </c>
    </row>
    <row r="131" s="1" customFormat="1" ht="34.2" customHeight="1">
      <c r="B131" s="45"/>
      <c r="C131" s="220" t="s">
        <v>207</v>
      </c>
      <c r="D131" s="220" t="s">
        <v>152</v>
      </c>
      <c r="E131" s="221" t="s">
        <v>208</v>
      </c>
      <c r="F131" s="222" t="s">
        <v>209</v>
      </c>
      <c r="G131" s="223" t="s">
        <v>167</v>
      </c>
      <c r="H131" s="224">
        <v>1.95</v>
      </c>
      <c r="I131" s="225"/>
      <c r="J131" s="226">
        <f>ROUND(I131*H131,2)</f>
        <v>0</v>
      </c>
      <c r="K131" s="222" t="s">
        <v>156</v>
      </c>
      <c r="L131" s="71"/>
      <c r="M131" s="227" t="s">
        <v>22</v>
      </c>
      <c r="N131" s="228" t="s">
        <v>46</v>
      </c>
      <c r="O131" s="46"/>
      <c r="P131" s="229">
        <f>O131*H131</f>
        <v>0</v>
      </c>
      <c r="Q131" s="229">
        <v>0.0088400000000000006</v>
      </c>
      <c r="R131" s="229">
        <f>Q131*H131</f>
        <v>0.017238</v>
      </c>
      <c r="S131" s="229">
        <v>0</v>
      </c>
      <c r="T131" s="230">
        <f>S131*H131</f>
        <v>0</v>
      </c>
      <c r="AR131" s="23" t="s">
        <v>157</v>
      </c>
      <c r="AT131" s="23" t="s">
        <v>152</v>
      </c>
      <c r="AU131" s="23" t="s">
        <v>84</v>
      </c>
      <c r="AY131" s="23" t="s">
        <v>149</v>
      </c>
      <c r="BE131" s="231">
        <f>IF(N131="základní",J131,0)</f>
        <v>0</v>
      </c>
      <c r="BF131" s="231">
        <f>IF(N131="snížená",J131,0)</f>
        <v>0</v>
      </c>
      <c r="BG131" s="231">
        <f>IF(N131="zákl. přenesená",J131,0)</f>
        <v>0</v>
      </c>
      <c r="BH131" s="231">
        <f>IF(N131="sníž. přenesená",J131,0)</f>
        <v>0</v>
      </c>
      <c r="BI131" s="231">
        <f>IF(N131="nulová",J131,0)</f>
        <v>0</v>
      </c>
      <c r="BJ131" s="23" t="s">
        <v>24</v>
      </c>
      <c r="BK131" s="231">
        <f>ROUND(I131*H131,2)</f>
        <v>0</v>
      </c>
      <c r="BL131" s="23" t="s">
        <v>157</v>
      </c>
      <c r="BM131" s="23" t="s">
        <v>210</v>
      </c>
    </row>
    <row r="132" s="1" customFormat="1">
      <c r="B132" s="45"/>
      <c r="C132" s="73"/>
      <c r="D132" s="232" t="s">
        <v>159</v>
      </c>
      <c r="E132" s="73"/>
      <c r="F132" s="233" t="s">
        <v>211</v>
      </c>
      <c r="G132" s="73"/>
      <c r="H132" s="73"/>
      <c r="I132" s="190"/>
      <c r="J132" s="73"/>
      <c r="K132" s="73"/>
      <c r="L132" s="71"/>
      <c r="M132" s="234"/>
      <c r="N132" s="46"/>
      <c r="O132" s="46"/>
      <c r="P132" s="46"/>
      <c r="Q132" s="46"/>
      <c r="R132" s="46"/>
      <c r="S132" s="46"/>
      <c r="T132" s="94"/>
      <c r="AT132" s="23" t="s">
        <v>159</v>
      </c>
      <c r="AU132" s="23" t="s">
        <v>84</v>
      </c>
    </row>
    <row r="133" s="11" customFormat="1">
      <c r="B133" s="235"/>
      <c r="C133" s="236"/>
      <c r="D133" s="232" t="s">
        <v>161</v>
      </c>
      <c r="E133" s="237" t="s">
        <v>22</v>
      </c>
      <c r="F133" s="238" t="s">
        <v>212</v>
      </c>
      <c r="G133" s="236"/>
      <c r="H133" s="239">
        <v>0.45000000000000001</v>
      </c>
      <c r="I133" s="240"/>
      <c r="J133" s="236"/>
      <c r="K133" s="236"/>
      <c r="L133" s="241"/>
      <c r="M133" s="242"/>
      <c r="N133" s="243"/>
      <c r="O133" s="243"/>
      <c r="P133" s="243"/>
      <c r="Q133" s="243"/>
      <c r="R133" s="243"/>
      <c r="S133" s="243"/>
      <c r="T133" s="244"/>
      <c r="AT133" s="245" t="s">
        <v>161</v>
      </c>
      <c r="AU133" s="245" t="s">
        <v>84</v>
      </c>
      <c r="AV133" s="11" t="s">
        <v>84</v>
      </c>
      <c r="AW133" s="11" t="s">
        <v>163</v>
      </c>
      <c r="AX133" s="11" t="s">
        <v>75</v>
      </c>
      <c r="AY133" s="245" t="s">
        <v>149</v>
      </c>
    </row>
    <row r="134" s="11" customFormat="1">
      <c r="B134" s="235"/>
      <c r="C134" s="236"/>
      <c r="D134" s="232" t="s">
        <v>161</v>
      </c>
      <c r="E134" s="237" t="s">
        <v>22</v>
      </c>
      <c r="F134" s="238" t="s">
        <v>213</v>
      </c>
      <c r="G134" s="236"/>
      <c r="H134" s="239">
        <v>1.5</v>
      </c>
      <c r="I134" s="240"/>
      <c r="J134" s="236"/>
      <c r="K134" s="236"/>
      <c r="L134" s="241"/>
      <c r="M134" s="242"/>
      <c r="N134" s="243"/>
      <c r="O134" s="243"/>
      <c r="P134" s="243"/>
      <c r="Q134" s="243"/>
      <c r="R134" s="243"/>
      <c r="S134" s="243"/>
      <c r="T134" s="244"/>
      <c r="AT134" s="245" t="s">
        <v>161</v>
      </c>
      <c r="AU134" s="245" t="s">
        <v>84</v>
      </c>
      <c r="AV134" s="11" t="s">
        <v>84</v>
      </c>
      <c r="AW134" s="11" t="s">
        <v>163</v>
      </c>
      <c r="AX134" s="11" t="s">
        <v>75</v>
      </c>
      <c r="AY134" s="245" t="s">
        <v>149</v>
      </c>
    </row>
    <row r="135" s="1" customFormat="1" ht="34.2" customHeight="1">
      <c r="B135" s="45"/>
      <c r="C135" s="220" t="s">
        <v>29</v>
      </c>
      <c r="D135" s="220" t="s">
        <v>152</v>
      </c>
      <c r="E135" s="221" t="s">
        <v>214</v>
      </c>
      <c r="F135" s="222" t="s">
        <v>215</v>
      </c>
      <c r="G135" s="223" t="s">
        <v>167</v>
      </c>
      <c r="H135" s="224">
        <v>4.6379999999999999</v>
      </c>
      <c r="I135" s="225"/>
      <c r="J135" s="226">
        <f>ROUND(I135*H135,2)</f>
        <v>0</v>
      </c>
      <c r="K135" s="222" t="s">
        <v>156</v>
      </c>
      <c r="L135" s="71"/>
      <c r="M135" s="227" t="s">
        <v>22</v>
      </c>
      <c r="N135" s="228" t="s">
        <v>46</v>
      </c>
      <c r="O135" s="46"/>
      <c r="P135" s="229">
        <f>O135*H135</f>
        <v>0</v>
      </c>
      <c r="Q135" s="229">
        <v>0.074270000000000003</v>
      </c>
      <c r="R135" s="229">
        <f>Q135*H135</f>
        <v>0.34446426000000002</v>
      </c>
      <c r="S135" s="229">
        <v>0</v>
      </c>
      <c r="T135" s="230">
        <f>S135*H135</f>
        <v>0</v>
      </c>
      <c r="AR135" s="23" t="s">
        <v>157</v>
      </c>
      <c r="AT135" s="23" t="s">
        <v>152</v>
      </c>
      <c r="AU135" s="23" t="s">
        <v>84</v>
      </c>
      <c r="AY135" s="23" t="s">
        <v>149</v>
      </c>
      <c r="BE135" s="231">
        <f>IF(N135="základní",J135,0)</f>
        <v>0</v>
      </c>
      <c r="BF135" s="231">
        <f>IF(N135="snížená",J135,0)</f>
        <v>0</v>
      </c>
      <c r="BG135" s="231">
        <f>IF(N135="zákl. přenesená",J135,0)</f>
        <v>0</v>
      </c>
      <c r="BH135" s="231">
        <f>IF(N135="sníž. přenesená",J135,0)</f>
        <v>0</v>
      </c>
      <c r="BI135" s="231">
        <f>IF(N135="nulová",J135,0)</f>
        <v>0</v>
      </c>
      <c r="BJ135" s="23" t="s">
        <v>24</v>
      </c>
      <c r="BK135" s="231">
        <f>ROUND(I135*H135,2)</f>
        <v>0</v>
      </c>
      <c r="BL135" s="23" t="s">
        <v>157</v>
      </c>
      <c r="BM135" s="23" t="s">
        <v>216</v>
      </c>
    </row>
    <row r="136" s="11" customFormat="1">
      <c r="B136" s="235"/>
      <c r="C136" s="236"/>
      <c r="D136" s="232" t="s">
        <v>161</v>
      </c>
      <c r="E136" s="237" t="s">
        <v>22</v>
      </c>
      <c r="F136" s="238" t="s">
        <v>217</v>
      </c>
      <c r="G136" s="236"/>
      <c r="H136" s="239">
        <v>4.6375000000000002</v>
      </c>
      <c r="I136" s="240"/>
      <c r="J136" s="236"/>
      <c r="K136" s="236"/>
      <c r="L136" s="241"/>
      <c r="M136" s="242"/>
      <c r="N136" s="243"/>
      <c r="O136" s="243"/>
      <c r="P136" s="243"/>
      <c r="Q136" s="243"/>
      <c r="R136" s="243"/>
      <c r="S136" s="243"/>
      <c r="T136" s="244"/>
      <c r="AT136" s="245" t="s">
        <v>161</v>
      </c>
      <c r="AU136" s="245" t="s">
        <v>84</v>
      </c>
      <c r="AV136" s="11" t="s">
        <v>84</v>
      </c>
      <c r="AW136" s="11" t="s">
        <v>163</v>
      </c>
      <c r="AX136" s="11" t="s">
        <v>75</v>
      </c>
      <c r="AY136" s="245" t="s">
        <v>149</v>
      </c>
    </row>
    <row r="137" s="10" customFormat="1" ht="29.88" customHeight="1">
      <c r="B137" s="204"/>
      <c r="C137" s="205"/>
      <c r="D137" s="206" t="s">
        <v>74</v>
      </c>
      <c r="E137" s="218" t="s">
        <v>191</v>
      </c>
      <c r="F137" s="218" t="s">
        <v>218</v>
      </c>
      <c r="G137" s="205"/>
      <c r="H137" s="205"/>
      <c r="I137" s="208"/>
      <c r="J137" s="219">
        <f>BK137</f>
        <v>0</v>
      </c>
      <c r="K137" s="205"/>
      <c r="L137" s="210"/>
      <c r="M137" s="211"/>
      <c r="N137" s="212"/>
      <c r="O137" s="212"/>
      <c r="P137" s="213">
        <f>P138+P169</f>
        <v>0</v>
      </c>
      <c r="Q137" s="212"/>
      <c r="R137" s="213">
        <f>R138+R169</f>
        <v>7.3070956899999988</v>
      </c>
      <c r="S137" s="212"/>
      <c r="T137" s="214">
        <f>T138+T169</f>
        <v>0</v>
      </c>
      <c r="AR137" s="215" t="s">
        <v>24</v>
      </c>
      <c r="AT137" s="216" t="s">
        <v>74</v>
      </c>
      <c r="AU137" s="216" t="s">
        <v>24</v>
      </c>
      <c r="AY137" s="215" t="s">
        <v>149</v>
      </c>
      <c r="BK137" s="217">
        <f>BK138+BK169</f>
        <v>0</v>
      </c>
    </row>
    <row r="138" s="10" customFormat="1" ht="14.88" customHeight="1">
      <c r="B138" s="204"/>
      <c r="C138" s="205"/>
      <c r="D138" s="206" t="s">
        <v>74</v>
      </c>
      <c r="E138" s="218" t="s">
        <v>219</v>
      </c>
      <c r="F138" s="218" t="s">
        <v>220</v>
      </c>
      <c r="G138" s="205"/>
      <c r="H138" s="205"/>
      <c r="I138" s="208"/>
      <c r="J138" s="219">
        <f>BK138</f>
        <v>0</v>
      </c>
      <c r="K138" s="205"/>
      <c r="L138" s="210"/>
      <c r="M138" s="211"/>
      <c r="N138" s="212"/>
      <c r="O138" s="212"/>
      <c r="P138" s="213">
        <f>SUM(P139:P168)</f>
        <v>0</v>
      </c>
      <c r="Q138" s="212"/>
      <c r="R138" s="213">
        <f>SUM(R139:R168)</f>
        <v>3.04008469</v>
      </c>
      <c r="S138" s="212"/>
      <c r="T138" s="214">
        <f>SUM(T139:T168)</f>
        <v>0</v>
      </c>
      <c r="AR138" s="215" t="s">
        <v>24</v>
      </c>
      <c r="AT138" s="216" t="s">
        <v>74</v>
      </c>
      <c r="AU138" s="216" t="s">
        <v>84</v>
      </c>
      <c r="AY138" s="215" t="s">
        <v>149</v>
      </c>
      <c r="BK138" s="217">
        <f>SUM(BK139:BK168)</f>
        <v>0</v>
      </c>
    </row>
    <row r="139" s="1" customFormat="1" ht="22.8" customHeight="1">
      <c r="B139" s="45"/>
      <c r="C139" s="220" t="s">
        <v>221</v>
      </c>
      <c r="D139" s="220" t="s">
        <v>152</v>
      </c>
      <c r="E139" s="221" t="s">
        <v>222</v>
      </c>
      <c r="F139" s="222" t="s">
        <v>223</v>
      </c>
      <c r="G139" s="223" t="s">
        <v>186</v>
      </c>
      <c r="H139" s="224">
        <v>171.55000000000001</v>
      </c>
      <c r="I139" s="225"/>
      <c r="J139" s="226">
        <f>ROUND(I139*H139,2)</f>
        <v>0</v>
      </c>
      <c r="K139" s="222" t="s">
        <v>156</v>
      </c>
      <c r="L139" s="71"/>
      <c r="M139" s="227" t="s">
        <v>22</v>
      </c>
      <c r="N139" s="228" t="s">
        <v>46</v>
      </c>
      <c r="O139" s="46"/>
      <c r="P139" s="229">
        <f>O139*H139</f>
        <v>0</v>
      </c>
      <c r="Q139" s="229">
        <v>0.0015</v>
      </c>
      <c r="R139" s="229">
        <f>Q139*H139</f>
        <v>0.25732500000000003</v>
      </c>
      <c r="S139" s="229">
        <v>0</v>
      </c>
      <c r="T139" s="230">
        <f>S139*H139</f>
        <v>0</v>
      </c>
      <c r="AR139" s="23" t="s">
        <v>157</v>
      </c>
      <c r="AT139" s="23" t="s">
        <v>152</v>
      </c>
      <c r="AU139" s="23" t="s">
        <v>150</v>
      </c>
      <c r="AY139" s="23" t="s">
        <v>149</v>
      </c>
      <c r="BE139" s="231">
        <f>IF(N139="základní",J139,0)</f>
        <v>0</v>
      </c>
      <c r="BF139" s="231">
        <f>IF(N139="snížená",J139,0)</f>
        <v>0</v>
      </c>
      <c r="BG139" s="231">
        <f>IF(N139="zákl. přenesená",J139,0)</f>
        <v>0</v>
      </c>
      <c r="BH139" s="231">
        <f>IF(N139="sníž. přenesená",J139,0)</f>
        <v>0</v>
      </c>
      <c r="BI139" s="231">
        <f>IF(N139="nulová",J139,0)</f>
        <v>0</v>
      </c>
      <c r="BJ139" s="23" t="s">
        <v>24</v>
      </c>
      <c r="BK139" s="231">
        <f>ROUND(I139*H139,2)</f>
        <v>0</v>
      </c>
      <c r="BL139" s="23" t="s">
        <v>157</v>
      </c>
      <c r="BM139" s="23" t="s">
        <v>224</v>
      </c>
    </row>
    <row r="140" s="1" customFormat="1">
      <c r="B140" s="45"/>
      <c r="C140" s="73"/>
      <c r="D140" s="232" t="s">
        <v>159</v>
      </c>
      <c r="E140" s="73"/>
      <c r="F140" s="233" t="s">
        <v>225</v>
      </c>
      <c r="G140" s="73"/>
      <c r="H140" s="73"/>
      <c r="I140" s="190"/>
      <c r="J140" s="73"/>
      <c r="K140" s="73"/>
      <c r="L140" s="71"/>
      <c r="M140" s="234"/>
      <c r="N140" s="46"/>
      <c r="O140" s="46"/>
      <c r="P140" s="46"/>
      <c r="Q140" s="46"/>
      <c r="R140" s="46"/>
      <c r="S140" s="46"/>
      <c r="T140" s="94"/>
      <c r="AT140" s="23" t="s">
        <v>159</v>
      </c>
      <c r="AU140" s="23" t="s">
        <v>150</v>
      </c>
    </row>
    <row r="141" s="11" customFormat="1">
      <c r="B141" s="235"/>
      <c r="C141" s="236"/>
      <c r="D141" s="232" t="s">
        <v>161</v>
      </c>
      <c r="E141" s="237" t="s">
        <v>22</v>
      </c>
      <c r="F141" s="238" t="s">
        <v>226</v>
      </c>
      <c r="G141" s="236"/>
      <c r="H141" s="239">
        <v>22.925000000000001</v>
      </c>
      <c r="I141" s="240"/>
      <c r="J141" s="236"/>
      <c r="K141" s="236"/>
      <c r="L141" s="241"/>
      <c r="M141" s="242"/>
      <c r="N141" s="243"/>
      <c r="O141" s="243"/>
      <c r="P141" s="243"/>
      <c r="Q141" s="243"/>
      <c r="R141" s="243"/>
      <c r="S141" s="243"/>
      <c r="T141" s="244"/>
      <c r="AT141" s="245" t="s">
        <v>161</v>
      </c>
      <c r="AU141" s="245" t="s">
        <v>150</v>
      </c>
      <c r="AV141" s="11" t="s">
        <v>84</v>
      </c>
      <c r="AW141" s="11" t="s">
        <v>163</v>
      </c>
      <c r="AX141" s="11" t="s">
        <v>75</v>
      </c>
      <c r="AY141" s="245" t="s">
        <v>149</v>
      </c>
    </row>
    <row r="142" s="11" customFormat="1">
      <c r="B142" s="235"/>
      <c r="C142" s="236"/>
      <c r="D142" s="232" t="s">
        <v>161</v>
      </c>
      <c r="E142" s="237" t="s">
        <v>22</v>
      </c>
      <c r="F142" s="238" t="s">
        <v>227</v>
      </c>
      <c r="G142" s="236"/>
      <c r="H142" s="239">
        <v>148.625</v>
      </c>
      <c r="I142" s="240"/>
      <c r="J142" s="236"/>
      <c r="K142" s="236"/>
      <c r="L142" s="241"/>
      <c r="M142" s="242"/>
      <c r="N142" s="243"/>
      <c r="O142" s="243"/>
      <c r="P142" s="243"/>
      <c r="Q142" s="243"/>
      <c r="R142" s="243"/>
      <c r="S142" s="243"/>
      <c r="T142" s="244"/>
      <c r="AT142" s="245" t="s">
        <v>161</v>
      </c>
      <c r="AU142" s="245" t="s">
        <v>150</v>
      </c>
      <c r="AV142" s="11" t="s">
        <v>84</v>
      </c>
      <c r="AW142" s="11" t="s">
        <v>163</v>
      </c>
      <c r="AX142" s="11" t="s">
        <v>75</v>
      </c>
      <c r="AY142" s="245" t="s">
        <v>149</v>
      </c>
    </row>
    <row r="143" s="1" customFormat="1" ht="14.4" customHeight="1">
      <c r="B143" s="45"/>
      <c r="C143" s="220" t="s">
        <v>228</v>
      </c>
      <c r="D143" s="220" t="s">
        <v>152</v>
      </c>
      <c r="E143" s="221" t="s">
        <v>229</v>
      </c>
      <c r="F143" s="222" t="s">
        <v>230</v>
      </c>
      <c r="G143" s="223" t="s">
        <v>167</v>
      </c>
      <c r="H143" s="224">
        <v>5.5999999999999996</v>
      </c>
      <c r="I143" s="225"/>
      <c r="J143" s="226">
        <f>ROUND(I143*H143,2)</f>
        <v>0</v>
      </c>
      <c r="K143" s="222" t="s">
        <v>156</v>
      </c>
      <c r="L143" s="71"/>
      <c r="M143" s="227" t="s">
        <v>22</v>
      </c>
      <c r="N143" s="228" t="s">
        <v>46</v>
      </c>
      <c r="O143" s="46"/>
      <c r="P143" s="229">
        <f>O143*H143</f>
        <v>0</v>
      </c>
      <c r="Q143" s="229">
        <v>0.040000000000000001</v>
      </c>
      <c r="R143" s="229">
        <f>Q143*H143</f>
        <v>0.22399999999999998</v>
      </c>
      <c r="S143" s="229">
        <v>0</v>
      </c>
      <c r="T143" s="230">
        <f>S143*H143</f>
        <v>0</v>
      </c>
      <c r="AR143" s="23" t="s">
        <v>157</v>
      </c>
      <c r="AT143" s="23" t="s">
        <v>152</v>
      </c>
      <c r="AU143" s="23" t="s">
        <v>150</v>
      </c>
      <c r="AY143" s="23" t="s">
        <v>149</v>
      </c>
      <c r="BE143" s="231">
        <f>IF(N143="základní",J143,0)</f>
        <v>0</v>
      </c>
      <c r="BF143" s="231">
        <f>IF(N143="snížená",J143,0)</f>
        <v>0</v>
      </c>
      <c r="BG143" s="231">
        <f>IF(N143="zákl. přenesená",J143,0)</f>
        <v>0</v>
      </c>
      <c r="BH143" s="231">
        <f>IF(N143="sníž. přenesená",J143,0)</f>
        <v>0</v>
      </c>
      <c r="BI143" s="231">
        <f>IF(N143="nulová",J143,0)</f>
        <v>0</v>
      </c>
      <c r="BJ143" s="23" t="s">
        <v>24</v>
      </c>
      <c r="BK143" s="231">
        <f>ROUND(I143*H143,2)</f>
        <v>0</v>
      </c>
      <c r="BL143" s="23" t="s">
        <v>157</v>
      </c>
      <c r="BM143" s="23" t="s">
        <v>231</v>
      </c>
    </row>
    <row r="144" s="1" customFormat="1">
      <c r="B144" s="45"/>
      <c r="C144" s="73"/>
      <c r="D144" s="232" t="s">
        <v>159</v>
      </c>
      <c r="E144" s="73"/>
      <c r="F144" s="233" t="s">
        <v>232</v>
      </c>
      <c r="G144" s="73"/>
      <c r="H144" s="73"/>
      <c r="I144" s="190"/>
      <c r="J144" s="73"/>
      <c r="K144" s="73"/>
      <c r="L144" s="71"/>
      <c r="M144" s="234"/>
      <c r="N144" s="46"/>
      <c r="O144" s="46"/>
      <c r="P144" s="46"/>
      <c r="Q144" s="46"/>
      <c r="R144" s="46"/>
      <c r="S144" s="46"/>
      <c r="T144" s="94"/>
      <c r="AT144" s="23" t="s">
        <v>159</v>
      </c>
      <c r="AU144" s="23" t="s">
        <v>150</v>
      </c>
    </row>
    <row r="145" s="11" customFormat="1">
      <c r="B145" s="235"/>
      <c r="C145" s="236"/>
      <c r="D145" s="232" t="s">
        <v>161</v>
      </c>
      <c r="E145" s="237" t="s">
        <v>22</v>
      </c>
      <c r="F145" s="238" t="s">
        <v>233</v>
      </c>
      <c r="G145" s="236"/>
      <c r="H145" s="239">
        <v>5.5999999999999996</v>
      </c>
      <c r="I145" s="240"/>
      <c r="J145" s="236"/>
      <c r="K145" s="236"/>
      <c r="L145" s="241"/>
      <c r="M145" s="242"/>
      <c r="N145" s="243"/>
      <c r="O145" s="243"/>
      <c r="P145" s="243"/>
      <c r="Q145" s="243"/>
      <c r="R145" s="243"/>
      <c r="S145" s="243"/>
      <c r="T145" s="244"/>
      <c r="AT145" s="245" t="s">
        <v>161</v>
      </c>
      <c r="AU145" s="245" t="s">
        <v>150</v>
      </c>
      <c r="AV145" s="11" t="s">
        <v>84</v>
      </c>
      <c r="AW145" s="11" t="s">
        <v>163</v>
      </c>
      <c r="AX145" s="11" t="s">
        <v>75</v>
      </c>
      <c r="AY145" s="245" t="s">
        <v>149</v>
      </c>
    </row>
    <row r="146" s="1" customFormat="1" ht="14.4" customHeight="1">
      <c r="B146" s="45"/>
      <c r="C146" s="220" t="s">
        <v>234</v>
      </c>
      <c r="D146" s="220" t="s">
        <v>152</v>
      </c>
      <c r="E146" s="221" t="s">
        <v>235</v>
      </c>
      <c r="F146" s="222" t="s">
        <v>236</v>
      </c>
      <c r="G146" s="223" t="s">
        <v>167</v>
      </c>
      <c r="H146" s="224">
        <v>5.5999999999999996</v>
      </c>
      <c r="I146" s="225"/>
      <c r="J146" s="226">
        <f>ROUND(I146*H146,2)</f>
        <v>0</v>
      </c>
      <c r="K146" s="222" t="s">
        <v>156</v>
      </c>
      <c r="L146" s="71"/>
      <c r="M146" s="227" t="s">
        <v>22</v>
      </c>
      <c r="N146" s="228" t="s">
        <v>46</v>
      </c>
      <c r="O146" s="46"/>
      <c r="P146" s="229">
        <f>O146*H146</f>
        <v>0</v>
      </c>
      <c r="Q146" s="229">
        <v>0.0373</v>
      </c>
      <c r="R146" s="229">
        <f>Q146*H146</f>
        <v>0.20887999999999998</v>
      </c>
      <c r="S146" s="229">
        <v>0</v>
      </c>
      <c r="T146" s="230">
        <f>S146*H146</f>
        <v>0</v>
      </c>
      <c r="AR146" s="23" t="s">
        <v>157</v>
      </c>
      <c r="AT146" s="23" t="s">
        <v>152</v>
      </c>
      <c r="AU146" s="23" t="s">
        <v>150</v>
      </c>
      <c r="AY146" s="23" t="s">
        <v>149</v>
      </c>
      <c r="BE146" s="231">
        <f>IF(N146="základní",J146,0)</f>
        <v>0</v>
      </c>
      <c r="BF146" s="231">
        <f>IF(N146="snížená",J146,0)</f>
        <v>0</v>
      </c>
      <c r="BG146" s="231">
        <f>IF(N146="zákl. přenesená",J146,0)</f>
        <v>0</v>
      </c>
      <c r="BH146" s="231">
        <f>IF(N146="sníž. přenesená",J146,0)</f>
        <v>0</v>
      </c>
      <c r="BI146" s="231">
        <f>IF(N146="nulová",J146,0)</f>
        <v>0</v>
      </c>
      <c r="BJ146" s="23" t="s">
        <v>24</v>
      </c>
      <c r="BK146" s="231">
        <f>ROUND(I146*H146,2)</f>
        <v>0</v>
      </c>
      <c r="BL146" s="23" t="s">
        <v>157</v>
      </c>
      <c r="BM146" s="23" t="s">
        <v>237</v>
      </c>
    </row>
    <row r="147" s="11" customFormat="1">
      <c r="B147" s="235"/>
      <c r="C147" s="236"/>
      <c r="D147" s="232" t="s">
        <v>161</v>
      </c>
      <c r="E147" s="237" t="s">
        <v>22</v>
      </c>
      <c r="F147" s="238" t="s">
        <v>238</v>
      </c>
      <c r="G147" s="236"/>
      <c r="H147" s="239">
        <v>5.5999999999999996</v>
      </c>
      <c r="I147" s="240"/>
      <c r="J147" s="236"/>
      <c r="K147" s="236"/>
      <c r="L147" s="241"/>
      <c r="M147" s="242"/>
      <c r="N147" s="243"/>
      <c r="O147" s="243"/>
      <c r="P147" s="243"/>
      <c r="Q147" s="243"/>
      <c r="R147" s="243"/>
      <c r="S147" s="243"/>
      <c r="T147" s="244"/>
      <c r="AT147" s="245" t="s">
        <v>161</v>
      </c>
      <c r="AU147" s="245" t="s">
        <v>150</v>
      </c>
      <c r="AV147" s="11" t="s">
        <v>84</v>
      </c>
      <c r="AW147" s="11" t="s">
        <v>163</v>
      </c>
      <c r="AX147" s="11" t="s">
        <v>75</v>
      </c>
      <c r="AY147" s="245" t="s">
        <v>149</v>
      </c>
    </row>
    <row r="148" s="1" customFormat="1" ht="14.4" customHeight="1">
      <c r="B148" s="45"/>
      <c r="C148" s="220" t="s">
        <v>239</v>
      </c>
      <c r="D148" s="220" t="s">
        <v>152</v>
      </c>
      <c r="E148" s="221" t="s">
        <v>240</v>
      </c>
      <c r="F148" s="222" t="s">
        <v>241</v>
      </c>
      <c r="G148" s="223" t="s">
        <v>167</v>
      </c>
      <c r="H148" s="224">
        <v>0.77100000000000002</v>
      </c>
      <c r="I148" s="225"/>
      <c r="J148" s="226">
        <f>ROUND(I148*H148,2)</f>
        <v>0</v>
      </c>
      <c r="K148" s="222" t="s">
        <v>156</v>
      </c>
      <c r="L148" s="71"/>
      <c r="M148" s="227" t="s">
        <v>22</v>
      </c>
      <c r="N148" s="228" t="s">
        <v>46</v>
      </c>
      <c r="O148" s="46"/>
      <c r="P148" s="229">
        <f>O148*H148</f>
        <v>0</v>
      </c>
      <c r="Q148" s="229">
        <v>0.030450000000000001</v>
      </c>
      <c r="R148" s="229">
        <f>Q148*H148</f>
        <v>0.02347695</v>
      </c>
      <c r="S148" s="229">
        <v>0</v>
      </c>
      <c r="T148" s="230">
        <f>S148*H148</f>
        <v>0</v>
      </c>
      <c r="AR148" s="23" t="s">
        <v>157</v>
      </c>
      <c r="AT148" s="23" t="s">
        <v>152</v>
      </c>
      <c r="AU148" s="23" t="s">
        <v>150</v>
      </c>
      <c r="AY148" s="23" t="s">
        <v>149</v>
      </c>
      <c r="BE148" s="231">
        <f>IF(N148="základní",J148,0)</f>
        <v>0</v>
      </c>
      <c r="BF148" s="231">
        <f>IF(N148="snížená",J148,0)</f>
        <v>0</v>
      </c>
      <c r="BG148" s="231">
        <f>IF(N148="zákl. přenesená",J148,0)</f>
        <v>0</v>
      </c>
      <c r="BH148" s="231">
        <f>IF(N148="sníž. přenesená",J148,0)</f>
        <v>0</v>
      </c>
      <c r="BI148" s="231">
        <f>IF(N148="nulová",J148,0)</f>
        <v>0</v>
      </c>
      <c r="BJ148" s="23" t="s">
        <v>24</v>
      </c>
      <c r="BK148" s="231">
        <f>ROUND(I148*H148,2)</f>
        <v>0</v>
      </c>
      <c r="BL148" s="23" t="s">
        <v>157</v>
      </c>
      <c r="BM148" s="23" t="s">
        <v>242</v>
      </c>
    </row>
    <row r="149" s="1" customFormat="1">
      <c r="B149" s="45"/>
      <c r="C149" s="73"/>
      <c r="D149" s="232" t="s">
        <v>159</v>
      </c>
      <c r="E149" s="73"/>
      <c r="F149" s="233" t="s">
        <v>243</v>
      </c>
      <c r="G149" s="73"/>
      <c r="H149" s="73"/>
      <c r="I149" s="190"/>
      <c r="J149" s="73"/>
      <c r="K149" s="73"/>
      <c r="L149" s="71"/>
      <c r="M149" s="234"/>
      <c r="N149" s="46"/>
      <c r="O149" s="46"/>
      <c r="P149" s="46"/>
      <c r="Q149" s="46"/>
      <c r="R149" s="46"/>
      <c r="S149" s="46"/>
      <c r="T149" s="94"/>
      <c r="AT149" s="23" t="s">
        <v>159</v>
      </c>
      <c r="AU149" s="23" t="s">
        <v>150</v>
      </c>
    </row>
    <row r="150" s="11" customFormat="1">
      <c r="B150" s="235"/>
      <c r="C150" s="236"/>
      <c r="D150" s="232" t="s">
        <v>161</v>
      </c>
      <c r="E150" s="237" t="s">
        <v>22</v>
      </c>
      <c r="F150" s="238" t="s">
        <v>244</v>
      </c>
      <c r="G150" s="236"/>
      <c r="H150" s="239">
        <v>0.77100000000000002</v>
      </c>
      <c r="I150" s="240"/>
      <c r="J150" s="236"/>
      <c r="K150" s="236"/>
      <c r="L150" s="241"/>
      <c r="M150" s="242"/>
      <c r="N150" s="243"/>
      <c r="O150" s="243"/>
      <c r="P150" s="243"/>
      <c r="Q150" s="243"/>
      <c r="R150" s="243"/>
      <c r="S150" s="243"/>
      <c r="T150" s="244"/>
      <c r="AT150" s="245" t="s">
        <v>161</v>
      </c>
      <c r="AU150" s="245" t="s">
        <v>150</v>
      </c>
      <c r="AV150" s="11" t="s">
        <v>84</v>
      </c>
      <c r="AW150" s="11" t="s">
        <v>163</v>
      </c>
      <c r="AX150" s="11" t="s">
        <v>75</v>
      </c>
      <c r="AY150" s="245" t="s">
        <v>149</v>
      </c>
    </row>
    <row r="151" s="1" customFormat="1" ht="22.8" customHeight="1">
      <c r="B151" s="45"/>
      <c r="C151" s="220" t="s">
        <v>10</v>
      </c>
      <c r="D151" s="220" t="s">
        <v>152</v>
      </c>
      <c r="E151" s="221" t="s">
        <v>245</v>
      </c>
      <c r="F151" s="222" t="s">
        <v>246</v>
      </c>
      <c r="G151" s="223" t="s">
        <v>167</v>
      </c>
      <c r="H151" s="224">
        <v>109.59</v>
      </c>
      <c r="I151" s="225"/>
      <c r="J151" s="226">
        <f>ROUND(I151*H151,2)</f>
        <v>0</v>
      </c>
      <c r="K151" s="222" t="s">
        <v>156</v>
      </c>
      <c r="L151" s="71"/>
      <c r="M151" s="227" t="s">
        <v>22</v>
      </c>
      <c r="N151" s="228" t="s">
        <v>46</v>
      </c>
      <c r="O151" s="46"/>
      <c r="P151" s="229">
        <f>O151*H151</f>
        <v>0</v>
      </c>
      <c r="Q151" s="229">
        <v>0.015400000000000001</v>
      </c>
      <c r="R151" s="229">
        <f>Q151*H151</f>
        <v>1.687686</v>
      </c>
      <c r="S151" s="229">
        <v>0</v>
      </c>
      <c r="T151" s="230">
        <f>S151*H151</f>
        <v>0</v>
      </c>
      <c r="AR151" s="23" t="s">
        <v>157</v>
      </c>
      <c r="AT151" s="23" t="s">
        <v>152</v>
      </c>
      <c r="AU151" s="23" t="s">
        <v>150</v>
      </c>
      <c r="AY151" s="23" t="s">
        <v>149</v>
      </c>
      <c r="BE151" s="231">
        <f>IF(N151="základní",J151,0)</f>
        <v>0</v>
      </c>
      <c r="BF151" s="231">
        <f>IF(N151="snížená",J151,0)</f>
        <v>0</v>
      </c>
      <c r="BG151" s="231">
        <f>IF(N151="zákl. přenesená",J151,0)</f>
        <v>0</v>
      </c>
      <c r="BH151" s="231">
        <f>IF(N151="sníž. přenesená",J151,0)</f>
        <v>0</v>
      </c>
      <c r="BI151" s="231">
        <f>IF(N151="nulová",J151,0)</f>
        <v>0</v>
      </c>
      <c r="BJ151" s="23" t="s">
        <v>24</v>
      </c>
      <c r="BK151" s="231">
        <f>ROUND(I151*H151,2)</f>
        <v>0</v>
      </c>
      <c r="BL151" s="23" t="s">
        <v>157</v>
      </c>
      <c r="BM151" s="23" t="s">
        <v>247</v>
      </c>
    </row>
    <row r="152" s="1" customFormat="1">
      <c r="B152" s="45"/>
      <c r="C152" s="73"/>
      <c r="D152" s="232" t="s">
        <v>159</v>
      </c>
      <c r="E152" s="73"/>
      <c r="F152" s="233" t="s">
        <v>248</v>
      </c>
      <c r="G152" s="73"/>
      <c r="H152" s="73"/>
      <c r="I152" s="190"/>
      <c r="J152" s="73"/>
      <c r="K152" s="73"/>
      <c r="L152" s="71"/>
      <c r="M152" s="234"/>
      <c r="N152" s="46"/>
      <c r="O152" s="46"/>
      <c r="P152" s="46"/>
      <c r="Q152" s="46"/>
      <c r="R152" s="46"/>
      <c r="S152" s="46"/>
      <c r="T152" s="94"/>
      <c r="AT152" s="23" t="s">
        <v>159</v>
      </c>
      <c r="AU152" s="23" t="s">
        <v>150</v>
      </c>
    </row>
    <row r="153" s="12" customFormat="1">
      <c r="B153" s="246"/>
      <c r="C153" s="247"/>
      <c r="D153" s="232" t="s">
        <v>161</v>
      </c>
      <c r="E153" s="248" t="s">
        <v>22</v>
      </c>
      <c r="F153" s="249" t="s">
        <v>249</v>
      </c>
      <c r="G153" s="247"/>
      <c r="H153" s="248" t="s">
        <v>22</v>
      </c>
      <c r="I153" s="250"/>
      <c r="J153" s="247"/>
      <c r="K153" s="247"/>
      <c r="L153" s="251"/>
      <c r="M153" s="252"/>
      <c r="N153" s="253"/>
      <c r="O153" s="253"/>
      <c r="P153" s="253"/>
      <c r="Q153" s="253"/>
      <c r="R153" s="253"/>
      <c r="S153" s="253"/>
      <c r="T153" s="254"/>
      <c r="AT153" s="255" t="s">
        <v>161</v>
      </c>
      <c r="AU153" s="255" t="s">
        <v>150</v>
      </c>
      <c r="AV153" s="12" t="s">
        <v>24</v>
      </c>
      <c r="AW153" s="12" t="s">
        <v>163</v>
      </c>
      <c r="AX153" s="12" t="s">
        <v>75</v>
      </c>
      <c r="AY153" s="255" t="s">
        <v>149</v>
      </c>
    </row>
    <row r="154" s="11" customFormat="1">
      <c r="B154" s="235"/>
      <c r="C154" s="236"/>
      <c r="D154" s="232" t="s">
        <v>161</v>
      </c>
      <c r="E154" s="237" t="s">
        <v>22</v>
      </c>
      <c r="F154" s="238" t="s">
        <v>250</v>
      </c>
      <c r="G154" s="236"/>
      <c r="H154" s="239">
        <v>22.164999999999999</v>
      </c>
      <c r="I154" s="240"/>
      <c r="J154" s="236"/>
      <c r="K154" s="236"/>
      <c r="L154" s="241"/>
      <c r="M154" s="242"/>
      <c r="N154" s="243"/>
      <c r="O154" s="243"/>
      <c r="P154" s="243"/>
      <c r="Q154" s="243"/>
      <c r="R154" s="243"/>
      <c r="S154" s="243"/>
      <c r="T154" s="244"/>
      <c r="AT154" s="245" t="s">
        <v>161</v>
      </c>
      <c r="AU154" s="245" t="s">
        <v>150</v>
      </c>
      <c r="AV154" s="11" t="s">
        <v>84</v>
      </c>
      <c r="AW154" s="11" t="s">
        <v>163</v>
      </c>
      <c r="AX154" s="11" t="s">
        <v>75</v>
      </c>
      <c r="AY154" s="245" t="s">
        <v>149</v>
      </c>
    </row>
    <row r="155" s="11" customFormat="1">
      <c r="B155" s="235"/>
      <c r="C155" s="236"/>
      <c r="D155" s="232" t="s">
        <v>161</v>
      </c>
      <c r="E155" s="237" t="s">
        <v>22</v>
      </c>
      <c r="F155" s="238" t="s">
        <v>251</v>
      </c>
      <c r="G155" s="236"/>
      <c r="H155" s="239">
        <v>87.424999999999997</v>
      </c>
      <c r="I155" s="240"/>
      <c r="J155" s="236"/>
      <c r="K155" s="236"/>
      <c r="L155" s="241"/>
      <c r="M155" s="242"/>
      <c r="N155" s="243"/>
      <c r="O155" s="243"/>
      <c r="P155" s="243"/>
      <c r="Q155" s="243"/>
      <c r="R155" s="243"/>
      <c r="S155" s="243"/>
      <c r="T155" s="244"/>
      <c r="AT155" s="245" t="s">
        <v>161</v>
      </c>
      <c r="AU155" s="245" t="s">
        <v>150</v>
      </c>
      <c r="AV155" s="11" t="s">
        <v>84</v>
      </c>
      <c r="AW155" s="11" t="s">
        <v>163</v>
      </c>
      <c r="AX155" s="11" t="s">
        <v>75</v>
      </c>
      <c r="AY155" s="245" t="s">
        <v>149</v>
      </c>
    </row>
    <row r="156" s="1" customFormat="1" ht="22.8" customHeight="1">
      <c r="B156" s="45"/>
      <c r="C156" s="220" t="s">
        <v>252</v>
      </c>
      <c r="D156" s="220" t="s">
        <v>152</v>
      </c>
      <c r="E156" s="221" t="s">
        <v>253</v>
      </c>
      <c r="F156" s="222" t="s">
        <v>254</v>
      </c>
      <c r="G156" s="223" t="s">
        <v>167</v>
      </c>
      <c r="H156" s="224">
        <v>81.180000000000007</v>
      </c>
      <c r="I156" s="225"/>
      <c r="J156" s="226">
        <f>ROUND(I156*H156,2)</f>
        <v>0</v>
      </c>
      <c r="K156" s="222" t="s">
        <v>156</v>
      </c>
      <c r="L156" s="71"/>
      <c r="M156" s="227" t="s">
        <v>22</v>
      </c>
      <c r="N156" s="228" t="s">
        <v>46</v>
      </c>
      <c r="O156" s="46"/>
      <c r="P156" s="229">
        <f>O156*H156</f>
        <v>0</v>
      </c>
      <c r="Q156" s="229">
        <v>0.0030000000000000001</v>
      </c>
      <c r="R156" s="229">
        <f>Q156*H156</f>
        <v>0.24354000000000003</v>
      </c>
      <c r="S156" s="229">
        <v>0</v>
      </c>
      <c r="T156" s="230">
        <f>S156*H156</f>
        <v>0</v>
      </c>
      <c r="AR156" s="23" t="s">
        <v>157</v>
      </c>
      <c r="AT156" s="23" t="s">
        <v>152</v>
      </c>
      <c r="AU156" s="23" t="s">
        <v>150</v>
      </c>
      <c r="AY156" s="23" t="s">
        <v>149</v>
      </c>
      <c r="BE156" s="231">
        <f>IF(N156="základní",J156,0)</f>
        <v>0</v>
      </c>
      <c r="BF156" s="231">
        <f>IF(N156="snížená",J156,0)</f>
        <v>0</v>
      </c>
      <c r="BG156" s="231">
        <f>IF(N156="zákl. přenesená",J156,0)</f>
        <v>0</v>
      </c>
      <c r="BH156" s="231">
        <f>IF(N156="sníž. přenesená",J156,0)</f>
        <v>0</v>
      </c>
      <c r="BI156" s="231">
        <f>IF(N156="nulová",J156,0)</f>
        <v>0</v>
      </c>
      <c r="BJ156" s="23" t="s">
        <v>24</v>
      </c>
      <c r="BK156" s="231">
        <f>ROUND(I156*H156,2)</f>
        <v>0</v>
      </c>
      <c r="BL156" s="23" t="s">
        <v>157</v>
      </c>
      <c r="BM156" s="23" t="s">
        <v>255</v>
      </c>
    </row>
    <row r="157" s="12" customFormat="1">
      <c r="B157" s="246"/>
      <c r="C157" s="247"/>
      <c r="D157" s="232" t="s">
        <v>161</v>
      </c>
      <c r="E157" s="248" t="s">
        <v>22</v>
      </c>
      <c r="F157" s="249" t="s">
        <v>256</v>
      </c>
      <c r="G157" s="247"/>
      <c r="H157" s="248" t="s">
        <v>22</v>
      </c>
      <c r="I157" s="250"/>
      <c r="J157" s="247"/>
      <c r="K157" s="247"/>
      <c r="L157" s="251"/>
      <c r="M157" s="252"/>
      <c r="N157" s="253"/>
      <c r="O157" s="253"/>
      <c r="P157" s="253"/>
      <c r="Q157" s="253"/>
      <c r="R157" s="253"/>
      <c r="S157" s="253"/>
      <c r="T157" s="254"/>
      <c r="AT157" s="255" t="s">
        <v>161</v>
      </c>
      <c r="AU157" s="255" t="s">
        <v>150</v>
      </c>
      <c r="AV157" s="12" t="s">
        <v>24</v>
      </c>
      <c r="AW157" s="12" t="s">
        <v>163</v>
      </c>
      <c r="AX157" s="12" t="s">
        <v>75</v>
      </c>
      <c r="AY157" s="255" t="s">
        <v>149</v>
      </c>
    </row>
    <row r="158" s="11" customFormat="1">
      <c r="B158" s="235"/>
      <c r="C158" s="236"/>
      <c r="D158" s="232" t="s">
        <v>161</v>
      </c>
      <c r="E158" s="237" t="s">
        <v>22</v>
      </c>
      <c r="F158" s="238" t="s">
        <v>257</v>
      </c>
      <c r="G158" s="236"/>
      <c r="H158" s="239">
        <v>6.4625000000000004</v>
      </c>
      <c r="I158" s="240"/>
      <c r="J158" s="236"/>
      <c r="K158" s="236"/>
      <c r="L158" s="241"/>
      <c r="M158" s="242"/>
      <c r="N158" s="243"/>
      <c r="O158" s="243"/>
      <c r="P158" s="243"/>
      <c r="Q158" s="243"/>
      <c r="R158" s="243"/>
      <c r="S158" s="243"/>
      <c r="T158" s="244"/>
      <c r="AT158" s="245" t="s">
        <v>161</v>
      </c>
      <c r="AU158" s="245" t="s">
        <v>150</v>
      </c>
      <c r="AV158" s="11" t="s">
        <v>84</v>
      </c>
      <c r="AW158" s="11" t="s">
        <v>163</v>
      </c>
      <c r="AX158" s="11" t="s">
        <v>75</v>
      </c>
      <c r="AY158" s="245" t="s">
        <v>149</v>
      </c>
    </row>
    <row r="159" s="11" customFormat="1">
      <c r="B159" s="235"/>
      <c r="C159" s="236"/>
      <c r="D159" s="232" t="s">
        <v>161</v>
      </c>
      <c r="E159" s="237" t="s">
        <v>22</v>
      </c>
      <c r="F159" s="238" t="s">
        <v>258</v>
      </c>
      <c r="G159" s="236"/>
      <c r="H159" s="239">
        <v>45.700000000000003</v>
      </c>
      <c r="I159" s="240"/>
      <c r="J159" s="236"/>
      <c r="K159" s="236"/>
      <c r="L159" s="241"/>
      <c r="M159" s="242"/>
      <c r="N159" s="243"/>
      <c r="O159" s="243"/>
      <c r="P159" s="243"/>
      <c r="Q159" s="243"/>
      <c r="R159" s="243"/>
      <c r="S159" s="243"/>
      <c r="T159" s="244"/>
      <c r="AT159" s="245" t="s">
        <v>161</v>
      </c>
      <c r="AU159" s="245" t="s">
        <v>150</v>
      </c>
      <c r="AV159" s="11" t="s">
        <v>84</v>
      </c>
      <c r="AW159" s="11" t="s">
        <v>163</v>
      </c>
      <c r="AX159" s="11" t="s">
        <v>75</v>
      </c>
      <c r="AY159" s="245" t="s">
        <v>149</v>
      </c>
    </row>
    <row r="160" s="11" customFormat="1">
      <c r="B160" s="235"/>
      <c r="C160" s="236"/>
      <c r="D160" s="232" t="s">
        <v>161</v>
      </c>
      <c r="E160" s="237" t="s">
        <v>22</v>
      </c>
      <c r="F160" s="238" t="s">
        <v>259</v>
      </c>
      <c r="G160" s="236"/>
      <c r="H160" s="239">
        <v>29.017499999999998</v>
      </c>
      <c r="I160" s="240"/>
      <c r="J160" s="236"/>
      <c r="K160" s="236"/>
      <c r="L160" s="241"/>
      <c r="M160" s="242"/>
      <c r="N160" s="243"/>
      <c r="O160" s="243"/>
      <c r="P160" s="243"/>
      <c r="Q160" s="243"/>
      <c r="R160" s="243"/>
      <c r="S160" s="243"/>
      <c r="T160" s="244"/>
      <c r="AT160" s="245" t="s">
        <v>161</v>
      </c>
      <c r="AU160" s="245" t="s">
        <v>150</v>
      </c>
      <c r="AV160" s="11" t="s">
        <v>84</v>
      </c>
      <c r="AW160" s="11" t="s">
        <v>163</v>
      </c>
      <c r="AX160" s="11" t="s">
        <v>75</v>
      </c>
      <c r="AY160" s="245" t="s">
        <v>149</v>
      </c>
    </row>
    <row r="161" s="1" customFormat="1" ht="22.8" customHeight="1">
      <c r="B161" s="45"/>
      <c r="C161" s="220" t="s">
        <v>260</v>
      </c>
      <c r="D161" s="220" t="s">
        <v>152</v>
      </c>
      <c r="E161" s="221" t="s">
        <v>261</v>
      </c>
      <c r="F161" s="222" t="s">
        <v>262</v>
      </c>
      <c r="G161" s="223" t="s">
        <v>167</v>
      </c>
      <c r="H161" s="224">
        <v>90.222999999999999</v>
      </c>
      <c r="I161" s="225"/>
      <c r="J161" s="226">
        <f>ROUND(I161*H161,2)</f>
        <v>0</v>
      </c>
      <c r="K161" s="222" t="s">
        <v>156</v>
      </c>
      <c r="L161" s="71"/>
      <c r="M161" s="227" t="s">
        <v>22</v>
      </c>
      <c r="N161" s="228" t="s">
        <v>46</v>
      </c>
      <c r="O161" s="46"/>
      <c r="P161" s="229">
        <f>O161*H161</f>
        <v>0</v>
      </c>
      <c r="Q161" s="229">
        <v>0.0043800000000000002</v>
      </c>
      <c r="R161" s="229">
        <f>Q161*H161</f>
        <v>0.39517674000000003</v>
      </c>
      <c r="S161" s="229">
        <v>0</v>
      </c>
      <c r="T161" s="230">
        <f>S161*H161</f>
        <v>0</v>
      </c>
      <c r="AR161" s="23" t="s">
        <v>157</v>
      </c>
      <c r="AT161" s="23" t="s">
        <v>152</v>
      </c>
      <c r="AU161" s="23" t="s">
        <v>150</v>
      </c>
      <c r="AY161" s="23" t="s">
        <v>149</v>
      </c>
      <c r="BE161" s="231">
        <f>IF(N161="základní",J161,0)</f>
        <v>0</v>
      </c>
      <c r="BF161" s="231">
        <f>IF(N161="snížená",J161,0)</f>
        <v>0</v>
      </c>
      <c r="BG161" s="231">
        <f>IF(N161="zákl. přenesená",J161,0)</f>
        <v>0</v>
      </c>
      <c r="BH161" s="231">
        <f>IF(N161="sníž. přenesená",J161,0)</f>
        <v>0</v>
      </c>
      <c r="BI161" s="231">
        <f>IF(N161="nulová",J161,0)</f>
        <v>0</v>
      </c>
      <c r="BJ161" s="23" t="s">
        <v>24</v>
      </c>
      <c r="BK161" s="231">
        <f>ROUND(I161*H161,2)</f>
        <v>0</v>
      </c>
      <c r="BL161" s="23" t="s">
        <v>157</v>
      </c>
      <c r="BM161" s="23" t="s">
        <v>263</v>
      </c>
    </row>
    <row r="162" s="1" customFormat="1">
      <c r="B162" s="45"/>
      <c r="C162" s="73"/>
      <c r="D162" s="232" t="s">
        <v>159</v>
      </c>
      <c r="E162" s="73"/>
      <c r="F162" s="233" t="s">
        <v>264</v>
      </c>
      <c r="G162" s="73"/>
      <c r="H162" s="73"/>
      <c r="I162" s="190"/>
      <c r="J162" s="73"/>
      <c r="K162" s="73"/>
      <c r="L162" s="71"/>
      <c r="M162" s="234"/>
      <c r="N162" s="46"/>
      <c r="O162" s="46"/>
      <c r="P162" s="46"/>
      <c r="Q162" s="46"/>
      <c r="R162" s="46"/>
      <c r="S162" s="46"/>
      <c r="T162" s="94"/>
      <c r="AT162" s="23" t="s">
        <v>159</v>
      </c>
      <c r="AU162" s="23" t="s">
        <v>150</v>
      </c>
    </row>
    <row r="163" s="11" customFormat="1">
      <c r="B163" s="235"/>
      <c r="C163" s="236"/>
      <c r="D163" s="232" t="s">
        <v>161</v>
      </c>
      <c r="E163" s="237" t="s">
        <v>22</v>
      </c>
      <c r="F163" s="238" t="s">
        <v>265</v>
      </c>
      <c r="G163" s="236"/>
      <c r="H163" s="239">
        <v>8.8774999999999995</v>
      </c>
      <c r="I163" s="240"/>
      <c r="J163" s="236"/>
      <c r="K163" s="236"/>
      <c r="L163" s="241"/>
      <c r="M163" s="242"/>
      <c r="N163" s="243"/>
      <c r="O163" s="243"/>
      <c r="P163" s="243"/>
      <c r="Q163" s="243"/>
      <c r="R163" s="243"/>
      <c r="S163" s="243"/>
      <c r="T163" s="244"/>
      <c r="AT163" s="245" t="s">
        <v>161</v>
      </c>
      <c r="AU163" s="245" t="s">
        <v>150</v>
      </c>
      <c r="AV163" s="11" t="s">
        <v>84</v>
      </c>
      <c r="AW163" s="11" t="s">
        <v>163</v>
      </c>
      <c r="AX163" s="11" t="s">
        <v>75</v>
      </c>
      <c r="AY163" s="245" t="s">
        <v>149</v>
      </c>
    </row>
    <row r="164" s="11" customFormat="1">
      <c r="B164" s="235"/>
      <c r="C164" s="236"/>
      <c r="D164" s="232" t="s">
        <v>161</v>
      </c>
      <c r="E164" s="237" t="s">
        <v>22</v>
      </c>
      <c r="F164" s="238" t="s">
        <v>266</v>
      </c>
      <c r="G164" s="236"/>
      <c r="H164" s="239">
        <v>67.034999999999997</v>
      </c>
      <c r="I164" s="240"/>
      <c r="J164" s="236"/>
      <c r="K164" s="236"/>
      <c r="L164" s="241"/>
      <c r="M164" s="242"/>
      <c r="N164" s="243"/>
      <c r="O164" s="243"/>
      <c r="P164" s="243"/>
      <c r="Q164" s="243"/>
      <c r="R164" s="243"/>
      <c r="S164" s="243"/>
      <c r="T164" s="244"/>
      <c r="AT164" s="245" t="s">
        <v>161</v>
      </c>
      <c r="AU164" s="245" t="s">
        <v>150</v>
      </c>
      <c r="AV164" s="11" t="s">
        <v>84</v>
      </c>
      <c r="AW164" s="11" t="s">
        <v>163</v>
      </c>
      <c r="AX164" s="11" t="s">
        <v>75</v>
      </c>
      <c r="AY164" s="245" t="s">
        <v>149</v>
      </c>
    </row>
    <row r="165" s="11" customFormat="1">
      <c r="B165" s="235"/>
      <c r="C165" s="236"/>
      <c r="D165" s="232" t="s">
        <v>161</v>
      </c>
      <c r="E165" s="237" t="s">
        <v>22</v>
      </c>
      <c r="F165" s="238" t="s">
        <v>200</v>
      </c>
      <c r="G165" s="236"/>
      <c r="H165" s="239">
        <v>14.310000000000001</v>
      </c>
      <c r="I165" s="240"/>
      <c r="J165" s="236"/>
      <c r="K165" s="236"/>
      <c r="L165" s="241"/>
      <c r="M165" s="242"/>
      <c r="N165" s="243"/>
      <c r="O165" s="243"/>
      <c r="P165" s="243"/>
      <c r="Q165" s="243"/>
      <c r="R165" s="243"/>
      <c r="S165" s="243"/>
      <c r="T165" s="244"/>
      <c r="AT165" s="245" t="s">
        <v>161</v>
      </c>
      <c r="AU165" s="245" t="s">
        <v>150</v>
      </c>
      <c r="AV165" s="11" t="s">
        <v>84</v>
      </c>
      <c r="AW165" s="11" t="s">
        <v>163</v>
      </c>
      <c r="AX165" s="11" t="s">
        <v>75</v>
      </c>
      <c r="AY165" s="245" t="s">
        <v>149</v>
      </c>
    </row>
    <row r="166" s="1" customFormat="1" ht="22.8" customHeight="1">
      <c r="B166" s="45"/>
      <c r="C166" s="220" t="s">
        <v>267</v>
      </c>
      <c r="D166" s="220" t="s">
        <v>152</v>
      </c>
      <c r="E166" s="221" t="s">
        <v>268</v>
      </c>
      <c r="F166" s="222" t="s">
        <v>269</v>
      </c>
      <c r="G166" s="223" t="s">
        <v>167</v>
      </c>
      <c r="H166" s="224">
        <v>4.3200000000000003</v>
      </c>
      <c r="I166" s="225"/>
      <c r="J166" s="226">
        <f>ROUND(I166*H166,2)</f>
        <v>0</v>
      </c>
      <c r="K166" s="222" t="s">
        <v>156</v>
      </c>
      <c r="L166" s="71"/>
      <c r="M166" s="227" t="s">
        <v>22</v>
      </c>
      <c r="N166" s="228" t="s">
        <v>46</v>
      </c>
      <c r="O166" s="46"/>
      <c r="P166" s="229">
        <f>O166*H166</f>
        <v>0</v>
      </c>
      <c r="Q166" s="229">
        <v>0</v>
      </c>
      <c r="R166" s="229">
        <f>Q166*H166</f>
        <v>0</v>
      </c>
      <c r="S166" s="229">
        <v>0</v>
      </c>
      <c r="T166" s="230">
        <f>S166*H166</f>
        <v>0</v>
      </c>
      <c r="AR166" s="23" t="s">
        <v>157</v>
      </c>
      <c r="AT166" s="23" t="s">
        <v>152</v>
      </c>
      <c r="AU166" s="23" t="s">
        <v>150</v>
      </c>
      <c r="AY166" s="23" t="s">
        <v>149</v>
      </c>
      <c r="BE166" s="231">
        <f>IF(N166="základní",J166,0)</f>
        <v>0</v>
      </c>
      <c r="BF166" s="231">
        <f>IF(N166="snížená",J166,0)</f>
        <v>0</v>
      </c>
      <c r="BG166" s="231">
        <f>IF(N166="zákl. přenesená",J166,0)</f>
        <v>0</v>
      </c>
      <c r="BH166" s="231">
        <f>IF(N166="sníž. přenesená",J166,0)</f>
        <v>0</v>
      </c>
      <c r="BI166" s="231">
        <f>IF(N166="nulová",J166,0)</f>
        <v>0</v>
      </c>
      <c r="BJ166" s="23" t="s">
        <v>24</v>
      </c>
      <c r="BK166" s="231">
        <f>ROUND(I166*H166,2)</f>
        <v>0</v>
      </c>
      <c r="BL166" s="23" t="s">
        <v>157</v>
      </c>
      <c r="BM166" s="23" t="s">
        <v>270</v>
      </c>
    </row>
    <row r="167" s="1" customFormat="1">
      <c r="B167" s="45"/>
      <c r="C167" s="73"/>
      <c r="D167" s="232" t="s">
        <v>159</v>
      </c>
      <c r="E167" s="73"/>
      <c r="F167" s="233" t="s">
        <v>271</v>
      </c>
      <c r="G167" s="73"/>
      <c r="H167" s="73"/>
      <c r="I167" s="190"/>
      <c r="J167" s="73"/>
      <c r="K167" s="73"/>
      <c r="L167" s="71"/>
      <c r="M167" s="234"/>
      <c r="N167" s="46"/>
      <c r="O167" s="46"/>
      <c r="P167" s="46"/>
      <c r="Q167" s="46"/>
      <c r="R167" s="46"/>
      <c r="S167" s="46"/>
      <c r="T167" s="94"/>
      <c r="AT167" s="23" t="s">
        <v>159</v>
      </c>
      <c r="AU167" s="23" t="s">
        <v>150</v>
      </c>
    </row>
    <row r="168" s="11" customFormat="1">
      <c r="B168" s="235"/>
      <c r="C168" s="236"/>
      <c r="D168" s="232" t="s">
        <v>161</v>
      </c>
      <c r="E168" s="237" t="s">
        <v>22</v>
      </c>
      <c r="F168" s="238" t="s">
        <v>272</v>
      </c>
      <c r="G168" s="236"/>
      <c r="H168" s="239">
        <v>4.3200000000000003</v>
      </c>
      <c r="I168" s="240"/>
      <c r="J168" s="236"/>
      <c r="K168" s="236"/>
      <c r="L168" s="241"/>
      <c r="M168" s="242"/>
      <c r="N168" s="243"/>
      <c r="O168" s="243"/>
      <c r="P168" s="243"/>
      <c r="Q168" s="243"/>
      <c r="R168" s="243"/>
      <c r="S168" s="243"/>
      <c r="T168" s="244"/>
      <c r="AT168" s="245" t="s">
        <v>161</v>
      </c>
      <c r="AU168" s="245" t="s">
        <v>150</v>
      </c>
      <c r="AV168" s="11" t="s">
        <v>84</v>
      </c>
      <c r="AW168" s="11" t="s">
        <v>163</v>
      </c>
      <c r="AX168" s="11" t="s">
        <v>75</v>
      </c>
      <c r="AY168" s="245" t="s">
        <v>149</v>
      </c>
    </row>
    <row r="169" s="10" customFormat="1" ht="22.32" customHeight="1">
      <c r="B169" s="204"/>
      <c r="C169" s="205"/>
      <c r="D169" s="206" t="s">
        <v>74</v>
      </c>
      <c r="E169" s="218" t="s">
        <v>273</v>
      </c>
      <c r="F169" s="218" t="s">
        <v>274</v>
      </c>
      <c r="G169" s="205"/>
      <c r="H169" s="205"/>
      <c r="I169" s="208"/>
      <c r="J169" s="219">
        <f>BK169</f>
        <v>0</v>
      </c>
      <c r="K169" s="205"/>
      <c r="L169" s="210"/>
      <c r="M169" s="211"/>
      <c r="N169" s="212"/>
      <c r="O169" s="212"/>
      <c r="P169" s="213">
        <f>SUM(P170:P181)</f>
        <v>0</v>
      </c>
      <c r="Q169" s="212"/>
      <c r="R169" s="213">
        <f>SUM(R170:R181)</f>
        <v>4.2670109999999992</v>
      </c>
      <c r="S169" s="212"/>
      <c r="T169" s="214">
        <f>SUM(T170:T181)</f>
        <v>0</v>
      </c>
      <c r="AR169" s="215" t="s">
        <v>24</v>
      </c>
      <c r="AT169" s="216" t="s">
        <v>74</v>
      </c>
      <c r="AU169" s="216" t="s">
        <v>84</v>
      </c>
      <c r="AY169" s="215" t="s">
        <v>149</v>
      </c>
      <c r="BK169" s="217">
        <f>SUM(BK170:BK181)</f>
        <v>0</v>
      </c>
    </row>
    <row r="170" s="1" customFormat="1" ht="22.8" customHeight="1">
      <c r="B170" s="45"/>
      <c r="C170" s="220" t="s">
        <v>275</v>
      </c>
      <c r="D170" s="220" t="s">
        <v>152</v>
      </c>
      <c r="E170" s="221" t="s">
        <v>276</v>
      </c>
      <c r="F170" s="222" t="s">
        <v>277</v>
      </c>
      <c r="G170" s="223" t="s">
        <v>167</v>
      </c>
      <c r="H170" s="224">
        <v>38.289999999999999</v>
      </c>
      <c r="I170" s="225"/>
      <c r="J170" s="226">
        <f>ROUND(I170*H170,2)</f>
        <v>0</v>
      </c>
      <c r="K170" s="222" t="s">
        <v>156</v>
      </c>
      <c r="L170" s="71"/>
      <c r="M170" s="227" t="s">
        <v>22</v>
      </c>
      <c r="N170" s="228" t="s">
        <v>46</v>
      </c>
      <c r="O170" s="46"/>
      <c r="P170" s="229">
        <f>O170*H170</f>
        <v>0</v>
      </c>
      <c r="Q170" s="229">
        <v>0.105</v>
      </c>
      <c r="R170" s="229">
        <f>Q170*H170</f>
        <v>4.0204499999999994</v>
      </c>
      <c r="S170" s="229">
        <v>0</v>
      </c>
      <c r="T170" s="230">
        <f>S170*H170</f>
        <v>0</v>
      </c>
      <c r="AR170" s="23" t="s">
        <v>157</v>
      </c>
      <c r="AT170" s="23" t="s">
        <v>152</v>
      </c>
      <c r="AU170" s="23" t="s">
        <v>150</v>
      </c>
      <c r="AY170" s="23" t="s">
        <v>149</v>
      </c>
      <c r="BE170" s="231">
        <f>IF(N170="základní",J170,0)</f>
        <v>0</v>
      </c>
      <c r="BF170" s="231">
        <f>IF(N170="snížená",J170,0)</f>
        <v>0</v>
      </c>
      <c r="BG170" s="231">
        <f>IF(N170="zákl. přenesená",J170,0)</f>
        <v>0</v>
      </c>
      <c r="BH170" s="231">
        <f>IF(N170="sníž. přenesená",J170,0)</f>
        <v>0</v>
      </c>
      <c r="BI170" s="231">
        <f>IF(N170="nulová",J170,0)</f>
        <v>0</v>
      </c>
      <c r="BJ170" s="23" t="s">
        <v>24</v>
      </c>
      <c r="BK170" s="231">
        <f>ROUND(I170*H170,2)</f>
        <v>0</v>
      </c>
      <c r="BL170" s="23" t="s">
        <v>157</v>
      </c>
      <c r="BM170" s="23" t="s">
        <v>278</v>
      </c>
    </row>
    <row r="171" s="1" customFormat="1">
      <c r="B171" s="45"/>
      <c r="C171" s="73"/>
      <c r="D171" s="232" t="s">
        <v>159</v>
      </c>
      <c r="E171" s="73"/>
      <c r="F171" s="233" t="s">
        <v>279</v>
      </c>
      <c r="G171" s="73"/>
      <c r="H171" s="73"/>
      <c r="I171" s="190"/>
      <c r="J171" s="73"/>
      <c r="K171" s="73"/>
      <c r="L171" s="71"/>
      <c r="M171" s="234"/>
      <c r="N171" s="46"/>
      <c r="O171" s="46"/>
      <c r="P171" s="46"/>
      <c r="Q171" s="46"/>
      <c r="R171" s="46"/>
      <c r="S171" s="46"/>
      <c r="T171" s="94"/>
      <c r="AT171" s="23" t="s">
        <v>159</v>
      </c>
      <c r="AU171" s="23" t="s">
        <v>150</v>
      </c>
    </row>
    <row r="172" s="11" customFormat="1">
      <c r="B172" s="235"/>
      <c r="C172" s="236"/>
      <c r="D172" s="232" t="s">
        <v>161</v>
      </c>
      <c r="E172" s="237" t="s">
        <v>22</v>
      </c>
      <c r="F172" s="238" t="s">
        <v>280</v>
      </c>
      <c r="G172" s="236"/>
      <c r="H172" s="239">
        <v>7.04</v>
      </c>
      <c r="I172" s="240"/>
      <c r="J172" s="236"/>
      <c r="K172" s="236"/>
      <c r="L172" s="241"/>
      <c r="M172" s="242"/>
      <c r="N172" s="243"/>
      <c r="O172" s="243"/>
      <c r="P172" s="243"/>
      <c r="Q172" s="243"/>
      <c r="R172" s="243"/>
      <c r="S172" s="243"/>
      <c r="T172" s="244"/>
      <c r="AT172" s="245" t="s">
        <v>161</v>
      </c>
      <c r="AU172" s="245" t="s">
        <v>150</v>
      </c>
      <c r="AV172" s="11" t="s">
        <v>84</v>
      </c>
      <c r="AW172" s="11" t="s">
        <v>163</v>
      </c>
      <c r="AX172" s="11" t="s">
        <v>75</v>
      </c>
      <c r="AY172" s="245" t="s">
        <v>149</v>
      </c>
    </row>
    <row r="173" s="11" customFormat="1">
      <c r="B173" s="235"/>
      <c r="C173" s="236"/>
      <c r="D173" s="232" t="s">
        <v>161</v>
      </c>
      <c r="E173" s="237" t="s">
        <v>22</v>
      </c>
      <c r="F173" s="238" t="s">
        <v>281</v>
      </c>
      <c r="G173" s="236"/>
      <c r="H173" s="239">
        <v>31.25</v>
      </c>
      <c r="I173" s="240"/>
      <c r="J173" s="236"/>
      <c r="K173" s="236"/>
      <c r="L173" s="241"/>
      <c r="M173" s="242"/>
      <c r="N173" s="243"/>
      <c r="O173" s="243"/>
      <c r="P173" s="243"/>
      <c r="Q173" s="243"/>
      <c r="R173" s="243"/>
      <c r="S173" s="243"/>
      <c r="T173" s="244"/>
      <c r="AT173" s="245" t="s">
        <v>161</v>
      </c>
      <c r="AU173" s="245" t="s">
        <v>150</v>
      </c>
      <c r="AV173" s="11" t="s">
        <v>84</v>
      </c>
      <c r="AW173" s="11" t="s">
        <v>163</v>
      </c>
      <c r="AX173" s="11" t="s">
        <v>75</v>
      </c>
      <c r="AY173" s="245" t="s">
        <v>149</v>
      </c>
    </row>
    <row r="174" s="1" customFormat="1" ht="22.8" customHeight="1">
      <c r="B174" s="45"/>
      <c r="C174" s="220" t="s">
        <v>282</v>
      </c>
      <c r="D174" s="220" t="s">
        <v>152</v>
      </c>
      <c r="E174" s="221" t="s">
        <v>283</v>
      </c>
      <c r="F174" s="222" t="s">
        <v>284</v>
      </c>
      <c r="G174" s="223" t="s">
        <v>167</v>
      </c>
      <c r="H174" s="224">
        <v>2.2330000000000001</v>
      </c>
      <c r="I174" s="225"/>
      <c r="J174" s="226">
        <f>ROUND(I174*H174,2)</f>
        <v>0</v>
      </c>
      <c r="K174" s="222" t="s">
        <v>156</v>
      </c>
      <c r="L174" s="71"/>
      <c r="M174" s="227" t="s">
        <v>22</v>
      </c>
      <c r="N174" s="228" t="s">
        <v>46</v>
      </c>
      <c r="O174" s="46"/>
      <c r="P174" s="229">
        <f>O174*H174</f>
        <v>0</v>
      </c>
      <c r="Q174" s="229">
        <v>0.042000000000000003</v>
      </c>
      <c r="R174" s="229">
        <f>Q174*H174</f>
        <v>0.093786000000000008</v>
      </c>
      <c r="S174" s="229">
        <v>0</v>
      </c>
      <c r="T174" s="230">
        <f>S174*H174</f>
        <v>0</v>
      </c>
      <c r="AR174" s="23" t="s">
        <v>157</v>
      </c>
      <c r="AT174" s="23" t="s">
        <v>152</v>
      </c>
      <c r="AU174" s="23" t="s">
        <v>150</v>
      </c>
      <c r="AY174" s="23" t="s">
        <v>149</v>
      </c>
      <c r="BE174" s="231">
        <f>IF(N174="základní",J174,0)</f>
        <v>0</v>
      </c>
      <c r="BF174" s="231">
        <f>IF(N174="snížená",J174,0)</f>
        <v>0</v>
      </c>
      <c r="BG174" s="231">
        <f>IF(N174="zákl. přenesená",J174,0)</f>
        <v>0</v>
      </c>
      <c r="BH174" s="231">
        <f>IF(N174="sníž. přenesená",J174,0)</f>
        <v>0</v>
      </c>
      <c r="BI174" s="231">
        <f>IF(N174="nulová",J174,0)</f>
        <v>0</v>
      </c>
      <c r="BJ174" s="23" t="s">
        <v>24</v>
      </c>
      <c r="BK174" s="231">
        <f>ROUND(I174*H174,2)</f>
        <v>0</v>
      </c>
      <c r="BL174" s="23" t="s">
        <v>157</v>
      </c>
      <c r="BM174" s="23" t="s">
        <v>285</v>
      </c>
    </row>
    <row r="175" s="1" customFormat="1">
      <c r="B175" s="45"/>
      <c r="C175" s="73"/>
      <c r="D175" s="232" t="s">
        <v>159</v>
      </c>
      <c r="E175" s="73"/>
      <c r="F175" s="233" t="s">
        <v>279</v>
      </c>
      <c r="G175" s="73"/>
      <c r="H175" s="73"/>
      <c r="I175" s="190"/>
      <c r="J175" s="73"/>
      <c r="K175" s="73"/>
      <c r="L175" s="71"/>
      <c r="M175" s="234"/>
      <c r="N175" s="46"/>
      <c r="O175" s="46"/>
      <c r="P175" s="46"/>
      <c r="Q175" s="46"/>
      <c r="R175" s="46"/>
      <c r="S175" s="46"/>
      <c r="T175" s="94"/>
      <c r="AT175" s="23" t="s">
        <v>159</v>
      </c>
      <c r="AU175" s="23" t="s">
        <v>150</v>
      </c>
    </row>
    <row r="176" s="11" customFormat="1">
      <c r="B176" s="235"/>
      <c r="C176" s="236"/>
      <c r="D176" s="232" t="s">
        <v>161</v>
      </c>
      <c r="E176" s="237" t="s">
        <v>22</v>
      </c>
      <c r="F176" s="238" t="s">
        <v>286</v>
      </c>
      <c r="G176" s="236"/>
      <c r="H176" s="239">
        <v>0.25750000000000001</v>
      </c>
      <c r="I176" s="240"/>
      <c r="J176" s="236"/>
      <c r="K176" s="236"/>
      <c r="L176" s="241"/>
      <c r="M176" s="242"/>
      <c r="N176" s="243"/>
      <c r="O176" s="243"/>
      <c r="P176" s="243"/>
      <c r="Q176" s="243"/>
      <c r="R176" s="243"/>
      <c r="S176" s="243"/>
      <c r="T176" s="244"/>
      <c r="AT176" s="245" t="s">
        <v>161</v>
      </c>
      <c r="AU176" s="245" t="s">
        <v>150</v>
      </c>
      <c r="AV176" s="11" t="s">
        <v>84</v>
      </c>
      <c r="AW176" s="11" t="s">
        <v>163</v>
      </c>
      <c r="AX176" s="11" t="s">
        <v>75</v>
      </c>
      <c r="AY176" s="245" t="s">
        <v>149</v>
      </c>
    </row>
    <row r="177" s="11" customFormat="1">
      <c r="B177" s="235"/>
      <c r="C177" s="236"/>
      <c r="D177" s="232" t="s">
        <v>161</v>
      </c>
      <c r="E177" s="237" t="s">
        <v>22</v>
      </c>
      <c r="F177" s="238" t="s">
        <v>287</v>
      </c>
      <c r="G177" s="236"/>
      <c r="H177" s="239">
        <v>1.9750000000000001</v>
      </c>
      <c r="I177" s="240"/>
      <c r="J177" s="236"/>
      <c r="K177" s="236"/>
      <c r="L177" s="241"/>
      <c r="M177" s="242"/>
      <c r="N177" s="243"/>
      <c r="O177" s="243"/>
      <c r="P177" s="243"/>
      <c r="Q177" s="243"/>
      <c r="R177" s="243"/>
      <c r="S177" s="243"/>
      <c r="T177" s="244"/>
      <c r="AT177" s="245" t="s">
        <v>161</v>
      </c>
      <c r="AU177" s="245" t="s">
        <v>150</v>
      </c>
      <c r="AV177" s="11" t="s">
        <v>84</v>
      </c>
      <c r="AW177" s="11" t="s">
        <v>163</v>
      </c>
      <c r="AX177" s="11" t="s">
        <v>75</v>
      </c>
      <c r="AY177" s="245" t="s">
        <v>149</v>
      </c>
    </row>
    <row r="178" s="1" customFormat="1" ht="22.8" customHeight="1">
      <c r="B178" s="45"/>
      <c r="C178" s="220" t="s">
        <v>9</v>
      </c>
      <c r="D178" s="220" t="s">
        <v>152</v>
      </c>
      <c r="E178" s="221" t="s">
        <v>288</v>
      </c>
      <c r="F178" s="222" t="s">
        <v>289</v>
      </c>
      <c r="G178" s="223" t="s">
        <v>167</v>
      </c>
      <c r="H178" s="224">
        <v>1.4550000000000001</v>
      </c>
      <c r="I178" s="225"/>
      <c r="J178" s="226">
        <f>ROUND(I178*H178,2)</f>
        <v>0</v>
      </c>
      <c r="K178" s="222" t="s">
        <v>156</v>
      </c>
      <c r="L178" s="71"/>
      <c r="M178" s="227" t="s">
        <v>22</v>
      </c>
      <c r="N178" s="228" t="s">
        <v>46</v>
      </c>
      <c r="O178" s="46"/>
      <c r="P178" s="229">
        <f>O178*H178</f>
        <v>0</v>
      </c>
      <c r="Q178" s="229">
        <v>0.105</v>
      </c>
      <c r="R178" s="229">
        <f>Q178*H178</f>
        <v>0.15277499999999999</v>
      </c>
      <c r="S178" s="229">
        <v>0</v>
      </c>
      <c r="T178" s="230">
        <f>S178*H178</f>
        <v>0</v>
      </c>
      <c r="AR178" s="23" t="s">
        <v>157</v>
      </c>
      <c r="AT178" s="23" t="s">
        <v>152</v>
      </c>
      <c r="AU178" s="23" t="s">
        <v>150</v>
      </c>
      <c r="AY178" s="23" t="s">
        <v>149</v>
      </c>
      <c r="BE178" s="231">
        <f>IF(N178="základní",J178,0)</f>
        <v>0</v>
      </c>
      <c r="BF178" s="231">
        <f>IF(N178="snížená",J178,0)</f>
        <v>0</v>
      </c>
      <c r="BG178" s="231">
        <f>IF(N178="zákl. přenesená",J178,0)</f>
        <v>0</v>
      </c>
      <c r="BH178" s="231">
        <f>IF(N178="sníž. přenesená",J178,0)</f>
        <v>0</v>
      </c>
      <c r="BI178" s="231">
        <f>IF(N178="nulová",J178,0)</f>
        <v>0</v>
      </c>
      <c r="BJ178" s="23" t="s">
        <v>24</v>
      </c>
      <c r="BK178" s="231">
        <f>ROUND(I178*H178,2)</f>
        <v>0</v>
      </c>
      <c r="BL178" s="23" t="s">
        <v>157</v>
      </c>
      <c r="BM178" s="23" t="s">
        <v>290</v>
      </c>
    </row>
    <row r="179" s="1" customFormat="1">
      <c r="B179" s="45"/>
      <c r="C179" s="73"/>
      <c r="D179" s="232" t="s">
        <v>159</v>
      </c>
      <c r="E179" s="73"/>
      <c r="F179" s="233" t="s">
        <v>279</v>
      </c>
      <c r="G179" s="73"/>
      <c r="H179" s="73"/>
      <c r="I179" s="190"/>
      <c r="J179" s="73"/>
      <c r="K179" s="73"/>
      <c r="L179" s="71"/>
      <c r="M179" s="234"/>
      <c r="N179" s="46"/>
      <c r="O179" s="46"/>
      <c r="P179" s="46"/>
      <c r="Q179" s="46"/>
      <c r="R179" s="46"/>
      <c r="S179" s="46"/>
      <c r="T179" s="94"/>
      <c r="AT179" s="23" t="s">
        <v>159</v>
      </c>
      <c r="AU179" s="23" t="s">
        <v>150</v>
      </c>
    </row>
    <row r="180" s="11" customFormat="1">
      <c r="B180" s="235"/>
      <c r="C180" s="236"/>
      <c r="D180" s="232" t="s">
        <v>161</v>
      </c>
      <c r="E180" s="237" t="s">
        <v>22</v>
      </c>
      <c r="F180" s="238" t="s">
        <v>291</v>
      </c>
      <c r="G180" s="236"/>
      <c r="H180" s="239">
        <v>0.85499999999999998</v>
      </c>
      <c r="I180" s="240"/>
      <c r="J180" s="236"/>
      <c r="K180" s="236"/>
      <c r="L180" s="241"/>
      <c r="M180" s="242"/>
      <c r="N180" s="243"/>
      <c r="O180" s="243"/>
      <c r="P180" s="243"/>
      <c r="Q180" s="243"/>
      <c r="R180" s="243"/>
      <c r="S180" s="243"/>
      <c r="T180" s="244"/>
      <c r="AT180" s="245" t="s">
        <v>161</v>
      </c>
      <c r="AU180" s="245" t="s">
        <v>150</v>
      </c>
      <c r="AV180" s="11" t="s">
        <v>84</v>
      </c>
      <c r="AW180" s="11" t="s">
        <v>163</v>
      </c>
      <c r="AX180" s="11" t="s">
        <v>75</v>
      </c>
      <c r="AY180" s="245" t="s">
        <v>149</v>
      </c>
    </row>
    <row r="181" s="11" customFormat="1">
      <c r="B181" s="235"/>
      <c r="C181" s="236"/>
      <c r="D181" s="232" t="s">
        <v>161</v>
      </c>
      <c r="E181" s="237" t="s">
        <v>22</v>
      </c>
      <c r="F181" s="238" t="s">
        <v>292</v>
      </c>
      <c r="G181" s="236"/>
      <c r="H181" s="239">
        <v>0.59999999999999998</v>
      </c>
      <c r="I181" s="240"/>
      <c r="J181" s="236"/>
      <c r="K181" s="236"/>
      <c r="L181" s="241"/>
      <c r="M181" s="242"/>
      <c r="N181" s="243"/>
      <c r="O181" s="243"/>
      <c r="P181" s="243"/>
      <c r="Q181" s="243"/>
      <c r="R181" s="243"/>
      <c r="S181" s="243"/>
      <c r="T181" s="244"/>
      <c r="AT181" s="245" t="s">
        <v>161</v>
      </c>
      <c r="AU181" s="245" t="s">
        <v>150</v>
      </c>
      <c r="AV181" s="11" t="s">
        <v>84</v>
      </c>
      <c r="AW181" s="11" t="s">
        <v>163</v>
      </c>
      <c r="AX181" s="11" t="s">
        <v>75</v>
      </c>
      <c r="AY181" s="245" t="s">
        <v>149</v>
      </c>
    </row>
    <row r="182" s="10" customFormat="1" ht="29.88" customHeight="1">
      <c r="B182" s="204"/>
      <c r="C182" s="205"/>
      <c r="D182" s="206" t="s">
        <v>74</v>
      </c>
      <c r="E182" s="218" t="s">
        <v>207</v>
      </c>
      <c r="F182" s="218" t="s">
        <v>293</v>
      </c>
      <c r="G182" s="205"/>
      <c r="H182" s="205"/>
      <c r="I182" s="208"/>
      <c r="J182" s="219">
        <f>BK182</f>
        <v>0</v>
      </c>
      <c r="K182" s="205"/>
      <c r="L182" s="210"/>
      <c r="M182" s="211"/>
      <c r="N182" s="212"/>
      <c r="O182" s="212"/>
      <c r="P182" s="213">
        <f>P183+P188+P194</f>
        <v>0</v>
      </c>
      <c r="Q182" s="212"/>
      <c r="R182" s="213">
        <f>R183+R188+R194</f>
        <v>0.0174419</v>
      </c>
      <c r="S182" s="212"/>
      <c r="T182" s="214">
        <f>T183+T188+T194</f>
        <v>25.423145000000002</v>
      </c>
      <c r="AR182" s="215" t="s">
        <v>24</v>
      </c>
      <c r="AT182" s="216" t="s">
        <v>74</v>
      </c>
      <c r="AU182" s="216" t="s">
        <v>24</v>
      </c>
      <c r="AY182" s="215" t="s">
        <v>149</v>
      </c>
      <c r="BK182" s="217">
        <f>BK183+BK188+BK194</f>
        <v>0</v>
      </c>
    </row>
    <row r="183" s="10" customFormat="1" ht="14.88" customHeight="1">
      <c r="B183" s="204"/>
      <c r="C183" s="205"/>
      <c r="D183" s="206" t="s">
        <v>74</v>
      </c>
      <c r="E183" s="218" t="s">
        <v>294</v>
      </c>
      <c r="F183" s="218" t="s">
        <v>295</v>
      </c>
      <c r="G183" s="205"/>
      <c r="H183" s="205"/>
      <c r="I183" s="208"/>
      <c r="J183" s="219">
        <f>BK183</f>
        <v>0</v>
      </c>
      <c r="K183" s="205"/>
      <c r="L183" s="210"/>
      <c r="M183" s="211"/>
      <c r="N183" s="212"/>
      <c r="O183" s="212"/>
      <c r="P183" s="213">
        <f>SUM(P184:P187)</f>
        <v>0</v>
      </c>
      <c r="Q183" s="212"/>
      <c r="R183" s="213">
        <f>SUM(R184:R187)</f>
        <v>0.0049776999999999998</v>
      </c>
      <c r="S183" s="212"/>
      <c r="T183" s="214">
        <f>SUM(T184:T187)</f>
        <v>0</v>
      </c>
      <c r="AR183" s="215" t="s">
        <v>24</v>
      </c>
      <c r="AT183" s="216" t="s">
        <v>74</v>
      </c>
      <c r="AU183" s="216" t="s">
        <v>84</v>
      </c>
      <c r="AY183" s="215" t="s">
        <v>149</v>
      </c>
      <c r="BK183" s="217">
        <f>SUM(BK184:BK187)</f>
        <v>0</v>
      </c>
    </row>
    <row r="184" s="1" customFormat="1" ht="22.8" customHeight="1">
      <c r="B184" s="45"/>
      <c r="C184" s="220" t="s">
        <v>296</v>
      </c>
      <c r="D184" s="220" t="s">
        <v>152</v>
      </c>
      <c r="E184" s="221" t="s">
        <v>297</v>
      </c>
      <c r="F184" s="222" t="s">
        <v>298</v>
      </c>
      <c r="G184" s="223" t="s">
        <v>167</v>
      </c>
      <c r="H184" s="224">
        <v>38.289999999999999</v>
      </c>
      <c r="I184" s="225"/>
      <c r="J184" s="226">
        <f>ROUND(I184*H184,2)</f>
        <v>0</v>
      </c>
      <c r="K184" s="222" t="s">
        <v>156</v>
      </c>
      <c r="L184" s="71"/>
      <c r="M184" s="227" t="s">
        <v>22</v>
      </c>
      <c r="N184" s="228" t="s">
        <v>46</v>
      </c>
      <c r="O184" s="46"/>
      <c r="P184" s="229">
        <f>O184*H184</f>
        <v>0</v>
      </c>
      <c r="Q184" s="229">
        <v>0.00012999999999999999</v>
      </c>
      <c r="R184" s="229">
        <f>Q184*H184</f>
        <v>0.0049776999999999998</v>
      </c>
      <c r="S184" s="229">
        <v>0</v>
      </c>
      <c r="T184" s="230">
        <f>S184*H184</f>
        <v>0</v>
      </c>
      <c r="AR184" s="23" t="s">
        <v>157</v>
      </c>
      <c r="AT184" s="23" t="s">
        <v>152</v>
      </c>
      <c r="AU184" s="23" t="s">
        <v>150</v>
      </c>
      <c r="AY184" s="23" t="s">
        <v>149</v>
      </c>
      <c r="BE184" s="231">
        <f>IF(N184="základní",J184,0)</f>
        <v>0</v>
      </c>
      <c r="BF184" s="231">
        <f>IF(N184="snížená",J184,0)</f>
        <v>0</v>
      </c>
      <c r="BG184" s="231">
        <f>IF(N184="zákl. přenesená",J184,0)</f>
        <v>0</v>
      </c>
      <c r="BH184" s="231">
        <f>IF(N184="sníž. přenesená",J184,0)</f>
        <v>0</v>
      </c>
      <c r="BI184" s="231">
        <f>IF(N184="nulová",J184,0)</f>
        <v>0</v>
      </c>
      <c r="BJ184" s="23" t="s">
        <v>24</v>
      </c>
      <c r="BK184" s="231">
        <f>ROUND(I184*H184,2)</f>
        <v>0</v>
      </c>
      <c r="BL184" s="23" t="s">
        <v>157</v>
      </c>
      <c r="BM184" s="23" t="s">
        <v>299</v>
      </c>
    </row>
    <row r="185" s="1" customFormat="1">
      <c r="B185" s="45"/>
      <c r="C185" s="73"/>
      <c r="D185" s="232" t="s">
        <v>159</v>
      </c>
      <c r="E185" s="73"/>
      <c r="F185" s="233" t="s">
        <v>300</v>
      </c>
      <c r="G185" s="73"/>
      <c r="H185" s="73"/>
      <c r="I185" s="190"/>
      <c r="J185" s="73"/>
      <c r="K185" s="73"/>
      <c r="L185" s="71"/>
      <c r="M185" s="234"/>
      <c r="N185" s="46"/>
      <c r="O185" s="46"/>
      <c r="P185" s="46"/>
      <c r="Q185" s="46"/>
      <c r="R185" s="46"/>
      <c r="S185" s="46"/>
      <c r="T185" s="94"/>
      <c r="AT185" s="23" t="s">
        <v>159</v>
      </c>
      <c r="AU185" s="23" t="s">
        <v>150</v>
      </c>
    </row>
    <row r="186" s="11" customFormat="1">
      <c r="B186" s="235"/>
      <c r="C186" s="236"/>
      <c r="D186" s="232" t="s">
        <v>161</v>
      </c>
      <c r="E186" s="237" t="s">
        <v>22</v>
      </c>
      <c r="F186" s="238" t="s">
        <v>301</v>
      </c>
      <c r="G186" s="236"/>
      <c r="H186" s="239">
        <v>7.04</v>
      </c>
      <c r="I186" s="240"/>
      <c r="J186" s="236"/>
      <c r="K186" s="236"/>
      <c r="L186" s="241"/>
      <c r="M186" s="242"/>
      <c r="N186" s="243"/>
      <c r="O186" s="243"/>
      <c r="P186" s="243"/>
      <c r="Q186" s="243"/>
      <c r="R186" s="243"/>
      <c r="S186" s="243"/>
      <c r="T186" s="244"/>
      <c r="AT186" s="245" t="s">
        <v>161</v>
      </c>
      <c r="AU186" s="245" t="s">
        <v>150</v>
      </c>
      <c r="AV186" s="11" t="s">
        <v>84</v>
      </c>
      <c r="AW186" s="11" t="s">
        <v>163</v>
      </c>
      <c r="AX186" s="11" t="s">
        <v>75</v>
      </c>
      <c r="AY186" s="245" t="s">
        <v>149</v>
      </c>
    </row>
    <row r="187" s="11" customFormat="1">
      <c r="B187" s="235"/>
      <c r="C187" s="236"/>
      <c r="D187" s="232" t="s">
        <v>161</v>
      </c>
      <c r="E187" s="237" t="s">
        <v>22</v>
      </c>
      <c r="F187" s="238" t="s">
        <v>302</v>
      </c>
      <c r="G187" s="236"/>
      <c r="H187" s="239">
        <v>31.25</v>
      </c>
      <c r="I187" s="240"/>
      <c r="J187" s="236"/>
      <c r="K187" s="236"/>
      <c r="L187" s="241"/>
      <c r="M187" s="242"/>
      <c r="N187" s="243"/>
      <c r="O187" s="243"/>
      <c r="P187" s="243"/>
      <c r="Q187" s="243"/>
      <c r="R187" s="243"/>
      <c r="S187" s="243"/>
      <c r="T187" s="244"/>
      <c r="AT187" s="245" t="s">
        <v>161</v>
      </c>
      <c r="AU187" s="245" t="s">
        <v>150</v>
      </c>
      <c r="AV187" s="11" t="s">
        <v>84</v>
      </c>
      <c r="AW187" s="11" t="s">
        <v>163</v>
      </c>
      <c r="AX187" s="11" t="s">
        <v>75</v>
      </c>
      <c r="AY187" s="245" t="s">
        <v>149</v>
      </c>
    </row>
    <row r="188" s="10" customFormat="1" ht="22.32" customHeight="1">
      <c r="B188" s="204"/>
      <c r="C188" s="205"/>
      <c r="D188" s="206" t="s">
        <v>74</v>
      </c>
      <c r="E188" s="218" t="s">
        <v>303</v>
      </c>
      <c r="F188" s="218" t="s">
        <v>304</v>
      </c>
      <c r="G188" s="205"/>
      <c r="H188" s="205"/>
      <c r="I188" s="208"/>
      <c r="J188" s="219">
        <f>BK188</f>
        <v>0</v>
      </c>
      <c r="K188" s="205"/>
      <c r="L188" s="210"/>
      <c r="M188" s="211"/>
      <c r="N188" s="212"/>
      <c r="O188" s="212"/>
      <c r="P188" s="213">
        <f>SUM(P189:P193)</f>
        <v>0</v>
      </c>
      <c r="Q188" s="212"/>
      <c r="R188" s="213">
        <f>SUM(R189:R193)</f>
        <v>0.0078112000000000008</v>
      </c>
      <c r="S188" s="212"/>
      <c r="T188" s="214">
        <f>SUM(T189:T193)</f>
        <v>0</v>
      </c>
      <c r="AR188" s="215" t="s">
        <v>24</v>
      </c>
      <c r="AT188" s="216" t="s">
        <v>74</v>
      </c>
      <c r="AU188" s="216" t="s">
        <v>84</v>
      </c>
      <c r="AY188" s="215" t="s">
        <v>149</v>
      </c>
      <c r="BK188" s="217">
        <f>SUM(BK189:BK193)</f>
        <v>0</v>
      </c>
    </row>
    <row r="189" s="1" customFormat="1" ht="22.8" customHeight="1">
      <c r="B189" s="45"/>
      <c r="C189" s="220" t="s">
        <v>305</v>
      </c>
      <c r="D189" s="220" t="s">
        <v>152</v>
      </c>
      <c r="E189" s="221" t="s">
        <v>306</v>
      </c>
      <c r="F189" s="222" t="s">
        <v>307</v>
      </c>
      <c r="G189" s="223" t="s">
        <v>167</v>
      </c>
      <c r="H189" s="224">
        <v>195.28</v>
      </c>
      <c r="I189" s="225"/>
      <c r="J189" s="226">
        <f>ROUND(I189*H189,2)</f>
        <v>0</v>
      </c>
      <c r="K189" s="222" t="s">
        <v>156</v>
      </c>
      <c r="L189" s="71"/>
      <c r="M189" s="227" t="s">
        <v>22</v>
      </c>
      <c r="N189" s="228" t="s">
        <v>46</v>
      </c>
      <c r="O189" s="46"/>
      <c r="P189" s="229">
        <f>O189*H189</f>
        <v>0</v>
      </c>
      <c r="Q189" s="229">
        <v>4.0000000000000003E-05</v>
      </c>
      <c r="R189" s="229">
        <f>Q189*H189</f>
        <v>0.0078112000000000008</v>
      </c>
      <c r="S189" s="229">
        <v>0</v>
      </c>
      <c r="T189" s="230">
        <f>S189*H189</f>
        <v>0</v>
      </c>
      <c r="AR189" s="23" t="s">
        <v>157</v>
      </c>
      <c r="AT189" s="23" t="s">
        <v>152</v>
      </c>
      <c r="AU189" s="23" t="s">
        <v>150</v>
      </c>
      <c r="AY189" s="23" t="s">
        <v>149</v>
      </c>
      <c r="BE189" s="231">
        <f>IF(N189="základní",J189,0)</f>
        <v>0</v>
      </c>
      <c r="BF189" s="231">
        <f>IF(N189="snížená",J189,0)</f>
        <v>0</v>
      </c>
      <c r="BG189" s="231">
        <f>IF(N189="zákl. přenesená",J189,0)</f>
        <v>0</v>
      </c>
      <c r="BH189" s="231">
        <f>IF(N189="sníž. přenesená",J189,0)</f>
        <v>0</v>
      </c>
      <c r="BI189" s="231">
        <f>IF(N189="nulová",J189,0)</f>
        <v>0</v>
      </c>
      <c r="BJ189" s="23" t="s">
        <v>24</v>
      </c>
      <c r="BK189" s="231">
        <f>ROUND(I189*H189,2)</f>
        <v>0</v>
      </c>
      <c r="BL189" s="23" t="s">
        <v>157</v>
      </c>
      <c r="BM189" s="23" t="s">
        <v>308</v>
      </c>
    </row>
    <row r="190" s="1" customFormat="1">
      <c r="B190" s="45"/>
      <c r="C190" s="73"/>
      <c r="D190" s="232" t="s">
        <v>159</v>
      </c>
      <c r="E190" s="73"/>
      <c r="F190" s="233" t="s">
        <v>309</v>
      </c>
      <c r="G190" s="73"/>
      <c r="H190" s="73"/>
      <c r="I190" s="190"/>
      <c r="J190" s="73"/>
      <c r="K190" s="73"/>
      <c r="L190" s="71"/>
      <c r="M190" s="234"/>
      <c r="N190" s="46"/>
      <c r="O190" s="46"/>
      <c r="P190" s="46"/>
      <c r="Q190" s="46"/>
      <c r="R190" s="46"/>
      <c r="S190" s="46"/>
      <c r="T190" s="94"/>
      <c r="AT190" s="23" t="s">
        <v>159</v>
      </c>
      <c r="AU190" s="23" t="s">
        <v>150</v>
      </c>
    </row>
    <row r="191" s="11" customFormat="1">
      <c r="B191" s="235"/>
      <c r="C191" s="236"/>
      <c r="D191" s="232" t="s">
        <v>161</v>
      </c>
      <c r="E191" s="237" t="s">
        <v>22</v>
      </c>
      <c r="F191" s="238" t="s">
        <v>310</v>
      </c>
      <c r="G191" s="236"/>
      <c r="H191" s="239">
        <v>38.289999999999999</v>
      </c>
      <c r="I191" s="240"/>
      <c r="J191" s="236"/>
      <c r="K191" s="236"/>
      <c r="L191" s="241"/>
      <c r="M191" s="242"/>
      <c r="N191" s="243"/>
      <c r="O191" s="243"/>
      <c r="P191" s="243"/>
      <c r="Q191" s="243"/>
      <c r="R191" s="243"/>
      <c r="S191" s="243"/>
      <c r="T191" s="244"/>
      <c r="AT191" s="245" t="s">
        <v>161</v>
      </c>
      <c r="AU191" s="245" t="s">
        <v>150</v>
      </c>
      <c r="AV191" s="11" t="s">
        <v>84</v>
      </c>
      <c r="AW191" s="11" t="s">
        <v>163</v>
      </c>
      <c r="AX191" s="11" t="s">
        <v>75</v>
      </c>
      <c r="AY191" s="245" t="s">
        <v>149</v>
      </c>
    </row>
    <row r="192" s="11" customFormat="1">
      <c r="B192" s="235"/>
      <c r="C192" s="236"/>
      <c r="D192" s="232" t="s">
        <v>161</v>
      </c>
      <c r="E192" s="237" t="s">
        <v>22</v>
      </c>
      <c r="F192" s="238" t="s">
        <v>311</v>
      </c>
      <c r="G192" s="236"/>
      <c r="H192" s="239">
        <v>21.989999999999998</v>
      </c>
      <c r="I192" s="240"/>
      <c r="J192" s="236"/>
      <c r="K192" s="236"/>
      <c r="L192" s="241"/>
      <c r="M192" s="242"/>
      <c r="N192" s="243"/>
      <c r="O192" s="243"/>
      <c r="P192" s="243"/>
      <c r="Q192" s="243"/>
      <c r="R192" s="243"/>
      <c r="S192" s="243"/>
      <c r="T192" s="244"/>
      <c r="AT192" s="245" t="s">
        <v>161</v>
      </c>
      <c r="AU192" s="245" t="s">
        <v>150</v>
      </c>
      <c r="AV192" s="11" t="s">
        <v>84</v>
      </c>
      <c r="AW192" s="11" t="s">
        <v>163</v>
      </c>
      <c r="AX192" s="11" t="s">
        <v>75</v>
      </c>
      <c r="AY192" s="245" t="s">
        <v>149</v>
      </c>
    </row>
    <row r="193" s="11" customFormat="1">
      <c r="B193" s="235"/>
      <c r="C193" s="236"/>
      <c r="D193" s="232" t="s">
        <v>161</v>
      </c>
      <c r="E193" s="237" t="s">
        <v>22</v>
      </c>
      <c r="F193" s="238" t="s">
        <v>312</v>
      </c>
      <c r="G193" s="236"/>
      <c r="H193" s="239">
        <v>135</v>
      </c>
      <c r="I193" s="240"/>
      <c r="J193" s="236"/>
      <c r="K193" s="236"/>
      <c r="L193" s="241"/>
      <c r="M193" s="242"/>
      <c r="N193" s="243"/>
      <c r="O193" s="243"/>
      <c r="P193" s="243"/>
      <c r="Q193" s="243"/>
      <c r="R193" s="243"/>
      <c r="S193" s="243"/>
      <c r="T193" s="244"/>
      <c r="AT193" s="245" t="s">
        <v>161</v>
      </c>
      <c r="AU193" s="245" t="s">
        <v>150</v>
      </c>
      <c r="AV193" s="11" t="s">
        <v>84</v>
      </c>
      <c r="AW193" s="11" t="s">
        <v>163</v>
      </c>
      <c r="AX193" s="11" t="s">
        <v>75</v>
      </c>
      <c r="AY193" s="245" t="s">
        <v>149</v>
      </c>
    </row>
    <row r="194" s="10" customFormat="1" ht="22.32" customHeight="1">
      <c r="B194" s="204"/>
      <c r="C194" s="205"/>
      <c r="D194" s="206" t="s">
        <v>74</v>
      </c>
      <c r="E194" s="218" t="s">
        <v>313</v>
      </c>
      <c r="F194" s="218" t="s">
        <v>314</v>
      </c>
      <c r="G194" s="205"/>
      <c r="H194" s="205"/>
      <c r="I194" s="208"/>
      <c r="J194" s="219">
        <f>BK194</f>
        <v>0</v>
      </c>
      <c r="K194" s="205"/>
      <c r="L194" s="210"/>
      <c r="M194" s="211"/>
      <c r="N194" s="212"/>
      <c r="O194" s="212"/>
      <c r="P194" s="213">
        <f>SUM(P195:P233)</f>
        <v>0</v>
      </c>
      <c r="Q194" s="212"/>
      <c r="R194" s="213">
        <f>SUM(R195:R233)</f>
        <v>0.004653</v>
      </c>
      <c r="S194" s="212"/>
      <c r="T194" s="214">
        <f>SUM(T195:T233)</f>
        <v>25.423145000000002</v>
      </c>
      <c r="AR194" s="215" t="s">
        <v>24</v>
      </c>
      <c r="AT194" s="216" t="s">
        <v>74</v>
      </c>
      <c r="AU194" s="216" t="s">
        <v>84</v>
      </c>
      <c r="AY194" s="215" t="s">
        <v>149</v>
      </c>
      <c r="BK194" s="217">
        <f>SUM(BK195:BK233)</f>
        <v>0</v>
      </c>
    </row>
    <row r="195" s="1" customFormat="1" ht="34.2" customHeight="1">
      <c r="B195" s="45"/>
      <c r="C195" s="220" t="s">
        <v>315</v>
      </c>
      <c r="D195" s="220" t="s">
        <v>152</v>
      </c>
      <c r="E195" s="221" t="s">
        <v>316</v>
      </c>
      <c r="F195" s="222" t="s">
        <v>317</v>
      </c>
      <c r="G195" s="223" t="s">
        <v>167</v>
      </c>
      <c r="H195" s="224">
        <v>40.68</v>
      </c>
      <c r="I195" s="225"/>
      <c r="J195" s="226">
        <f>ROUND(I195*H195,2)</f>
        <v>0</v>
      </c>
      <c r="K195" s="222" t="s">
        <v>156</v>
      </c>
      <c r="L195" s="71"/>
      <c r="M195" s="227" t="s">
        <v>22</v>
      </c>
      <c r="N195" s="228" t="s">
        <v>46</v>
      </c>
      <c r="O195" s="46"/>
      <c r="P195" s="229">
        <f>O195*H195</f>
        <v>0</v>
      </c>
      <c r="Q195" s="229">
        <v>0</v>
      </c>
      <c r="R195" s="229">
        <f>Q195*H195</f>
        <v>0</v>
      </c>
      <c r="S195" s="229">
        <v>0.035000000000000003</v>
      </c>
      <c r="T195" s="230">
        <f>S195*H195</f>
        <v>1.4238000000000002</v>
      </c>
      <c r="AR195" s="23" t="s">
        <v>157</v>
      </c>
      <c r="AT195" s="23" t="s">
        <v>152</v>
      </c>
      <c r="AU195" s="23" t="s">
        <v>150</v>
      </c>
      <c r="AY195" s="23" t="s">
        <v>149</v>
      </c>
      <c r="BE195" s="231">
        <f>IF(N195="základní",J195,0)</f>
        <v>0</v>
      </c>
      <c r="BF195" s="231">
        <f>IF(N195="snížená",J195,0)</f>
        <v>0</v>
      </c>
      <c r="BG195" s="231">
        <f>IF(N195="zákl. přenesená",J195,0)</f>
        <v>0</v>
      </c>
      <c r="BH195" s="231">
        <f>IF(N195="sníž. přenesená",J195,0)</f>
        <v>0</v>
      </c>
      <c r="BI195" s="231">
        <f>IF(N195="nulová",J195,0)</f>
        <v>0</v>
      </c>
      <c r="BJ195" s="23" t="s">
        <v>24</v>
      </c>
      <c r="BK195" s="231">
        <f>ROUND(I195*H195,2)</f>
        <v>0</v>
      </c>
      <c r="BL195" s="23" t="s">
        <v>157</v>
      </c>
      <c r="BM195" s="23" t="s">
        <v>318</v>
      </c>
    </row>
    <row r="196" s="1" customFormat="1">
      <c r="B196" s="45"/>
      <c r="C196" s="73"/>
      <c r="D196" s="232" t="s">
        <v>159</v>
      </c>
      <c r="E196" s="73"/>
      <c r="F196" s="233" t="s">
        <v>319</v>
      </c>
      <c r="G196" s="73"/>
      <c r="H196" s="73"/>
      <c r="I196" s="190"/>
      <c r="J196" s="73"/>
      <c r="K196" s="73"/>
      <c r="L196" s="71"/>
      <c r="M196" s="234"/>
      <c r="N196" s="46"/>
      <c r="O196" s="46"/>
      <c r="P196" s="46"/>
      <c r="Q196" s="46"/>
      <c r="R196" s="46"/>
      <c r="S196" s="46"/>
      <c r="T196" s="94"/>
      <c r="AT196" s="23" t="s">
        <v>159</v>
      </c>
      <c r="AU196" s="23" t="s">
        <v>150</v>
      </c>
    </row>
    <row r="197" s="11" customFormat="1">
      <c r="B197" s="235"/>
      <c r="C197" s="236"/>
      <c r="D197" s="232" t="s">
        <v>161</v>
      </c>
      <c r="E197" s="237" t="s">
        <v>22</v>
      </c>
      <c r="F197" s="238" t="s">
        <v>320</v>
      </c>
      <c r="G197" s="236"/>
      <c r="H197" s="239">
        <v>40.68</v>
      </c>
      <c r="I197" s="240"/>
      <c r="J197" s="236"/>
      <c r="K197" s="236"/>
      <c r="L197" s="241"/>
      <c r="M197" s="242"/>
      <c r="N197" s="243"/>
      <c r="O197" s="243"/>
      <c r="P197" s="243"/>
      <c r="Q197" s="243"/>
      <c r="R197" s="243"/>
      <c r="S197" s="243"/>
      <c r="T197" s="244"/>
      <c r="AT197" s="245" t="s">
        <v>161</v>
      </c>
      <c r="AU197" s="245" t="s">
        <v>150</v>
      </c>
      <c r="AV197" s="11" t="s">
        <v>84</v>
      </c>
      <c r="AW197" s="11" t="s">
        <v>163</v>
      </c>
      <c r="AX197" s="11" t="s">
        <v>75</v>
      </c>
      <c r="AY197" s="245" t="s">
        <v>149</v>
      </c>
    </row>
    <row r="198" s="1" customFormat="1" ht="22.8" customHeight="1">
      <c r="B198" s="45"/>
      <c r="C198" s="220" t="s">
        <v>321</v>
      </c>
      <c r="D198" s="220" t="s">
        <v>152</v>
      </c>
      <c r="E198" s="221" t="s">
        <v>322</v>
      </c>
      <c r="F198" s="222" t="s">
        <v>323</v>
      </c>
      <c r="G198" s="223" t="s">
        <v>324</v>
      </c>
      <c r="H198" s="224">
        <v>2.0339999999999998</v>
      </c>
      <c r="I198" s="225"/>
      <c r="J198" s="226">
        <f>ROUND(I198*H198,2)</f>
        <v>0</v>
      </c>
      <c r="K198" s="222" t="s">
        <v>156</v>
      </c>
      <c r="L198" s="71"/>
      <c r="M198" s="227" t="s">
        <v>22</v>
      </c>
      <c r="N198" s="228" t="s">
        <v>46</v>
      </c>
      <c r="O198" s="46"/>
      <c r="P198" s="229">
        <f>O198*H198</f>
        <v>0</v>
      </c>
      <c r="Q198" s="229">
        <v>0</v>
      </c>
      <c r="R198" s="229">
        <f>Q198*H198</f>
        <v>0</v>
      </c>
      <c r="S198" s="229">
        <v>2.2000000000000002</v>
      </c>
      <c r="T198" s="230">
        <f>S198*H198</f>
        <v>4.4748000000000001</v>
      </c>
      <c r="AR198" s="23" t="s">
        <v>157</v>
      </c>
      <c r="AT198" s="23" t="s">
        <v>152</v>
      </c>
      <c r="AU198" s="23" t="s">
        <v>150</v>
      </c>
      <c r="AY198" s="23" t="s">
        <v>149</v>
      </c>
      <c r="BE198" s="231">
        <f>IF(N198="základní",J198,0)</f>
        <v>0</v>
      </c>
      <c r="BF198" s="231">
        <f>IF(N198="snížená",J198,0)</f>
        <v>0</v>
      </c>
      <c r="BG198" s="231">
        <f>IF(N198="zákl. přenesená",J198,0)</f>
        <v>0</v>
      </c>
      <c r="BH198" s="231">
        <f>IF(N198="sníž. přenesená",J198,0)</f>
        <v>0</v>
      </c>
      <c r="BI198" s="231">
        <f>IF(N198="nulová",J198,0)</f>
        <v>0</v>
      </c>
      <c r="BJ198" s="23" t="s">
        <v>24</v>
      </c>
      <c r="BK198" s="231">
        <f>ROUND(I198*H198,2)</f>
        <v>0</v>
      </c>
      <c r="BL198" s="23" t="s">
        <v>157</v>
      </c>
      <c r="BM198" s="23" t="s">
        <v>325</v>
      </c>
    </row>
    <row r="199" s="11" customFormat="1">
      <c r="B199" s="235"/>
      <c r="C199" s="236"/>
      <c r="D199" s="232" t="s">
        <v>161</v>
      </c>
      <c r="E199" s="237" t="s">
        <v>22</v>
      </c>
      <c r="F199" s="238" t="s">
        <v>326</v>
      </c>
      <c r="G199" s="236"/>
      <c r="H199" s="239">
        <v>2.0339999999999998</v>
      </c>
      <c r="I199" s="240"/>
      <c r="J199" s="236"/>
      <c r="K199" s="236"/>
      <c r="L199" s="241"/>
      <c r="M199" s="242"/>
      <c r="N199" s="243"/>
      <c r="O199" s="243"/>
      <c r="P199" s="243"/>
      <c r="Q199" s="243"/>
      <c r="R199" s="243"/>
      <c r="S199" s="243"/>
      <c r="T199" s="244"/>
      <c r="AT199" s="245" t="s">
        <v>161</v>
      </c>
      <c r="AU199" s="245" t="s">
        <v>150</v>
      </c>
      <c r="AV199" s="11" t="s">
        <v>84</v>
      </c>
      <c r="AW199" s="11" t="s">
        <v>163</v>
      </c>
      <c r="AX199" s="11" t="s">
        <v>75</v>
      </c>
      <c r="AY199" s="245" t="s">
        <v>149</v>
      </c>
    </row>
    <row r="200" s="1" customFormat="1" ht="22.8" customHeight="1">
      <c r="B200" s="45"/>
      <c r="C200" s="220" t="s">
        <v>327</v>
      </c>
      <c r="D200" s="220" t="s">
        <v>152</v>
      </c>
      <c r="E200" s="221" t="s">
        <v>328</v>
      </c>
      <c r="F200" s="222" t="s">
        <v>329</v>
      </c>
      <c r="G200" s="223" t="s">
        <v>179</v>
      </c>
      <c r="H200" s="224">
        <v>6</v>
      </c>
      <c r="I200" s="225"/>
      <c r="J200" s="226">
        <f>ROUND(I200*H200,2)</f>
        <v>0</v>
      </c>
      <c r="K200" s="222" t="s">
        <v>156</v>
      </c>
      <c r="L200" s="71"/>
      <c r="M200" s="227" t="s">
        <v>22</v>
      </c>
      <c r="N200" s="228" t="s">
        <v>46</v>
      </c>
      <c r="O200" s="46"/>
      <c r="P200" s="229">
        <f>O200*H200</f>
        <v>0</v>
      </c>
      <c r="Q200" s="229">
        <v>0</v>
      </c>
      <c r="R200" s="229">
        <f>Q200*H200</f>
        <v>0</v>
      </c>
      <c r="S200" s="229">
        <v>0.039</v>
      </c>
      <c r="T200" s="230">
        <f>S200*H200</f>
        <v>0.23399999999999999</v>
      </c>
      <c r="AR200" s="23" t="s">
        <v>157</v>
      </c>
      <c r="AT200" s="23" t="s">
        <v>152</v>
      </c>
      <c r="AU200" s="23" t="s">
        <v>150</v>
      </c>
      <c r="AY200" s="23" t="s">
        <v>149</v>
      </c>
      <c r="BE200" s="231">
        <f>IF(N200="základní",J200,0)</f>
        <v>0</v>
      </c>
      <c r="BF200" s="231">
        <f>IF(N200="snížená",J200,0)</f>
        <v>0</v>
      </c>
      <c r="BG200" s="231">
        <f>IF(N200="zákl. přenesená",J200,0)</f>
        <v>0</v>
      </c>
      <c r="BH200" s="231">
        <f>IF(N200="sníž. přenesená",J200,0)</f>
        <v>0</v>
      </c>
      <c r="BI200" s="231">
        <f>IF(N200="nulová",J200,0)</f>
        <v>0</v>
      </c>
      <c r="BJ200" s="23" t="s">
        <v>24</v>
      </c>
      <c r="BK200" s="231">
        <f>ROUND(I200*H200,2)</f>
        <v>0</v>
      </c>
      <c r="BL200" s="23" t="s">
        <v>157</v>
      </c>
      <c r="BM200" s="23" t="s">
        <v>330</v>
      </c>
    </row>
    <row r="201" s="11" customFormat="1">
      <c r="B201" s="235"/>
      <c r="C201" s="236"/>
      <c r="D201" s="232" t="s">
        <v>161</v>
      </c>
      <c r="E201" s="237" t="s">
        <v>22</v>
      </c>
      <c r="F201" s="238" t="s">
        <v>331</v>
      </c>
      <c r="G201" s="236"/>
      <c r="H201" s="239">
        <v>6</v>
      </c>
      <c r="I201" s="240"/>
      <c r="J201" s="236"/>
      <c r="K201" s="236"/>
      <c r="L201" s="241"/>
      <c r="M201" s="242"/>
      <c r="N201" s="243"/>
      <c r="O201" s="243"/>
      <c r="P201" s="243"/>
      <c r="Q201" s="243"/>
      <c r="R201" s="243"/>
      <c r="S201" s="243"/>
      <c r="T201" s="244"/>
      <c r="AT201" s="245" t="s">
        <v>161</v>
      </c>
      <c r="AU201" s="245" t="s">
        <v>150</v>
      </c>
      <c r="AV201" s="11" t="s">
        <v>84</v>
      </c>
      <c r="AW201" s="11" t="s">
        <v>163</v>
      </c>
      <c r="AX201" s="11" t="s">
        <v>24</v>
      </c>
      <c r="AY201" s="245" t="s">
        <v>149</v>
      </c>
    </row>
    <row r="202" s="1" customFormat="1" ht="34.2" customHeight="1">
      <c r="B202" s="45"/>
      <c r="C202" s="220" t="s">
        <v>332</v>
      </c>
      <c r="D202" s="220" t="s">
        <v>152</v>
      </c>
      <c r="E202" s="221" t="s">
        <v>333</v>
      </c>
      <c r="F202" s="222" t="s">
        <v>334</v>
      </c>
      <c r="G202" s="223" t="s">
        <v>167</v>
      </c>
      <c r="H202" s="224">
        <v>4.4009999999999998</v>
      </c>
      <c r="I202" s="225"/>
      <c r="J202" s="226">
        <f>ROUND(I202*H202,2)</f>
        <v>0</v>
      </c>
      <c r="K202" s="222" t="s">
        <v>156</v>
      </c>
      <c r="L202" s="71"/>
      <c r="M202" s="227" t="s">
        <v>22</v>
      </c>
      <c r="N202" s="228" t="s">
        <v>46</v>
      </c>
      <c r="O202" s="46"/>
      <c r="P202" s="229">
        <f>O202*H202</f>
        <v>0</v>
      </c>
      <c r="Q202" s="229">
        <v>0</v>
      </c>
      <c r="R202" s="229">
        <f>Q202*H202</f>
        <v>0</v>
      </c>
      <c r="S202" s="229">
        <v>0.055</v>
      </c>
      <c r="T202" s="230">
        <f>S202*H202</f>
        <v>0.24205499999999999</v>
      </c>
      <c r="AR202" s="23" t="s">
        <v>157</v>
      </c>
      <c r="AT202" s="23" t="s">
        <v>152</v>
      </c>
      <c r="AU202" s="23" t="s">
        <v>150</v>
      </c>
      <c r="AY202" s="23" t="s">
        <v>149</v>
      </c>
      <c r="BE202" s="231">
        <f>IF(N202="základní",J202,0)</f>
        <v>0</v>
      </c>
      <c r="BF202" s="231">
        <f>IF(N202="snížená",J202,0)</f>
        <v>0</v>
      </c>
      <c r="BG202" s="231">
        <f>IF(N202="zákl. přenesená",J202,0)</f>
        <v>0</v>
      </c>
      <c r="BH202" s="231">
        <f>IF(N202="sníž. přenesená",J202,0)</f>
        <v>0</v>
      </c>
      <c r="BI202" s="231">
        <f>IF(N202="nulová",J202,0)</f>
        <v>0</v>
      </c>
      <c r="BJ202" s="23" t="s">
        <v>24</v>
      </c>
      <c r="BK202" s="231">
        <f>ROUND(I202*H202,2)</f>
        <v>0</v>
      </c>
      <c r="BL202" s="23" t="s">
        <v>157</v>
      </c>
      <c r="BM202" s="23" t="s">
        <v>335</v>
      </c>
    </row>
    <row r="203" s="11" customFormat="1">
      <c r="B203" s="235"/>
      <c r="C203" s="236"/>
      <c r="D203" s="232" t="s">
        <v>161</v>
      </c>
      <c r="E203" s="237" t="s">
        <v>22</v>
      </c>
      <c r="F203" s="238" t="s">
        <v>244</v>
      </c>
      <c r="G203" s="236"/>
      <c r="H203" s="239">
        <v>0.77100000000000002</v>
      </c>
      <c r="I203" s="240"/>
      <c r="J203" s="236"/>
      <c r="K203" s="236"/>
      <c r="L203" s="241"/>
      <c r="M203" s="242"/>
      <c r="N203" s="243"/>
      <c r="O203" s="243"/>
      <c r="P203" s="243"/>
      <c r="Q203" s="243"/>
      <c r="R203" s="243"/>
      <c r="S203" s="243"/>
      <c r="T203" s="244"/>
      <c r="AT203" s="245" t="s">
        <v>161</v>
      </c>
      <c r="AU203" s="245" t="s">
        <v>150</v>
      </c>
      <c r="AV203" s="11" t="s">
        <v>84</v>
      </c>
      <c r="AW203" s="11" t="s">
        <v>163</v>
      </c>
      <c r="AX203" s="11" t="s">
        <v>75</v>
      </c>
      <c r="AY203" s="245" t="s">
        <v>149</v>
      </c>
    </row>
    <row r="204" s="11" customFormat="1">
      <c r="B204" s="235"/>
      <c r="C204" s="236"/>
      <c r="D204" s="232" t="s">
        <v>161</v>
      </c>
      <c r="E204" s="237" t="s">
        <v>22</v>
      </c>
      <c r="F204" s="238" t="s">
        <v>336</v>
      </c>
      <c r="G204" s="236"/>
      <c r="H204" s="239">
        <v>3.6299999999999999</v>
      </c>
      <c r="I204" s="240"/>
      <c r="J204" s="236"/>
      <c r="K204" s="236"/>
      <c r="L204" s="241"/>
      <c r="M204" s="242"/>
      <c r="N204" s="243"/>
      <c r="O204" s="243"/>
      <c r="P204" s="243"/>
      <c r="Q204" s="243"/>
      <c r="R204" s="243"/>
      <c r="S204" s="243"/>
      <c r="T204" s="244"/>
      <c r="AT204" s="245" t="s">
        <v>161</v>
      </c>
      <c r="AU204" s="245" t="s">
        <v>150</v>
      </c>
      <c r="AV204" s="11" t="s">
        <v>84</v>
      </c>
      <c r="AW204" s="11" t="s">
        <v>163</v>
      </c>
      <c r="AX204" s="11" t="s">
        <v>75</v>
      </c>
      <c r="AY204" s="245" t="s">
        <v>149</v>
      </c>
    </row>
    <row r="205" s="1" customFormat="1" ht="34.2" customHeight="1">
      <c r="B205" s="45"/>
      <c r="C205" s="220" t="s">
        <v>337</v>
      </c>
      <c r="D205" s="220" t="s">
        <v>152</v>
      </c>
      <c r="E205" s="221" t="s">
        <v>338</v>
      </c>
      <c r="F205" s="222" t="s">
        <v>339</v>
      </c>
      <c r="G205" s="223" t="s">
        <v>167</v>
      </c>
      <c r="H205" s="224">
        <v>10.6</v>
      </c>
      <c r="I205" s="225"/>
      <c r="J205" s="226">
        <f>ROUND(I205*H205,2)</f>
        <v>0</v>
      </c>
      <c r="K205" s="222" t="s">
        <v>156</v>
      </c>
      <c r="L205" s="71"/>
      <c r="M205" s="227" t="s">
        <v>22</v>
      </c>
      <c r="N205" s="228" t="s">
        <v>46</v>
      </c>
      <c r="O205" s="46"/>
      <c r="P205" s="229">
        <f>O205*H205</f>
        <v>0</v>
      </c>
      <c r="Q205" s="229">
        <v>0</v>
      </c>
      <c r="R205" s="229">
        <f>Q205*H205</f>
        <v>0</v>
      </c>
      <c r="S205" s="229">
        <v>0.27500000000000002</v>
      </c>
      <c r="T205" s="230">
        <f>S205*H205</f>
        <v>2.915</v>
      </c>
      <c r="AR205" s="23" t="s">
        <v>157</v>
      </c>
      <c r="AT205" s="23" t="s">
        <v>152</v>
      </c>
      <c r="AU205" s="23" t="s">
        <v>150</v>
      </c>
      <c r="AY205" s="23" t="s">
        <v>149</v>
      </c>
      <c r="BE205" s="231">
        <f>IF(N205="základní",J205,0)</f>
        <v>0</v>
      </c>
      <c r="BF205" s="231">
        <f>IF(N205="snížená",J205,0)</f>
        <v>0</v>
      </c>
      <c r="BG205" s="231">
        <f>IF(N205="zákl. přenesená",J205,0)</f>
        <v>0</v>
      </c>
      <c r="BH205" s="231">
        <f>IF(N205="sníž. přenesená",J205,0)</f>
        <v>0</v>
      </c>
      <c r="BI205" s="231">
        <f>IF(N205="nulová",J205,0)</f>
        <v>0</v>
      </c>
      <c r="BJ205" s="23" t="s">
        <v>24</v>
      </c>
      <c r="BK205" s="231">
        <f>ROUND(I205*H205,2)</f>
        <v>0</v>
      </c>
      <c r="BL205" s="23" t="s">
        <v>157</v>
      </c>
      <c r="BM205" s="23" t="s">
        <v>340</v>
      </c>
    </row>
    <row r="206" s="11" customFormat="1">
      <c r="B206" s="235"/>
      <c r="C206" s="236"/>
      <c r="D206" s="232" t="s">
        <v>161</v>
      </c>
      <c r="E206" s="237" t="s">
        <v>22</v>
      </c>
      <c r="F206" s="238" t="s">
        <v>341</v>
      </c>
      <c r="G206" s="236"/>
      <c r="H206" s="239">
        <v>10.6</v>
      </c>
      <c r="I206" s="240"/>
      <c r="J206" s="236"/>
      <c r="K206" s="236"/>
      <c r="L206" s="241"/>
      <c r="M206" s="242"/>
      <c r="N206" s="243"/>
      <c r="O206" s="243"/>
      <c r="P206" s="243"/>
      <c r="Q206" s="243"/>
      <c r="R206" s="243"/>
      <c r="S206" s="243"/>
      <c r="T206" s="244"/>
      <c r="AT206" s="245" t="s">
        <v>161</v>
      </c>
      <c r="AU206" s="245" t="s">
        <v>150</v>
      </c>
      <c r="AV206" s="11" t="s">
        <v>84</v>
      </c>
      <c r="AW206" s="11" t="s">
        <v>163</v>
      </c>
      <c r="AX206" s="11" t="s">
        <v>24</v>
      </c>
      <c r="AY206" s="245" t="s">
        <v>149</v>
      </c>
    </row>
    <row r="207" s="1" customFormat="1" ht="34.2" customHeight="1">
      <c r="B207" s="45"/>
      <c r="C207" s="220" t="s">
        <v>342</v>
      </c>
      <c r="D207" s="220" t="s">
        <v>152</v>
      </c>
      <c r="E207" s="221" t="s">
        <v>343</v>
      </c>
      <c r="F207" s="222" t="s">
        <v>344</v>
      </c>
      <c r="G207" s="223" t="s">
        <v>167</v>
      </c>
      <c r="H207" s="224">
        <v>17.489999999999998</v>
      </c>
      <c r="I207" s="225"/>
      <c r="J207" s="226">
        <f>ROUND(I207*H207,2)</f>
        <v>0</v>
      </c>
      <c r="K207" s="222" t="s">
        <v>156</v>
      </c>
      <c r="L207" s="71"/>
      <c r="M207" s="227" t="s">
        <v>22</v>
      </c>
      <c r="N207" s="228" t="s">
        <v>46</v>
      </c>
      <c r="O207" s="46"/>
      <c r="P207" s="229">
        <f>O207*H207</f>
        <v>0</v>
      </c>
      <c r="Q207" s="229">
        <v>0</v>
      </c>
      <c r="R207" s="229">
        <f>Q207*H207</f>
        <v>0</v>
      </c>
      <c r="S207" s="229">
        <v>0.26100000000000001</v>
      </c>
      <c r="T207" s="230">
        <f>S207*H207</f>
        <v>4.5648900000000001</v>
      </c>
      <c r="AR207" s="23" t="s">
        <v>157</v>
      </c>
      <c r="AT207" s="23" t="s">
        <v>152</v>
      </c>
      <c r="AU207" s="23" t="s">
        <v>150</v>
      </c>
      <c r="AY207" s="23" t="s">
        <v>149</v>
      </c>
      <c r="BE207" s="231">
        <f>IF(N207="základní",J207,0)</f>
        <v>0</v>
      </c>
      <c r="BF207" s="231">
        <f>IF(N207="snížená",J207,0)</f>
        <v>0</v>
      </c>
      <c r="BG207" s="231">
        <f>IF(N207="zákl. přenesená",J207,0)</f>
        <v>0</v>
      </c>
      <c r="BH207" s="231">
        <f>IF(N207="sníž. přenesená",J207,0)</f>
        <v>0</v>
      </c>
      <c r="BI207" s="231">
        <f>IF(N207="nulová",J207,0)</f>
        <v>0</v>
      </c>
      <c r="BJ207" s="23" t="s">
        <v>24</v>
      </c>
      <c r="BK207" s="231">
        <f>ROUND(I207*H207,2)</f>
        <v>0</v>
      </c>
      <c r="BL207" s="23" t="s">
        <v>157</v>
      </c>
      <c r="BM207" s="23" t="s">
        <v>345</v>
      </c>
    </row>
    <row r="208" s="11" customFormat="1">
      <c r="B208" s="235"/>
      <c r="C208" s="236"/>
      <c r="D208" s="232" t="s">
        <v>161</v>
      </c>
      <c r="E208" s="237" t="s">
        <v>22</v>
      </c>
      <c r="F208" s="238" t="s">
        <v>346</v>
      </c>
      <c r="G208" s="236"/>
      <c r="H208" s="239">
        <v>17.489999999999998</v>
      </c>
      <c r="I208" s="240"/>
      <c r="J208" s="236"/>
      <c r="K208" s="236"/>
      <c r="L208" s="241"/>
      <c r="M208" s="242"/>
      <c r="N208" s="243"/>
      <c r="O208" s="243"/>
      <c r="P208" s="243"/>
      <c r="Q208" s="243"/>
      <c r="R208" s="243"/>
      <c r="S208" s="243"/>
      <c r="T208" s="244"/>
      <c r="AT208" s="245" t="s">
        <v>161</v>
      </c>
      <c r="AU208" s="245" t="s">
        <v>150</v>
      </c>
      <c r="AV208" s="11" t="s">
        <v>84</v>
      </c>
      <c r="AW208" s="11" t="s">
        <v>163</v>
      </c>
      <c r="AX208" s="11" t="s">
        <v>75</v>
      </c>
      <c r="AY208" s="245" t="s">
        <v>149</v>
      </c>
    </row>
    <row r="209" s="1" customFormat="1" ht="34.2" customHeight="1">
      <c r="B209" s="45"/>
      <c r="C209" s="220" t="s">
        <v>347</v>
      </c>
      <c r="D209" s="220" t="s">
        <v>152</v>
      </c>
      <c r="E209" s="221" t="s">
        <v>348</v>
      </c>
      <c r="F209" s="222" t="s">
        <v>349</v>
      </c>
      <c r="G209" s="223" t="s">
        <v>167</v>
      </c>
      <c r="H209" s="224">
        <v>10.302</v>
      </c>
      <c r="I209" s="225"/>
      <c r="J209" s="226">
        <f>ROUND(I209*H209,2)</f>
        <v>0</v>
      </c>
      <c r="K209" s="222" t="s">
        <v>156</v>
      </c>
      <c r="L209" s="71"/>
      <c r="M209" s="227" t="s">
        <v>22</v>
      </c>
      <c r="N209" s="228" t="s">
        <v>46</v>
      </c>
      <c r="O209" s="46"/>
      <c r="P209" s="229">
        <f>O209*H209</f>
        <v>0</v>
      </c>
      <c r="Q209" s="229">
        <v>0</v>
      </c>
      <c r="R209" s="229">
        <f>Q209*H209</f>
        <v>0</v>
      </c>
      <c r="S209" s="229">
        <v>0.27000000000000002</v>
      </c>
      <c r="T209" s="230">
        <f>S209*H209</f>
        <v>2.7815400000000001</v>
      </c>
      <c r="AR209" s="23" t="s">
        <v>157</v>
      </c>
      <c r="AT209" s="23" t="s">
        <v>152</v>
      </c>
      <c r="AU209" s="23" t="s">
        <v>150</v>
      </c>
      <c r="AY209" s="23" t="s">
        <v>149</v>
      </c>
      <c r="BE209" s="231">
        <f>IF(N209="základní",J209,0)</f>
        <v>0</v>
      </c>
      <c r="BF209" s="231">
        <f>IF(N209="snížená",J209,0)</f>
        <v>0</v>
      </c>
      <c r="BG209" s="231">
        <f>IF(N209="zákl. přenesená",J209,0)</f>
        <v>0</v>
      </c>
      <c r="BH209" s="231">
        <f>IF(N209="sníž. přenesená",J209,0)</f>
        <v>0</v>
      </c>
      <c r="BI209" s="231">
        <f>IF(N209="nulová",J209,0)</f>
        <v>0</v>
      </c>
      <c r="BJ209" s="23" t="s">
        <v>24</v>
      </c>
      <c r="BK209" s="231">
        <f>ROUND(I209*H209,2)</f>
        <v>0</v>
      </c>
      <c r="BL209" s="23" t="s">
        <v>157</v>
      </c>
      <c r="BM209" s="23" t="s">
        <v>350</v>
      </c>
    </row>
    <row r="210" s="11" customFormat="1">
      <c r="B210" s="235"/>
      <c r="C210" s="236"/>
      <c r="D210" s="232" t="s">
        <v>161</v>
      </c>
      <c r="E210" s="237" t="s">
        <v>22</v>
      </c>
      <c r="F210" s="238" t="s">
        <v>351</v>
      </c>
      <c r="G210" s="236"/>
      <c r="H210" s="239">
        <v>2.222</v>
      </c>
      <c r="I210" s="240"/>
      <c r="J210" s="236"/>
      <c r="K210" s="236"/>
      <c r="L210" s="241"/>
      <c r="M210" s="242"/>
      <c r="N210" s="243"/>
      <c r="O210" s="243"/>
      <c r="P210" s="243"/>
      <c r="Q210" s="243"/>
      <c r="R210" s="243"/>
      <c r="S210" s="243"/>
      <c r="T210" s="244"/>
      <c r="AT210" s="245" t="s">
        <v>161</v>
      </c>
      <c r="AU210" s="245" t="s">
        <v>150</v>
      </c>
      <c r="AV210" s="11" t="s">
        <v>84</v>
      </c>
      <c r="AW210" s="11" t="s">
        <v>163</v>
      </c>
      <c r="AX210" s="11" t="s">
        <v>75</v>
      </c>
      <c r="AY210" s="245" t="s">
        <v>149</v>
      </c>
    </row>
    <row r="211" s="11" customFormat="1">
      <c r="B211" s="235"/>
      <c r="C211" s="236"/>
      <c r="D211" s="232" t="s">
        <v>161</v>
      </c>
      <c r="E211" s="237" t="s">
        <v>22</v>
      </c>
      <c r="F211" s="238" t="s">
        <v>352</v>
      </c>
      <c r="G211" s="236"/>
      <c r="H211" s="239">
        <v>8.0800000000000001</v>
      </c>
      <c r="I211" s="240"/>
      <c r="J211" s="236"/>
      <c r="K211" s="236"/>
      <c r="L211" s="241"/>
      <c r="M211" s="242"/>
      <c r="N211" s="243"/>
      <c r="O211" s="243"/>
      <c r="P211" s="243"/>
      <c r="Q211" s="243"/>
      <c r="R211" s="243"/>
      <c r="S211" s="243"/>
      <c r="T211" s="244"/>
      <c r="AT211" s="245" t="s">
        <v>161</v>
      </c>
      <c r="AU211" s="245" t="s">
        <v>150</v>
      </c>
      <c r="AV211" s="11" t="s">
        <v>84</v>
      </c>
      <c r="AW211" s="11" t="s">
        <v>163</v>
      </c>
      <c r="AX211" s="11" t="s">
        <v>75</v>
      </c>
      <c r="AY211" s="245" t="s">
        <v>149</v>
      </c>
    </row>
    <row r="212" s="1" customFormat="1" ht="22.8" customHeight="1">
      <c r="B212" s="45"/>
      <c r="C212" s="220" t="s">
        <v>353</v>
      </c>
      <c r="D212" s="220" t="s">
        <v>152</v>
      </c>
      <c r="E212" s="221" t="s">
        <v>354</v>
      </c>
      <c r="F212" s="222" t="s">
        <v>355</v>
      </c>
      <c r="G212" s="223" t="s">
        <v>186</v>
      </c>
      <c r="H212" s="224">
        <v>11</v>
      </c>
      <c r="I212" s="225"/>
      <c r="J212" s="226">
        <f>ROUND(I212*H212,2)</f>
        <v>0</v>
      </c>
      <c r="K212" s="222" t="s">
        <v>156</v>
      </c>
      <c r="L212" s="71"/>
      <c r="M212" s="227" t="s">
        <v>22</v>
      </c>
      <c r="N212" s="228" t="s">
        <v>46</v>
      </c>
      <c r="O212" s="46"/>
      <c r="P212" s="229">
        <f>O212*H212</f>
        <v>0</v>
      </c>
      <c r="Q212" s="229">
        <v>0</v>
      </c>
      <c r="R212" s="229">
        <f>Q212*H212</f>
        <v>0</v>
      </c>
      <c r="S212" s="229">
        <v>0.0089999999999999993</v>
      </c>
      <c r="T212" s="230">
        <f>S212*H212</f>
        <v>0.098999999999999991</v>
      </c>
      <c r="AR212" s="23" t="s">
        <v>157</v>
      </c>
      <c r="AT212" s="23" t="s">
        <v>152</v>
      </c>
      <c r="AU212" s="23" t="s">
        <v>150</v>
      </c>
      <c r="AY212" s="23" t="s">
        <v>149</v>
      </c>
      <c r="BE212" s="231">
        <f>IF(N212="základní",J212,0)</f>
        <v>0</v>
      </c>
      <c r="BF212" s="231">
        <f>IF(N212="snížená",J212,0)</f>
        <v>0</v>
      </c>
      <c r="BG212" s="231">
        <f>IF(N212="zákl. přenesená",J212,0)</f>
        <v>0</v>
      </c>
      <c r="BH212" s="231">
        <f>IF(N212="sníž. přenesená",J212,0)</f>
        <v>0</v>
      </c>
      <c r="BI212" s="231">
        <f>IF(N212="nulová",J212,0)</f>
        <v>0</v>
      </c>
      <c r="BJ212" s="23" t="s">
        <v>24</v>
      </c>
      <c r="BK212" s="231">
        <f>ROUND(I212*H212,2)</f>
        <v>0</v>
      </c>
      <c r="BL212" s="23" t="s">
        <v>157</v>
      </c>
      <c r="BM212" s="23" t="s">
        <v>356</v>
      </c>
    </row>
    <row r="213" s="11" customFormat="1">
      <c r="B213" s="235"/>
      <c r="C213" s="236"/>
      <c r="D213" s="232" t="s">
        <v>161</v>
      </c>
      <c r="E213" s="237" t="s">
        <v>22</v>
      </c>
      <c r="F213" s="238" t="s">
        <v>357</v>
      </c>
      <c r="G213" s="236"/>
      <c r="H213" s="239">
        <v>11</v>
      </c>
      <c r="I213" s="240"/>
      <c r="J213" s="236"/>
      <c r="K213" s="236"/>
      <c r="L213" s="241"/>
      <c r="M213" s="242"/>
      <c r="N213" s="243"/>
      <c r="O213" s="243"/>
      <c r="P213" s="243"/>
      <c r="Q213" s="243"/>
      <c r="R213" s="243"/>
      <c r="S213" s="243"/>
      <c r="T213" s="244"/>
      <c r="AT213" s="245" t="s">
        <v>161</v>
      </c>
      <c r="AU213" s="245" t="s">
        <v>150</v>
      </c>
      <c r="AV213" s="11" t="s">
        <v>84</v>
      </c>
      <c r="AW213" s="11" t="s">
        <v>163</v>
      </c>
      <c r="AX213" s="11" t="s">
        <v>75</v>
      </c>
      <c r="AY213" s="245" t="s">
        <v>149</v>
      </c>
    </row>
    <row r="214" s="1" customFormat="1" ht="45.6" customHeight="1">
      <c r="B214" s="45"/>
      <c r="C214" s="220" t="s">
        <v>358</v>
      </c>
      <c r="D214" s="220" t="s">
        <v>152</v>
      </c>
      <c r="E214" s="221" t="s">
        <v>359</v>
      </c>
      <c r="F214" s="222" t="s">
        <v>360</v>
      </c>
      <c r="G214" s="223" t="s">
        <v>186</v>
      </c>
      <c r="H214" s="224">
        <v>13</v>
      </c>
      <c r="I214" s="225"/>
      <c r="J214" s="226">
        <f>ROUND(I214*H214,2)</f>
        <v>0</v>
      </c>
      <c r="K214" s="222" t="s">
        <v>156</v>
      </c>
      <c r="L214" s="71"/>
      <c r="M214" s="227" t="s">
        <v>22</v>
      </c>
      <c r="N214" s="228" t="s">
        <v>46</v>
      </c>
      <c r="O214" s="46"/>
      <c r="P214" s="229">
        <f>O214*H214</f>
        <v>0</v>
      </c>
      <c r="Q214" s="229">
        <v>0</v>
      </c>
      <c r="R214" s="229">
        <f>Q214*H214</f>
        <v>0</v>
      </c>
      <c r="S214" s="229">
        <v>0.042000000000000003</v>
      </c>
      <c r="T214" s="230">
        <f>S214*H214</f>
        <v>0.54600000000000004</v>
      </c>
      <c r="AR214" s="23" t="s">
        <v>157</v>
      </c>
      <c r="AT214" s="23" t="s">
        <v>152</v>
      </c>
      <c r="AU214" s="23" t="s">
        <v>150</v>
      </c>
      <c r="AY214" s="23" t="s">
        <v>149</v>
      </c>
      <c r="BE214" s="231">
        <f>IF(N214="základní",J214,0)</f>
        <v>0</v>
      </c>
      <c r="BF214" s="231">
        <f>IF(N214="snížená",J214,0)</f>
        <v>0</v>
      </c>
      <c r="BG214" s="231">
        <f>IF(N214="zákl. přenesená",J214,0)</f>
        <v>0</v>
      </c>
      <c r="BH214" s="231">
        <f>IF(N214="sníž. přenesená",J214,0)</f>
        <v>0</v>
      </c>
      <c r="BI214" s="231">
        <f>IF(N214="nulová",J214,0)</f>
        <v>0</v>
      </c>
      <c r="BJ214" s="23" t="s">
        <v>24</v>
      </c>
      <c r="BK214" s="231">
        <f>ROUND(I214*H214,2)</f>
        <v>0</v>
      </c>
      <c r="BL214" s="23" t="s">
        <v>157</v>
      </c>
      <c r="BM214" s="23" t="s">
        <v>361</v>
      </c>
    </row>
    <row r="215" s="11" customFormat="1">
      <c r="B215" s="235"/>
      <c r="C215" s="236"/>
      <c r="D215" s="232" t="s">
        <v>161</v>
      </c>
      <c r="E215" s="237" t="s">
        <v>22</v>
      </c>
      <c r="F215" s="238" t="s">
        <v>362</v>
      </c>
      <c r="G215" s="236"/>
      <c r="H215" s="239">
        <v>3</v>
      </c>
      <c r="I215" s="240"/>
      <c r="J215" s="236"/>
      <c r="K215" s="236"/>
      <c r="L215" s="241"/>
      <c r="M215" s="242"/>
      <c r="N215" s="243"/>
      <c r="O215" s="243"/>
      <c r="P215" s="243"/>
      <c r="Q215" s="243"/>
      <c r="R215" s="243"/>
      <c r="S215" s="243"/>
      <c r="T215" s="244"/>
      <c r="AT215" s="245" t="s">
        <v>161</v>
      </c>
      <c r="AU215" s="245" t="s">
        <v>150</v>
      </c>
      <c r="AV215" s="11" t="s">
        <v>84</v>
      </c>
      <c r="AW215" s="11" t="s">
        <v>163</v>
      </c>
      <c r="AX215" s="11" t="s">
        <v>75</v>
      </c>
      <c r="AY215" s="245" t="s">
        <v>149</v>
      </c>
    </row>
    <row r="216" s="11" customFormat="1">
      <c r="B216" s="235"/>
      <c r="C216" s="236"/>
      <c r="D216" s="232" t="s">
        <v>161</v>
      </c>
      <c r="E216" s="237" t="s">
        <v>22</v>
      </c>
      <c r="F216" s="238" t="s">
        <v>363</v>
      </c>
      <c r="G216" s="236"/>
      <c r="H216" s="239">
        <v>10</v>
      </c>
      <c r="I216" s="240"/>
      <c r="J216" s="236"/>
      <c r="K216" s="236"/>
      <c r="L216" s="241"/>
      <c r="M216" s="242"/>
      <c r="N216" s="243"/>
      <c r="O216" s="243"/>
      <c r="P216" s="243"/>
      <c r="Q216" s="243"/>
      <c r="R216" s="243"/>
      <c r="S216" s="243"/>
      <c r="T216" s="244"/>
      <c r="AT216" s="245" t="s">
        <v>161</v>
      </c>
      <c r="AU216" s="245" t="s">
        <v>150</v>
      </c>
      <c r="AV216" s="11" t="s">
        <v>84</v>
      </c>
      <c r="AW216" s="11" t="s">
        <v>163</v>
      </c>
      <c r="AX216" s="11" t="s">
        <v>75</v>
      </c>
      <c r="AY216" s="245" t="s">
        <v>149</v>
      </c>
    </row>
    <row r="217" s="1" customFormat="1" ht="22.8" customHeight="1">
      <c r="B217" s="45"/>
      <c r="C217" s="220" t="s">
        <v>364</v>
      </c>
      <c r="D217" s="220" t="s">
        <v>152</v>
      </c>
      <c r="E217" s="221" t="s">
        <v>365</v>
      </c>
      <c r="F217" s="222" t="s">
        <v>366</v>
      </c>
      <c r="G217" s="223" t="s">
        <v>186</v>
      </c>
      <c r="H217" s="224">
        <v>45</v>
      </c>
      <c r="I217" s="225"/>
      <c r="J217" s="226">
        <f>ROUND(I217*H217,2)</f>
        <v>0</v>
      </c>
      <c r="K217" s="222" t="s">
        <v>156</v>
      </c>
      <c r="L217" s="71"/>
      <c r="M217" s="227" t="s">
        <v>22</v>
      </c>
      <c r="N217" s="228" t="s">
        <v>46</v>
      </c>
      <c r="O217" s="46"/>
      <c r="P217" s="229">
        <f>O217*H217</f>
        <v>0</v>
      </c>
      <c r="Q217" s="229">
        <v>0</v>
      </c>
      <c r="R217" s="229">
        <f>Q217*H217</f>
        <v>0</v>
      </c>
      <c r="S217" s="229">
        <v>0.010999999999999999</v>
      </c>
      <c r="T217" s="230">
        <f>S217*H217</f>
        <v>0.495</v>
      </c>
      <c r="AR217" s="23" t="s">
        <v>157</v>
      </c>
      <c r="AT217" s="23" t="s">
        <v>152</v>
      </c>
      <c r="AU217" s="23" t="s">
        <v>150</v>
      </c>
      <c r="AY217" s="23" t="s">
        <v>149</v>
      </c>
      <c r="BE217" s="231">
        <f>IF(N217="základní",J217,0)</f>
        <v>0</v>
      </c>
      <c r="BF217" s="231">
        <f>IF(N217="snížená",J217,0)</f>
        <v>0</v>
      </c>
      <c r="BG217" s="231">
        <f>IF(N217="zákl. přenesená",J217,0)</f>
        <v>0</v>
      </c>
      <c r="BH217" s="231">
        <f>IF(N217="sníž. přenesená",J217,0)</f>
        <v>0</v>
      </c>
      <c r="BI217" s="231">
        <f>IF(N217="nulová",J217,0)</f>
        <v>0</v>
      </c>
      <c r="BJ217" s="23" t="s">
        <v>24</v>
      </c>
      <c r="BK217" s="231">
        <f>ROUND(I217*H217,2)</f>
        <v>0</v>
      </c>
      <c r="BL217" s="23" t="s">
        <v>157</v>
      </c>
      <c r="BM217" s="23" t="s">
        <v>367</v>
      </c>
    </row>
    <row r="218" s="11" customFormat="1">
      <c r="B218" s="235"/>
      <c r="C218" s="236"/>
      <c r="D218" s="232" t="s">
        <v>161</v>
      </c>
      <c r="E218" s="237" t="s">
        <v>22</v>
      </c>
      <c r="F218" s="238" t="s">
        <v>368</v>
      </c>
      <c r="G218" s="236"/>
      <c r="H218" s="239">
        <v>45</v>
      </c>
      <c r="I218" s="240"/>
      <c r="J218" s="236"/>
      <c r="K218" s="236"/>
      <c r="L218" s="241"/>
      <c r="M218" s="242"/>
      <c r="N218" s="243"/>
      <c r="O218" s="243"/>
      <c r="P218" s="243"/>
      <c r="Q218" s="243"/>
      <c r="R218" s="243"/>
      <c r="S218" s="243"/>
      <c r="T218" s="244"/>
      <c r="AT218" s="245" t="s">
        <v>161</v>
      </c>
      <c r="AU218" s="245" t="s">
        <v>150</v>
      </c>
      <c r="AV218" s="11" t="s">
        <v>84</v>
      </c>
      <c r="AW218" s="11" t="s">
        <v>163</v>
      </c>
      <c r="AX218" s="11" t="s">
        <v>24</v>
      </c>
      <c r="AY218" s="245" t="s">
        <v>149</v>
      </c>
    </row>
    <row r="219" s="1" customFormat="1" ht="34.2" customHeight="1">
      <c r="B219" s="45"/>
      <c r="C219" s="220" t="s">
        <v>369</v>
      </c>
      <c r="D219" s="220" t="s">
        <v>152</v>
      </c>
      <c r="E219" s="221" t="s">
        <v>370</v>
      </c>
      <c r="F219" s="222" t="s">
        <v>371</v>
      </c>
      <c r="G219" s="223" t="s">
        <v>179</v>
      </c>
      <c r="H219" s="224">
        <v>12</v>
      </c>
      <c r="I219" s="225"/>
      <c r="J219" s="226">
        <f>ROUND(I219*H219,2)</f>
        <v>0</v>
      </c>
      <c r="K219" s="222" t="s">
        <v>156</v>
      </c>
      <c r="L219" s="71"/>
      <c r="M219" s="227" t="s">
        <v>22</v>
      </c>
      <c r="N219" s="228" t="s">
        <v>46</v>
      </c>
      <c r="O219" s="46"/>
      <c r="P219" s="229">
        <f>O219*H219</f>
        <v>0</v>
      </c>
      <c r="Q219" s="229">
        <v>0</v>
      </c>
      <c r="R219" s="229">
        <f>Q219*H219</f>
        <v>0</v>
      </c>
      <c r="S219" s="229">
        <v>0.001</v>
      </c>
      <c r="T219" s="230">
        <f>S219*H219</f>
        <v>0.012</v>
      </c>
      <c r="AR219" s="23" t="s">
        <v>157</v>
      </c>
      <c r="AT219" s="23" t="s">
        <v>152</v>
      </c>
      <c r="AU219" s="23" t="s">
        <v>150</v>
      </c>
      <c r="AY219" s="23" t="s">
        <v>149</v>
      </c>
      <c r="BE219" s="231">
        <f>IF(N219="základní",J219,0)</f>
        <v>0</v>
      </c>
      <c r="BF219" s="231">
        <f>IF(N219="snížená",J219,0)</f>
        <v>0</v>
      </c>
      <c r="BG219" s="231">
        <f>IF(N219="zákl. přenesená",J219,0)</f>
        <v>0</v>
      </c>
      <c r="BH219" s="231">
        <f>IF(N219="sníž. přenesená",J219,0)</f>
        <v>0</v>
      </c>
      <c r="BI219" s="231">
        <f>IF(N219="nulová",J219,0)</f>
        <v>0</v>
      </c>
      <c r="BJ219" s="23" t="s">
        <v>24</v>
      </c>
      <c r="BK219" s="231">
        <f>ROUND(I219*H219,2)</f>
        <v>0</v>
      </c>
      <c r="BL219" s="23" t="s">
        <v>157</v>
      </c>
      <c r="BM219" s="23" t="s">
        <v>372</v>
      </c>
    </row>
    <row r="220" s="11" customFormat="1">
      <c r="B220" s="235"/>
      <c r="C220" s="236"/>
      <c r="D220" s="232" t="s">
        <v>161</v>
      </c>
      <c r="E220" s="237" t="s">
        <v>22</v>
      </c>
      <c r="F220" s="238" t="s">
        <v>373</v>
      </c>
      <c r="G220" s="236"/>
      <c r="H220" s="239">
        <v>12</v>
      </c>
      <c r="I220" s="240"/>
      <c r="J220" s="236"/>
      <c r="K220" s="236"/>
      <c r="L220" s="241"/>
      <c r="M220" s="242"/>
      <c r="N220" s="243"/>
      <c r="O220" s="243"/>
      <c r="P220" s="243"/>
      <c r="Q220" s="243"/>
      <c r="R220" s="243"/>
      <c r="S220" s="243"/>
      <c r="T220" s="244"/>
      <c r="AT220" s="245" t="s">
        <v>161</v>
      </c>
      <c r="AU220" s="245" t="s">
        <v>150</v>
      </c>
      <c r="AV220" s="11" t="s">
        <v>84</v>
      </c>
      <c r="AW220" s="11" t="s">
        <v>163</v>
      </c>
      <c r="AX220" s="11" t="s">
        <v>24</v>
      </c>
      <c r="AY220" s="245" t="s">
        <v>149</v>
      </c>
    </row>
    <row r="221" s="1" customFormat="1" ht="34.2" customHeight="1">
      <c r="B221" s="45"/>
      <c r="C221" s="220" t="s">
        <v>374</v>
      </c>
      <c r="D221" s="220" t="s">
        <v>152</v>
      </c>
      <c r="E221" s="221" t="s">
        <v>375</v>
      </c>
      <c r="F221" s="222" t="s">
        <v>376</v>
      </c>
      <c r="G221" s="223" t="s">
        <v>186</v>
      </c>
      <c r="H221" s="224">
        <v>2.1600000000000001</v>
      </c>
      <c r="I221" s="225"/>
      <c r="J221" s="226">
        <f>ROUND(I221*H221,2)</f>
        <v>0</v>
      </c>
      <c r="K221" s="222" t="s">
        <v>156</v>
      </c>
      <c r="L221" s="71"/>
      <c r="M221" s="227" t="s">
        <v>22</v>
      </c>
      <c r="N221" s="228" t="s">
        <v>46</v>
      </c>
      <c r="O221" s="46"/>
      <c r="P221" s="229">
        <f>O221*H221</f>
        <v>0</v>
      </c>
      <c r="Q221" s="229">
        <v>0.00040999999999999999</v>
      </c>
      <c r="R221" s="229">
        <f>Q221*H221</f>
        <v>0.00088560000000000006</v>
      </c>
      <c r="S221" s="229">
        <v>0.0040000000000000001</v>
      </c>
      <c r="T221" s="230">
        <f>S221*H221</f>
        <v>0.0086400000000000001</v>
      </c>
      <c r="AR221" s="23" t="s">
        <v>157</v>
      </c>
      <c r="AT221" s="23" t="s">
        <v>152</v>
      </c>
      <c r="AU221" s="23" t="s">
        <v>150</v>
      </c>
      <c r="AY221" s="23" t="s">
        <v>149</v>
      </c>
      <c r="BE221" s="231">
        <f>IF(N221="základní",J221,0)</f>
        <v>0</v>
      </c>
      <c r="BF221" s="231">
        <f>IF(N221="snížená",J221,0)</f>
        <v>0</v>
      </c>
      <c r="BG221" s="231">
        <f>IF(N221="zákl. přenesená",J221,0)</f>
        <v>0</v>
      </c>
      <c r="BH221" s="231">
        <f>IF(N221="sníž. přenesená",J221,0)</f>
        <v>0</v>
      </c>
      <c r="BI221" s="231">
        <f>IF(N221="nulová",J221,0)</f>
        <v>0</v>
      </c>
      <c r="BJ221" s="23" t="s">
        <v>24</v>
      </c>
      <c r="BK221" s="231">
        <f>ROUND(I221*H221,2)</f>
        <v>0</v>
      </c>
      <c r="BL221" s="23" t="s">
        <v>157</v>
      </c>
      <c r="BM221" s="23" t="s">
        <v>377</v>
      </c>
    </row>
    <row r="222" s="1" customFormat="1">
      <c r="B222" s="45"/>
      <c r="C222" s="73"/>
      <c r="D222" s="232" t="s">
        <v>159</v>
      </c>
      <c r="E222" s="73"/>
      <c r="F222" s="233" t="s">
        <v>378</v>
      </c>
      <c r="G222" s="73"/>
      <c r="H222" s="73"/>
      <c r="I222" s="190"/>
      <c r="J222" s="73"/>
      <c r="K222" s="73"/>
      <c r="L222" s="71"/>
      <c r="M222" s="234"/>
      <c r="N222" s="46"/>
      <c r="O222" s="46"/>
      <c r="P222" s="46"/>
      <c r="Q222" s="46"/>
      <c r="R222" s="46"/>
      <c r="S222" s="46"/>
      <c r="T222" s="94"/>
      <c r="AT222" s="23" t="s">
        <v>159</v>
      </c>
      <c r="AU222" s="23" t="s">
        <v>150</v>
      </c>
    </row>
    <row r="223" s="11" customFormat="1">
      <c r="B223" s="235"/>
      <c r="C223" s="236"/>
      <c r="D223" s="232" t="s">
        <v>161</v>
      </c>
      <c r="E223" s="237" t="s">
        <v>22</v>
      </c>
      <c r="F223" s="238" t="s">
        <v>379</v>
      </c>
      <c r="G223" s="236"/>
      <c r="H223" s="239">
        <v>2.1600000000000001</v>
      </c>
      <c r="I223" s="240"/>
      <c r="J223" s="236"/>
      <c r="K223" s="236"/>
      <c r="L223" s="241"/>
      <c r="M223" s="242"/>
      <c r="N223" s="243"/>
      <c r="O223" s="243"/>
      <c r="P223" s="243"/>
      <c r="Q223" s="243"/>
      <c r="R223" s="243"/>
      <c r="S223" s="243"/>
      <c r="T223" s="244"/>
      <c r="AT223" s="245" t="s">
        <v>161</v>
      </c>
      <c r="AU223" s="245" t="s">
        <v>150</v>
      </c>
      <c r="AV223" s="11" t="s">
        <v>84</v>
      </c>
      <c r="AW223" s="11" t="s">
        <v>163</v>
      </c>
      <c r="AX223" s="11" t="s">
        <v>75</v>
      </c>
      <c r="AY223" s="245" t="s">
        <v>149</v>
      </c>
    </row>
    <row r="224" s="1" customFormat="1" ht="34.2" customHeight="1">
      <c r="B224" s="45"/>
      <c r="C224" s="220" t="s">
        <v>380</v>
      </c>
      <c r="D224" s="220" t="s">
        <v>152</v>
      </c>
      <c r="E224" s="221" t="s">
        <v>381</v>
      </c>
      <c r="F224" s="222" t="s">
        <v>382</v>
      </c>
      <c r="G224" s="223" t="s">
        <v>186</v>
      </c>
      <c r="H224" s="224">
        <v>0.71999999999999997</v>
      </c>
      <c r="I224" s="225"/>
      <c r="J224" s="226">
        <f>ROUND(I224*H224,2)</f>
        <v>0</v>
      </c>
      <c r="K224" s="222" t="s">
        <v>156</v>
      </c>
      <c r="L224" s="71"/>
      <c r="M224" s="227" t="s">
        <v>22</v>
      </c>
      <c r="N224" s="228" t="s">
        <v>46</v>
      </c>
      <c r="O224" s="46"/>
      <c r="P224" s="229">
        <f>O224*H224</f>
        <v>0</v>
      </c>
      <c r="Q224" s="229">
        <v>0.00122</v>
      </c>
      <c r="R224" s="229">
        <f>Q224*H224</f>
        <v>0.00087839999999999988</v>
      </c>
      <c r="S224" s="229">
        <v>0.044999999999999998</v>
      </c>
      <c r="T224" s="230">
        <f>S224*H224</f>
        <v>0.032399999999999998</v>
      </c>
      <c r="AR224" s="23" t="s">
        <v>157</v>
      </c>
      <c r="AT224" s="23" t="s">
        <v>152</v>
      </c>
      <c r="AU224" s="23" t="s">
        <v>150</v>
      </c>
      <c r="AY224" s="23" t="s">
        <v>149</v>
      </c>
      <c r="BE224" s="231">
        <f>IF(N224="základní",J224,0)</f>
        <v>0</v>
      </c>
      <c r="BF224" s="231">
        <f>IF(N224="snížená",J224,0)</f>
        <v>0</v>
      </c>
      <c r="BG224" s="231">
        <f>IF(N224="zákl. přenesená",J224,0)</f>
        <v>0</v>
      </c>
      <c r="BH224" s="231">
        <f>IF(N224="sníž. přenesená",J224,0)</f>
        <v>0</v>
      </c>
      <c r="BI224" s="231">
        <f>IF(N224="nulová",J224,0)</f>
        <v>0</v>
      </c>
      <c r="BJ224" s="23" t="s">
        <v>24</v>
      </c>
      <c r="BK224" s="231">
        <f>ROUND(I224*H224,2)</f>
        <v>0</v>
      </c>
      <c r="BL224" s="23" t="s">
        <v>157</v>
      </c>
      <c r="BM224" s="23" t="s">
        <v>383</v>
      </c>
    </row>
    <row r="225" s="1" customFormat="1">
      <c r="B225" s="45"/>
      <c r="C225" s="73"/>
      <c r="D225" s="232" t="s">
        <v>159</v>
      </c>
      <c r="E225" s="73"/>
      <c r="F225" s="233" t="s">
        <v>378</v>
      </c>
      <c r="G225" s="73"/>
      <c r="H225" s="73"/>
      <c r="I225" s="190"/>
      <c r="J225" s="73"/>
      <c r="K225" s="73"/>
      <c r="L225" s="71"/>
      <c r="M225" s="234"/>
      <c r="N225" s="46"/>
      <c r="O225" s="46"/>
      <c r="P225" s="46"/>
      <c r="Q225" s="46"/>
      <c r="R225" s="46"/>
      <c r="S225" s="46"/>
      <c r="T225" s="94"/>
      <c r="AT225" s="23" t="s">
        <v>159</v>
      </c>
      <c r="AU225" s="23" t="s">
        <v>150</v>
      </c>
    </row>
    <row r="226" s="11" customFormat="1">
      <c r="B226" s="235"/>
      <c r="C226" s="236"/>
      <c r="D226" s="232" t="s">
        <v>161</v>
      </c>
      <c r="E226" s="237" t="s">
        <v>22</v>
      </c>
      <c r="F226" s="238" t="s">
        <v>384</v>
      </c>
      <c r="G226" s="236"/>
      <c r="H226" s="239">
        <v>0.71999999999999997</v>
      </c>
      <c r="I226" s="240"/>
      <c r="J226" s="236"/>
      <c r="K226" s="236"/>
      <c r="L226" s="241"/>
      <c r="M226" s="242"/>
      <c r="N226" s="243"/>
      <c r="O226" s="243"/>
      <c r="P226" s="243"/>
      <c r="Q226" s="243"/>
      <c r="R226" s="243"/>
      <c r="S226" s="243"/>
      <c r="T226" s="244"/>
      <c r="AT226" s="245" t="s">
        <v>161</v>
      </c>
      <c r="AU226" s="245" t="s">
        <v>150</v>
      </c>
      <c r="AV226" s="11" t="s">
        <v>84</v>
      </c>
      <c r="AW226" s="11" t="s">
        <v>163</v>
      </c>
      <c r="AX226" s="11" t="s">
        <v>75</v>
      </c>
      <c r="AY226" s="245" t="s">
        <v>149</v>
      </c>
    </row>
    <row r="227" s="1" customFormat="1" ht="34.2" customHeight="1">
      <c r="B227" s="45"/>
      <c r="C227" s="220" t="s">
        <v>385</v>
      </c>
      <c r="D227" s="220" t="s">
        <v>152</v>
      </c>
      <c r="E227" s="221" t="s">
        <v>386</v>
      </c>
      <c r="F227" s="222" t="s">
        <v>387</v>
      </c>
      <c r="G227" s="223" t="s">
        <v>186</v>
      </c>
      <c r="H227" s="224">
        <v>2.7000000000000002</v>
      </c>
      <c r="I227" s="225"/>
      <c r="J227" s="226">
        <f>ROUND(I227*H227,2)</f>
        <v>0</v>
      </c>
      <c r="K227" s="222" t="s">
        <v>156</v>
      </c>
      <c r="L227" s="71"/>
      <c r="M227" s="227" t="s">
        <v>22</v>
      </c>
      <c r="N227" s="228" t="s">
        <v>46</v>
      </c>
      <c r="O227" s="46"/>
      <c r="P227" s="229">
        <f>O227*H227</f>
        <v>0</v>
      </c>
      <c r="Q227" s="229">
        <v>0.00107</v>
      </c>
      <c r="R227" s="229">
        <f>Q227*H227</f>
        <v>0.0028890000000000001</v>
      </c>
      <c r="S227" s="229">
        <v>0.044999999999999998</v>
      </c>
      <c r="T227" s="230">
        <f>S227*H227</f>
        <v>0.1215</v>
      </c>
      <c r="AR227" s="23" t="s">
        <v>157</v>
      </c>
      <c r="AT227" s="23" t="s">
        <v>152</v>
      </c>
      <c r="AU227" s="23" t="s">
        <v>150</v>
      </c>
      <c r="AY227" s="23" t="s">
        <v>149</v>
      </c>
      <c r="BE227" s="231">
        <f>IF(N227="základní",J227,0)</f>
        <v>0</v>
      </c>
      <c r="BF227" s="231">
        <f>IF(N227="snížená",J227,0)</f>
        <v>0</v>
      </c>
      <c r="BG227" s="231">
        <f>IF(N227="zákl. přenesená",J227,0)</f>
        <v>0</v>
      </c>
      <c r="BH227" s="231">
        <f>IF(N227="sníž. přenesená",J227,0)</f>
        <v>0</v>
      </c>
      <c r="BI227" s="231">
        <f>IF(N227="nulová",J227,0)</f>
        <v>0</v>
      </c>
      <c r="BJ227" s="23" t="s">
        <v>24</v>
      </c>
      <c r="BK227" s="231">
        <f>ROUND(I227*H227,2)</f>
        <v>0</v>
      </c>
      <c r="BL227" s="23" t="s">
        <v>157</v>
      </c>
      <c r="BM227" s="23" t="s">
        <v>388</v>
      </c>
    </row>
    <row r="228" s="1" customFormat="1">
      <c r="B228" s="45"/>
      <c r="C228" s="73"/>
      <c r="D228" s="232" t="s">
        <v>159</v>
      </c>
      <c r="E228" s="73"/>
      <c r="F228" s="233" t="s">
        <v>378</v>
      </c>
      <c r="G228" s="73"/>
      <c r="H228" s="73"/>
      <c r="I228" s="190"/>
      <c r="J228" s="73"/>
      <c r="K228" s="73"/>
      <c r="L228" s="71"/>
      <c r="M228" s="234"/>
      <c r="N228" s="46"/>
      <c r="O228" s="46"/>
      <c r="P228" s="46"/>
      <c r="Q228" s="46"/>
      <c r="R228" s="46"/>
      <c r="S228" s="46"/>
      <c r="T228" s="94"/>
      <c r="AT228" s="23" t="s">
        <v>159</v>
      </c>
      <c r="AU228" s="23" t="s">
        <v>150</v>
      </c>
    </row>
    <row r="229" s="11" customFormat="1">
      <c r="B229" s="235"/>
      <c r="C229" s="236"/>
      <c r="D229" s="232" t="s">
        <v>161</v>
      </c>
      <c r="E229" s="237" t="s">
        <v>22</v>
      </c>
      <c r="F229" s="238" t="s">
        <v>389</v>
      </c>
      <c r="G229" s="236"/>
      <c r="H229" s="239">
        <v>1.8</v>
      </c>
      <c r="I229" s="240"/>
      <c r="J229" s="236"/>
      <c r="K229" s="236"/>
      <c r="L229" s="241"/>
      <c r="M229" s="242"/>
      <c r="N229" s="243"/>
      <c r="O229" s="243"/>
      <c r="P229" s="243"/>
      <c r="Q229" s="243"/>
      <c r="R229" s="243"/>
      <c r="S229" s="243"/>
      <c r="T229" s="244"/>
      <c r="AT229" s="245" t="s">
        <v>161</v>
      </c>
      <c r="AU229" s="245" t="s">
        <v>150</v>
      </c>
      <c r="AV229" s="11" t="s">
        <v>84</v>
      </c>
      <c r="AW229" s="11" t="s">
        <v>163</v>
      </c>
      <c r="AX229" s="11" t="s">
        <v>75</v>
      </c>
      <c r="AY229" s="245" t="s">
        <v>149</v>
      </c>
    </row>
    <row r="230" s="11" customFormat="1">
      <c r="B230" s="235"/>
      <c r="C230" s="236"/>
      <c r="D230" s="232" t="s">
        <v>161</v>
      </c>
      <c r="E230" s="237" t="s">
        <v>22</v>
      </c>
      <c r="F230" s="238" t="s">
        <v>390</v>
      </c>
      <c r="G230" s="236"/>
      <c r="H230" s="239">
        <v>0.90000000000000002</v>
      </c>
      <c r="I230" s="240"/>
      <c r="J230" s="236"/>
      <c r="K230" s="236"/>
      <c r="L230" s="241"/>
      <c r="M230" s="242"/>
      <c r="N230" s="243"/>
      <c r="O230" s="243"/>
      <c r="P230" s="243"/>
      <c r="Q230" s="243"/>
      <c r="R230" s="243"/>
      <c r="S230" s="243"/>
      <c r="T230" s="244"/>
      <c r="AT230" s="245" t="s">
        <v>161</v>
      </c>
      <c r="AU230" s="245" t="s">
        <v>150</v>
      </c>
      <c r="AV230" s="11" t="s">
        <v>84</v>
      </c>
      <c r="AW230" s="11" t="s">
        <v>163</v>
      </c>
      <c r="AX230" s="11" t="s">
        <v>75</v>
      </c>
      <c r="AY230" s="245" t="s">
        <v>149</v>
      </c>
    </row>
    <row r="231" s="1" customFormat="1" ht="34.2" customHeight="1">
      <c r="B231" s="45"/>
      <c r="C231" s="220" t="s">
        <v>391</v>
      </c>
      <c r="D231" s="220" t="s">
        <v>152</v>
      </c>
      <c r="E231" s="221" t="s">
        <v>392</v>
      </c>
      <c r="F231" s="222" t="s">
        <v>393</v>
      </c>
      <c r="G231" s="223" t="s">
        <v>167</v>
      </c>
      <c r="H231" s="224">
        <v>109.89</v>
      </c>
      <c r="I231" s="225"/>
      <c r="J231" s="226">
        <f>ROUND(I231*H231,2)</f>
        <v>0</v>
      </c>
      <c r="K231" s="222" t="s">
        <v>156</v>
      </c>
      <c r="L231" s="71"/>
      <c r="M231" s="227" t="s">
        <v>22</v>
      </c>
      <c r="N231" s="228" t="s">
        <v>46</v>
      </c>
      <c r="O231" s="46"/>
      <c r="P231" s="229">
        <f>O231*H231</f>
        <v>0</v>
      </c>
      <c r="Q231" s="229">
        <v>0</v>
      </c>
      <c r="R231" s="229">
        <f>Q231*H231</f>
        <v>0</v>
      </c>
      <c r="S231" s="229">
        <v>0.068000000000000005</v>
      </c>
      <c r="T231" s="230">
        <f>S231*H231</f>
        <v>7.4725200000000003</v>
      </c>
      <c r="AR231" s="23" t="s">
        <v>157</v>
      </c>
      <c r="AT231" s="23" t="s">
        <v>152</v>
      </c>
      <c r="AU231" s="23" t="s">
        <v>150</v>
      </c>
      <c r="AY231" s="23" t="s">
        <v>149</v>
      </c>
      <c r="BE231" s="231">
        <f>IF(N231="základní",J231,0)</f>
        <v>0</v>
      </c>
      <c r="BF231" s="231">
        <f>IF(N231="snížená",J231,0)</f>
        <v>0</v>
      </c>
      <c r="BG231" s="231">
        <f>IF(N231="zákl. přenesená",J231,0)</f>
        <v>0</v>
      </c>
      <c r="BH231" s="231">
        <f>IF(N231="sníž. přenesená",J231,0)</f>
        <v>0</v>
      </c>
      <c r="BI231" s="231">
        <f>IF(N231="nulová",J231,0)</f>
        <v>0</v>
      </c>
      <c r="BJ231" s="23" t="s">
        <v>24</v>
      </c>
      <c r="BK231" s="231">
        <f>ROUND(I231*H231,2)</f>
        <v>0</v>
      </c>
      <c r="BL231" s="23" t="s">
        <v>157</v>
      </c>
      <c r="BM231" s="23" t="s">
        <v>394</v>
      </c>
    </row>
    <row r="232" s="1" customFormat="1">
      <c r="B232" s="45"/>
      <c r="C232" s="73"/>
      <c r="D232" s="232" t="s">
        <v>159</v>
      </c>
      <c r="E232" s="73"/>
      <c r="F232" s="233" t="s">
        <v>319</v>
      </c>
      <c r="G232" s="73"/>
      <c r="H232" s="73"/>
      <c r="I232" s="190"/>
      <c r="J232" s="73"/>
      <c r="K232" s="73"/>
      <c r="L232" s="71"/>
      <c r="M232" s="234"/>
      <c r="N232" s="46"/>
      <c r="O232" s="46"/>
      <c r="P232" s="46"/>
      <c r="Q232" s="46"/>
      <c r="R232" s="46"/>
      <c r="S232" s="46"/>
      <c r="T232" s="94"/>
      <c r="AT232" s="23" t="s">
        <v>159</v>
      </c>
      <c r="AU232" s="23" t="s">
        <v>150</v>
      </c>
    </row>
    <row r="233" s="11" customFormat="1">
      <c r="B233" s="235"/>
      <c r="C233" s="236"/>
      <c r="D233" s="232" t="s">
        <v>161</v>
      </c>
      <c r="E233" s="237" t="s">
        <v>22</v>
      </c>
      <c r="F233" s="238" t="s">
        <v>395</v>
      </c>
      <c r="G233" s="236"/>
      <c r="H233" s="239">
        <v>109.89</v>
      </c>
      <c r="I233" s="240"/>
      <c r="J233" s="236"/>
      <c r="K233" s="236"/>
      <c r="L233" s="241"/>
      <c r="M233" s="242"/>
      <c r="N233" s="243"/>
      <c r="O233" s="243"/>
      <c r="P233" s="243"/>
      <c r="Q233" s="243"/>
      <c r="R233" s="243"/>
      <c r="S233" s="243"/>
      <c r="T233" s="244"/>
      <c r="AT233" s="245" t="s">
        <v>161</v>
      </c>
      <c r="AU233" s="245" t="s">
        <v>150</v>
      </c>
      <c r="AV233" s="11" t="s">
        <v>84</v>
      </c>
      <c r="AW233" s="11" t="s">
        <v>163</v>
      </c>
      <c r="AX233" s="11" t="s">
        <v>24</v>
      </c>
      <c r="AY233" s="245" t="s">
        <v>149</v>
      </c>
    </row>
    <row r="234" s="10" customFormat="1" ht="29.88" customHeight="1">
      <c r="B234" s="204"/>
      <c r="C234" s="205"/>
      <c r="D234" s="206" t="s">
        <v>74</v>
      </c>
      <c r="E234" s="218" t="s">
        <v>396</v>
      </c>
      <c r="F234" s="218" t="s">
        <v>397</v>
      </c>
      <c r="G234" s="205"/>
      <c r="H234" s="205"/>
      <c r="I234" s="208"/>
      <c r="J234" s="219">
        <f>BK234</f>
        <v>0</v>
      </c>
      <c r="K234" s="205"/>
      <c r="L234" s="210"/>
      <c r="M234" s="211"/>
      <c r="N234" s="212"/>
      <c r="O234" s="212"/>
      <c r="P234" s="213">
        <f>SUM(P235:P248)</f>
        <v>0</v>
      </c>
      <c r="Q234" s="212"/>
      <c r="R234" s="213">
        <f>SUM(R235:R248)</f>
        <v>0</v>
      </c>
      <c r="S234" s="212"/>
      <c r="T234" s="214">
        <f>SUM(T235:T248)</f>
        <v>0</v>
      </c>
      <c r="AR234" s="215" t="s">
        <v>24</v>
      </c>
      <c r="AT234" s="216" t="s">
        <v>74</v>
      </c>
      <c r="AU234" s="216" t="s">
        <v>24</v>
      </c>
      <c r="AY234" s="215" t="s">
        <v>149</v>
      </c>
      <c r="BK234" s="217">
        <f>SUM(BK235:BK248)</f>
        <v>0</v>
      </c>
    </row>
    <row r="235" s="1" customFormat="1" ht="34.2" customHeight="1">
      <c r="B235" s="45"/>
      <c r="C235" s="220" t="s">
        <v>398</v>
      </c>
      <c r="D235" s="220" t="s">
        <v>152</v>
      </c>
      <c r="E235" s="221" t="s">
        <v>399</v>
      </c>
      <c r="F235" s="222" t="s">
        <v>400</v>
      </c>
      <c r="G235" s="223" t="s">
        <v>155</v>
      </c>
      <c r="H235" s="224">
        <v>26.364000000000001</v>
      </c>
      <c r="I235" s="225"/>
      <c r="J235" s="226">
        <f>ROUND(I235*H235,2)</f>
        <v>0</v>
      </c>
      <c r="K235" s="222" t="s">
        <v>156</v>
      </c>
      <c r="L235" s="71"/>
      <c r="M235" s="227" t="s">
        <v>22</v>
      </c>
      <c r="N235" s="228" t="s">
        <v>46</v>
      </c>
      <c r="O235" s="46"/>
      <c r="P235" s="229">
        <f>O235*H235</f>
        <v>0</v>
      </c>
      <c r="Q235" s="229">
        <v>0</v>
      </c>
      <c r="R235" s="229">
        <f>Q235*H235</f>
        <v>0</v>
      </c>
      <c r="S235" s="229">
        <v>0</v>
      </c>
      <c r="T235" s="230">
        <f>S235*H235</f>
        <v>0</v>
      </c>
      <c r="AR235" s="23" t="s">
        <v>157</v>
      </c>
      <c r="AT235" s="23" t="s">
        <v>152</v>
      </c>
      <c r="AU235" s="23" t="s">
        <v>84</v>
      </c>
      <c r="AY235" s="23" t="s">
        <v>149</v>
      </c>
      <c r="BE235" s="231">
        <f>IF(N235="základní",J235,0)</f>
        <v>0</v>
      </c>
      <c r="BF235" s="231">
        <f>IF(N235="snížená",J235,0)</f>
        <v>0</v>
      </c>
      <c r="BG235" s="231">
        <f>IF(N235="zákl. přenesená",J235,0)</f>
        <v>0</v>
      </c>
      <c r="BH235" s="231">
        <f>IF(N235="sníž. přenesená",J235,0)</f>
        <v>0</v>
      </c>
      <c r="BI235" s="231">
        <f>IF(N235="nulová",J235,0)</f>
        <v>0</v>
      </c>
      <c r="BJ235" s="23" t="s">
        <v>24</v>
      </c>
      <c r="BK235" s="231">
        <f>ROUND(I235*H235,2)</f>
        <v>0</v>
      </c>
      <c r="BL235" s="23" t="s">
        <v>157</v>
      </c>
      <c r="BM235" s="23" t="s">
        <v>401</v>
      </c>
    </row>
    <row r="236" s="1" customFormat="1">
      <c r="B236" s="45"/>
      <c r="C236" s="73"/>
      <c r="D236" s="232" t="s">
        <v>159</v>
      </c>
      <c r="E236" s="73"/>
      <c r="F236" s="233" t="s">
        <v>402</v>
      </c>
      <c r="G236" s="73"/>
      <c r="H236" s="73"/>
      <c r="I236" s="190"/>
      <c r="J236" s="73"/>
      <c r="K236" s="73"/>
      <c r="L236" s="71"/>
      <c r="M236" s="234"/>
      <c r="N236" s="46"/>
      <c r="O236" s="46"/>
      <c r="P236" s="46"/>
      <c r="Q236" s="46"/>
      <c r="R236" s="46"/>
      <c r="S236" s="46"/>
      <c r="T236" s="94"/>
      <c r="AT236" s="23" t="s">
        <v>159</v>
      </c>
      <c r="AU236" s="23" t="s">
        <v>84</v>
      </c>
    </row>
    <row r="237" s="1" customFormat="1" ht="22.8" customHeight="1">
      <c r="B237" s="45"/>
      <c r="C237" s="220" t="s">
        <v>403</v>
      </c>
      <c r="D237" s="220" t="s">
        <v>152</v>
      </c>
      <c r="E237" s="221" t="s">
        <v>404</v>
      </c>
      <c r="F237" s="222" t="s">
        <v>405</v>
      </c>
      <c r="G237" s="223" t="s">
        <v>155</v>
      </c>
      <c r="H237" s="224">
        <v>26.364000000000001</v>
      </c>
      <c r="I237" s="225"/>
      <c r="J237" s="226">
        <f>ROUND(I237*H237,2)</f>
        <v>0</v>
      </c>
      <c r="K237" s="222" t="s">
        <v>156</v>
      </c>
      <c r="L237" s="71"/>
      <c r="M237" s="227" t="s">
        <v>22</v>
      </c>
      <c r="N237" s="228" t="s">
        <v>46</v>
      </c>
      <c r="O237" s="46"/>
      <c r="P237" s="229">
        <f>O237*H237</f>
        <v>0</v>
      </c>
      <c r="Q237" s="229">
        <v>0</v>
      </c>
      <c r="R237" s="229">
        <f>Q237*H237</f>
        <v>0</v>
      </c>
      <c r="S237" s="229">
        <v>0</v>
      </c>
      <c r="T237" s="230">
        <f>S237*H237</f>
        <v>0</v>
      </c>
      <c r="AR237" s="23" t="s">
        <v>157</v>
      </c>
      <c r="AT237" s="23" t="s">
        <v>152</v>
      </c>
      <c r="AU237" s="23" t="s">
        <v>84</v>
      </c>
      <c r="AY237" s="23" t="s">
        <v>149</v>
      </c>
      <c r="BE237" s="231">
        <f>IF(N237="základní",J237,0)</f>
        <v>0</v>
      </c>
      <c r="BF237" s="231">
        <f>IF(N237="snížená",J237,0)</f>
        <v>0</v>
      </c>
      <c r="BG237" s="231">
        <f>IF(N237="zákl. přenesená",J237,0)</f>
        <v>0</v>
      </c>
      <c r="BH237" s="231">
        <f>IF(N237="sníž. přenesená",J237,0)</f>
        <v>0</v>
      </c>
      <c r="BI237" s="231">
        <f>IF(N237="nulová",J237,0)</f>
        <v>0</v>
      </c>
      <c r="BJ237" s="23" t="s">
        <v>24</v>
      </c>
      <c r="BK237" s="231">
        <f>ROUND(I237*H237,2)</f>
        <v>0</v>
      </c>
      <c r="BL237" s="23" t="s">
        <v>157</v>
      </c>
      <c r="BM237" s="23" t="s">
        <v>406</v>
      </c>
    </row>
    <row r="238" s="1" customFormat="1">
      <c r="B238" s="45"/>
      <c r="C238" s="73"/>
      <c r="D238" s="232" t="s">
        <v>159</v>
      </c>
      <c r="E238" s="73"/>
      <c r="F238" s="233" t="s">
        <v>407</v>
      </c>
      <c r="G238" s="73"/>
      <c r="H238" s="73"/>
      <c r="I238" s="190"/>
      <c r="J238" s="73"/>
      <c r="K238" s="73"/>
      <c r="L238" s="71"/>
      <c r="M238" s="234"/>
      <c r="N238" s="46"/>
      <c r="O238" s="46"/>
      <c r="P238" s="46"/>
      <c r="Q238" s="46"/>
      <c r="R238" s="46"/>
      <c r="S238" s="46"/>
      <c r="T238" s="94"/>
      <c r="AT238" s="23" t="s">
        <v>159</v>
      </c>
      <c r="AU238" s="23" t="s">
        <v>84</v>
      </c>
    </row>
    <row r="239" s="1" customFormat="1" ht="34.2" customHeight="1">
      <c r="B239" s="45"/>
      <c r="C239" s="220" t="s">
        <v>408</v>
      </c>
      <c r="D239" s="220" t="s">
        <v>152</v>
      </c>
      <c r="E239" s="221" t="s">
        <v>409</v>
      </c>
      <c r="F239" s="222" t="s">
        <v>410</v>
      </c>
      <c r="G239" s="223" t="s">
        <v>155</v>
      </c>
      <c r="H239" s="224">
        <v>632.73599999999999</v>
      </c>
      <c r="I239" s="225"/>
      <c r="J239" s="226">
        <f>ROUND(I239*H239,2)</f>
        <v>0</v>
      </c>
      <c r="K239" s="222" t="s">
        <v>156</v>
      </c>
      <c r="L239" s="71"/>
      <c r="M239" s="227" t="s">
        <v>22</v>
      </c>
      <c r="N239" s="228" t="s">
        <v>46</v>
      </c>
      <c r="O239" s="46"/>
      <c r="P239" s="229">
        <f>O239*H239</f>
        <v>0</v>
      </c>
      <c r="Q239" s="229">
        <v>0</v>
      </c>
      <c r="R239" s="229">
        <f>Q239*H239</f>
        <v>0</v>
      </c>
      <c r="S239" s="229">
        <v>0</v>
      </c>
      <c r="T239" s="230">
        <f>S239*H239</f>
        <v>0</v>
      </c>
      <c r="AR239" s="23" t="s">
        <v>157</v>
      </c>
      <c r="AT239" s="23" t="s">
        <v>152</v>
      </c>
      <c r="AU239" s="23" t="s">
        <v>84</v>
      </c>
      <c r="AY239" s="23" t="s">
        <v>149</v>
      </c>
      <c r="BE239" s="231">
        <f>IF(N239="základní",J239,0)</f>
        <v>0</v>
      </c>
      <c r="BF239" s="231">
        <f>IF(N239="snížená",J239,0)</f>
        <v>0</v>
      </c>
      <c r="BG239" s="231">
        <f>IF(N239="zákl. přenesená",J239,0)</f>
        <v>0</v>
      </c>
      <c r="BH239" s="231">
        <f>IF(N239="sníž. přenesená",J239,0)</f>
        <v>0</v>
      </c>
      <c r="BI239" s="231">
        <f>IF(N239="nulová",J239,0)</f>
        <v>0</v>
      </c>
      <c r="BJ239" s="23" t="s">
        <v>24</v>
      </c>
      <c r="BK239" s="231">
        <f>ROUND(I239*H239,2)</f>
        <v>0</v>
      </c>
      <c r="BL239" s="23" t="s">
        <v>157</v>
      </c>
      <c r="BM239" s="23" t="s">
        <v>411</v>
      </c>
    </row>
    <row r="240" s="1" customFormat="1">
      <c r="B240" s="45"/>
      <c r="C240" s="73"/>
      <c r="D240" s="232" t="s">
        <v>159</v>
      </c>
      <c r="E240" s="73"/>
      <c r="F240" s="233" t="s">
        <v>407</v>
      </c>
      <c r="G240" s="73"/>
      <c r="H240" s="73"/>
      <c r="I240" s="190"/>
      <c r="J240" s="73"/>
      <c r="K240" s="73"/>
      <c r="L240" s="71"/>
      <c r="M240" s="234"/>
      <c r="N240" s="46"/>
      <c r="O240" s="46"/>
      <c r="P240" s="46"/>
      <c r="Q240" s="46"/>
      <c r="R240" s="46"/>
      <c r="S240" s="46"/>
      <c r="T240" s="94"/>
      <c r="AT240" s="23" t="s">
        <v>159</v>
      </c>
      <c r="AU240" s="23" t="s">
        <v>84</v>
      </c>
    </row>
    <row r="241" s="1" customFormat="1">
      <c r="B241" s="45"/>
      <c r="C241" s="73"/>
      <c r="D241" s="232" t="s">
        <v>412</v>
      </c>
      <c r="E241" s="73"/>
      <c r="F241" s="233" t="s">
        <v>413</v>
      </c>
      <c r="G241" s="73"/>
      <c r="H241" s="73"/>
      <c r="I241" s="190"/>
      <c r="J241" s="73"/>
      <c r="K241" s="73"/>
      <c r="L241" s="71"/>
      <c r="M241" s="234"/>
      <c r="N241" s="46"/>
      <c r="O241" s="46"/>
      <c r="P241" s="46"/>
      <c r="Q241" s="46"/>
      <c r="R241" s="46"/>
      <c r="S241" s="46"/>
      <c r="T241" s="94"/>
      <c r="AT241" s="23" t="s">
        <v>412</v>
      </c>
      <c r="AU241" s="23" t="s">
        <v>84</v>
      </c>
    </row>
    <row r="242" s="11" customFormat="1">
      <c r="B242" s="235"/>
      <c r="C242" s="236"/>
      <c r="D242" s="232" t="s">
        <v>161</v>
      </c>
      <c r="E242" s="236"/>
      <c r="F242" s="238" t="s">
        <v>414</v>
      </c>
      <c r="G242" s="236"/>
      <c r="H242" s="239">
        <v>632.73599999999999</v>
      </c>
      <c r="I242" s="240"/>
      <c r="J242" s="236"/>
      <c r="K242" s="236"/>
      <c r="L242" s="241"/>
      <c r="M242" s="242"/>
      <c r="N242" s="243"/>
      <c r="O242" s="243"/>
      <c r="P242" s="243"/>
      <c r="Q242" s="243"/>
      <c r="R242" s="243"/>
      <c r="S242" s="243"/>
      <c r="T242" s="244"/>
      <c r="AT242" s="245" t="s">
        <v>161</v>
      </c>
      <c r="AU242" s="245" t="s">
        <v>84</v>
      </c>
      <c r="AV242" s="11" t="s">
        <v>84</v>
      </c>
      <c r="AW242" s="11" t="s">
        <v>6</v>
      </c>
      <c r="AX242" s="11" t="s">
        <v>24</v>
      </c>
      <c r="AY242" s="245" t="s">
        <v>149</v>
      </c>
    </row>
    <row r="243" s="1" customFormat="1" ht="34.2" customHeight="1">
      <c r="B243" s="45"/>
      <c r="C243" s="220" t="s">
        <v>415</v>
      </c>
      <c r="D243" s="220" t="s">
        <v>152</v>
      </c>
      <c r="E243" s="221" t="s">
        <v>416</v>
      </c>
      <c r="F243" s="222" t="s">
        <v>417</v>
      </c>
      <c r="G243" s="223" t="s">
        <v>155</v>
      </c>
      <c r="H243" s="224">
        <v>23.728000000000002</v>
      </c>
      <c r="I243" s="225"/>
      <c r="J243" s="226">
        <f>ROUND(I243*H243,2)</f>
        <v>0</v>
      </c>
      <c r="K243" s="222" t="s">
        <v>156</v>
      </c>
      <c r="L243" s="71"/>
      <c r="M243" s="227" t="s">
        <v>22</v>
      </c>
      <c r="N243" s="228" t="s">
        <v>46</v>
      </c>
      <c r="O243" s="46"/>
      <c r="P243" s="229">
        <f>O243*H243</f>
        <v>0</v>
      </c>
      <c r="Q243" s="229">
        <v>0</v>
      </c>
      <c r="R243" s="229">
        <f>Q243*H243</f>
        <v>0</v>
      </c>
      <c r="S243" s="229">
        <v>0</v>
      </c>
      <c r="T243" s="230">
        <f>S243*H243</f>
        <v>0</v>
      </c>
      <c r="AR243" s="23" t="s">
        <v>157</v>
      </c>
      <c r="AT243" s="23" t="s">
        <v>152</v>
      </c>
      <c r="AU243" s="23" t="s">
        <v>84</v>
      </c>
      <c r="AY243" s="23" t="s">
        <v>149</v>
      </c>
      <c r="BE243" s="231">
        <f>IF(N243="základní",J243,0)</f>
        <v>0</v>
      </c>
      <c r="BF243" s="231">
        <f>IF(N243="snížená",J243,0)</f>
        <v>0</v>
      </c>
      <c r="BG243" s="231">
        <f>IF(N243="zákl. přenesená",J243,0)</f>
        <v>0</v>
      </c>
      <c r="BH243" s="231">
        <f>IF(N243="sníž. přenesená",J243,0)</f>
        <v>0</v>
      </c>
      <c r="BI243" s="231">
        <f>IF(N243="nulová",J243,0)</f>
        <v>0</v>
      </c>
      <c r="BJ243" s="23" t="s">
        <v>24</v>
      </c>
      <c r="BK243" s="231">
        <f>ROUND(I243*H243,2)</f>
        <v>0</v>
      </c>
      <c r="BL243" s="23" t="s">
        <v>157</v>
      </c>
      <c r="BM243" s="23" t="s">
        <v>418</v>
      </c>
    </row>
    <row r="244" s="1" customFormat="1">
      <c r="B244" s="45"/>
      <c r="C244" s="73"/>
      <c r="D244" s="232" t="s">
        <v>159</v>
      </c>
      <c r="E244" s="73"/>
      <c r="F244" s="233" t="s">
        <v>419</v>
      </c>
      <c r="G244" s="73"/>
      <c r="H244" s="73"/>
      <c r="I244" s="190"/>
      <c r="J244" s="73"/>
      <c r="K244" s="73"/>
      <c r="L244" s="71"/>
      <c r="M244" s="234"/>
      <c r="N244" s="46"/>
      <c r="O244" s="46"/>
      <c r="P244" s="46"/>
      <c r="Q244" s="46"/>
      <c r="R244" s="46"/>
      <c r="S244" s="46"/>
      <c r="T244" s="94"/>
      <c r="AT244" s="23" t="s">
        <v>159</v>
      </c>
      <c r="AU244" s="23" t="s">
        <v>84</v>
      </c>
    </row>
    <row r="245" s="11" customFormat="1">
      <c r="B245" s="235"/>
      <c r="C245" s="236"/>
      <c r="D245" s="232" t="s">
        <v>161</v>
      </c>
      <c r="E245" s="237" t="s">
        <v>22</v>
      </c>
      <c r="F245" s="238" t="s">
        <v>420</v>
      </c>
      <c r="G245" s="236"/>
      <c r="H245" s="239">
        <v>23.727599999999999</v>
      </c>
      <c r="I245" s="240"/>
      <c r="J245" s="236"/>
      <c r="K245" s="236"/>
      <c r="L245" s="241"/>
      <c r="M245" s="242"/>
      <c r="N245" s="243"/>
      <c r="O245" s="243"/>
      <c r="P245" s="243"/>
      <c r="Q245" s="243"/>
      <c r="R245" s="243"/>
      <c r="S245" s="243"/>
      <c r="T245" s="244"/>
      <c r="AT245" s="245" t="s">
        <v>161</v>
      </c>
      <c r="AU245" s="245" t="s">
        <v>84</v>
      </c>
      <c r="AV245" s="11" t="s">
        <v>84</v>
      </c>
      <c r="AW245" s="11" t="s">
        <v>163</v>
      </c>
      <c r="AX245" s="11" t="s">
        <v>75</v>
      </c>
      <c r="AY245" s="245" t="s">
        <v>149</v>
      </c>
    </row>
    <row r="246" s="1" customFormat="1" ht="34.2" customHeight="1">
      <c r="B246" s="45"/>
      <c r="C246" s="220" t="s">
        <v>421</v>
      </c>
      <c r="D246" s="220" t="s">
        <v>152</v>
      </c>
      <c r="E246" s="221" t="s">
        <v>422</v>
      </c>
      <c r="F246" s="222" t="s">
        <v>423</v>
      </c>
      <c r="G246" s="223" t="s">
        <v>155</v>
      </c>
      <c r="H246" s="224">
        <v>2.6360000000000001</v>
      </c>
      <c r="I246" s="225"/>
      <c r="J246" s="226">
        <f>ROUND(I246*H246,2)</f>
        <v>0</v>
      </c>
      <c r="K246" s="222" t="s">
        <v>156</v>
      </c>
      <c r="L246" s="71"/>
      <c r="M246" s="227" t="s">
        <v>22</v>
      </c>
      <c r="N246" s="228" t="s">
        <v>46</v>
      </c>
      <c r="O246" s="46"/>
      <c r="P246" s="229">
        <f>O246*H246</f>
        <v>0</v>
      </c>
      <c r="Q246" s="229">
        <v>0</v>
      </c>
      <c r="R246" s="229">
        <f>Q246*H246</f>
        <v>0</v>
      </c>
      <c r="S246" s="229">
        <v>0</v>
      </c>
      <c r="T246" s="230">
        <f>S246*H246</f>
        <v>0</v>
      </c>
      <c r="AR246" s="23" t="s">
        <v>157</v>
      </c>
      <c r="AT246" s="23" t="s">
        <v>152</v>
      </c>
      <c r="AU246" s="23" t="s">
        <v>84</v>
      </c>
      <c r="AY246" s="23" t="s">
        <v>149</v>
      </c>
      <c r="BE246" s="231">
        <f>IF(N246="základní",J246,0)</f>
        <v>0</v>
      </c>
      <c r="BF246" s="231">
        <f>IF(N246="snížená",J246,0)</f>
        <v>0</v>
      </c>
      <c r="BG246" s="231">
        <f>IF(N246="zákl. přenesená",J246,0)</f>
        <v>0</v>
      </c>
      <c r="BH246" s="231">
        <f>IF(N246="sníž. přenesená",J246,0)</f>
        <v>0</v>
      </c>
      <c r="BI246" s="231">
        <f>IF(N246="nulová",J246,0)</f>
        <v>0</v>
      </c>
      <c r="BJ246" s="23" t="s">
        <v>24</v>
      </c>
      <c r="BK246" s="231">
        <f>ROUND(I246*H246,2)</f>
        <v>0</v>
      </c>
      <c r="BL246" s="23" t="s">
        <v>157</v>
      </c>
      <c r="BM246" s="23" t="s">
        <v>424</v>
      </c>
    </row>
    <row r="247" s="1" customFormat="1">
      <c r="B247" s="45"/>
      <c r="C247" s="73"/>
      <c r="D247" s="232" t="s">
        <v>159</v>
      </c>
      <c r="E247" s="73"/>
      <c r="F247" s="233" t="s">
        <v>419</v>
      </c>
      <c r="G247" s="73"/>
      <c r="H247" s="73"/>
      <c r="I247" s="190"/>
      <c r="J247" s="73"/>
      <c r="K247" s="73"/>
      <c r="L247" s="71"/>
      <c r="M247" s="234"/>
      <c r="N247" s="46"/>
      <c r="O247" s="46"/>
      <c r="P247" s="46"/>
      <c r="Q247" s="46"/>
      <c r="R247" s="46"/>
      <c r="S247" s="46"/>
      <c r="T247" s="94"/>
      <c r="AT247" s="23" t="s">
        <v>159</v>
      </c>
      <c r="AU247" s="23" t="s">
        <v>84</v>
      </c>
    </row>
    <row r="248" s="11" customFormat="1">
      <c r="B248" s="235"/>
      <c r="C248" s="236"/>
      <c r="D248" s="232" t="s">
        <v>161</v>
      </c>
      <c r="E248" s="237" t="s">
        <v>22</v>
      </c>
      <c r="F248" s="238" t="s">
        <v>425</v>
      </c>
      <c r="G248" s="236"/>
      <c r="H248" s="239">
        <v>2.6364000000000001</v>
      </c>
      <c r="I248" s="240"/>
      <c r="J248" s="236"/>
      <c r="K248" s="236"/>
      <c r="L248" s="241"/>
      <c r="M248" s="242"/>
      <c r="N248" s="243"/>
      <c r="O248" s="243"/>
      <c r="P248" s="243"/>
      <c r="Q248" s="243"/>
      <c r="R248" s="243"/>
      <c r="S248" s="243"/>
      <c r="T248" s="244"/>
      <c r="AT248" s="245" t="s">
        <v>161</v>
      </c>
      <c r="AU248" s="245" t="s">
        <v>84</v>
      </c>
      <c r="AV248" s="11" t="s">
        <v>84</v>
      </c>
      <c r="AW248" s="11" t="s">
        <v>163</v>
      </c>
      <c r="AX248" s="11" t="s">
        <v>75</v>
      </c>
      <c r="AY248" s="245" t="s">
        <v>149</v>
      </c>
    </row>
    <row r="249" s="10" customFormat="1" ht="29.88" customHeight="1">
      <c r="B249" s="204"/>
      <c r="C249" s="205"/>
      <c r="D249" s="206" t="s">
        <v>74</v>
      </c>
      <c r="E249" s="218" t="s">
        <v>426</v>
      </c>
      <c r="F249" s="218" t="s">
        <v>427</v>
      </c>
      <c r="G249" s="205"/>
      <c r="H249" s="205"/>
      <c r="I249" s="208"/>
      <c r="J249" s="219">
        <f>BK249</f>
        <v>0</v>
      </c>
      <c r="K249" s="205"/>
      <c r="L249" s="210"/>
      <c r="M249" s="211"/>
      <c r="N249" s="212"/>
      <c r="O249" s="212"/>
      <c r="P249" s="213">
        <f>SUM(P250:P251)</f>
        <v>0</v>
      </c>
      <c r="Q249" s="212"/>
      <c r="R249" s="213">
        <f>SUM(R250:R251)</f>
        <v>0</v>
      </c>
      <c r="S249" s="212"/>
      <c r="T249" s="214">
        <f>SUM(T250:T251)</f>
        <v>0</v>
      </c>
      <c r="AR249" s="215" t="s">
        <v>24</v>
      </c>
      <c r="AT249" s="216" t="s">
        <v>74</v>
      </c>
      <c r="AU249" s="216" t="s">
        <v>24</v>
      </c>
      <c r="AY249" s="215" t="s">
        <v>149</v>
      </c>
      <c r="BK249" s="217">
        <f>SUM(BK250:BK251)</f>
        <v>0</v>
      </c>
    </row>
    <row r="250" s="1" customFormat="1" ht="45.6" customHeight="1">
      <c r="B250" s="45"/>
      <c r="C250" s="220" t="s">
        <v>428</v>
      </c>
      <c r="D250" s="220" t="s">
        <v>152</v>
      </c>
      <c r="E250" s="221" t="s">
        <v>429</v>
      </c>
      <c r="F250" s="222" t="s">
        <v>430</v>
      </c>
      <c r="G250" s="223" t="s">
        <v>155</v>
      </c>
      <c r="H250" s="224">
        <v>14.987</v>
      </c>
      <c r="I250" s="225"/>
      <c r="J250" s="226">
        <f>ROUND(I250*H250,2)</f>
        <v>0</v>
      </c>
      <c r="K250" s="222" t="s">
        <v>156</v>
      </c>
      <c r="L250" s="71"/>
      <c r="M250" s="227" t="s">
        <v>22</v>
      </c>
      <c r="N250" s="228" t="s">
        <v>46</v>
      </c>
      <c r="O250" s="46"/>
      <c r="P250" s="229">
        <f>O250*H250</f>
        <v>0</v>
      </c>
      <c r="Q250" s="229">
        <v>0</v>
      </c>
      <c r="R250" s="229">
        <f>Q250*H250</f>
        <v>0</v>
      </c>
      <c r="S250" s="229">
        <v>0</v>
      </c>
      <c r="T250" s="230">
        <f>S250*H250</f>
        <v>0</v>
      </c>
      <c r="AR250" s="23" t="s">
        <v>157</v>
      </c>
      <c r="AT250" s="23" t="s">
        <v>152</v>
      </c>
      <c r="AU250" s="23" t="s">
        <v>84</v>
      </c>
      <c r="AY250" s="23" t="s">
        <v>149</v>
      </c>
      <c r="BE250" s="231">
        <f>IF(N250="základní",J250,0)</f>
        <v>0</v>
      </c>
      <c r="BF250" s="231">
        <f>IF(N250="snížená",J250,0)</f>
        <v>0</v>
      </c>
      <c r="BG250" s="231">
        <f>IF(N250="zákl. přenesená",J250,0)</f>
        <v>0</v>
      </c>
      <c r="BH250" s="231">
        <f>IF(N250="sníž. přenesená",J250,0)</f>
        <v>0</v>
      </c>
      <c r="BI250" s="231">
        <f>IF(N250="nulová",J250,0)</f>
        <v>0</v>
      </c>
      <c r="BJ250" s="23" t="s">
        <v>24</v>
      </c>
      <c r="BK250" s="231">
        <f>ROUND(I250*H250,2)</f>
        <v>0</v>
      </c>
      <c r="BL250" s="23" t="s">
        <v>157</v>
      </c>
      <c r="BM250" s="23" t="s">
        <v>431</v>
      </c>
    </row>
    <row r="251" s="1" customFormat="1">
      <c r="B251" s="45"/>
      <c r="C251" s="73"/>
      <c r="D251" s="232" t="s">
        <v>159</v>
      </c>
      <c r="E251" s="73"/>
      <c r="F251" s="233" t="s">
        <v>432</v>
      </c>
      <c r="G251" s="73"/>
      <c r="H251" s="73"/>
      <c r="I251" s="190"/>
      <c r="J251" s="73"/>
      <c r="K251" s="73"/>
      <c r="L251" s="71"/>
      <c r="M251" s="234"/>
      <c r="N251" s="46"/>
      <c r="O251" s="46"/>
      <c r="P251" s="46"/>
      <c r="Q251" s="46"/>
      <c r="R251" s="46"/>
      <c r="S251" s="46"/>
      <c r="T251" s="94"/>
      <c r="AT251" s="23" t="s">
        <v>159</v>
      </c>
      <c r="AU251" s="23" t="s">
        <v>84</v>
      </c>
    </row>
    <row r="252" s="10" customFormat="1" ht="37.44" customHeight="1">
      <c r="B252" s="204"/>
      <c r="C252" s="205"/>
      <c r="D252" s="206" t="s">
        <v>74</v>
      </c>
      <c r="E252" s="207" t="s">
        <v>433</v>
      </c>
      <c r="F252" s="207" t="s">
        <v>434</v>
      </c>
      <c r="G252" s="205"/>
      <c r="H252" s="205"/>
      <c r="I252" s="208"/>
      <c r="J252" s="209">
        <f>BK252</f>
        <v>0</v>
      </c>
      <c r="K252" s="205"/>
      <c r="L252" s="210"/>
      <c r="M252" s="211"/>
      <c r="N252" s="212"/>
      <c r="O252" s="212"/>
      <c r="P252" s="213">
        <f>P253+P262+P267+P302+P308+P313+P323+P338+P351+P385+P393+P419+P450+P472</f>
        <v>0</v>
      </c>
      <c r="Q252" s="212"/>
      <c r="R252" s="213">
        <f>R253+R262+R267+R302+R308+R313+R323+R338+R351+R385+R393+R419+R450+R472</f>
        <v>5.7944541847999993</v>
      </c>
      <c r="S252" s="212"/>
      <c r="T252" s="214">
        <f>T253+T262+T267+T302+T308+T313+T323+T338+T351+T385+T393+T419+T450+T472</f>
        <v>0.94111104999999995</v>
      </c>
      <c r="AR252" s="215" t="s">
        <v>84</v>
      </c>
      <c r="AT252" s="216" t="s">
        <v>74</v>
      </c>
      <c r="AU252" s="216" t="s">
        <v>75</v>
      </c>
      <c r="AY252" s="215" t="s">
        <v>149</v>
      </c>
      <c r="BK252" s="217">
        <f>BK253+BK262+BK267+BK302+BK308+BK313+BK323+BK338+BK351+BK385+BK393+BK419+BK450+BK472</f>
        <v>0</v>
      </c>
    </row>
    <row r="253" s="10" customFormat="1" ht="19.92" customHeight="1">
      <c r="B253" s="204"/>
      <c r="C253" s="205"/>
      <c r="D253" s="206" t="s">
        <v>74</v>
      </c>
      <c r="E253" s="218" t="s">
        <v>435</v>
      </c>
      <c r="F253" s="218" t="s">
        <v>436</v>
      </c>
      <c r="G253" s="205"/>
      <c r="H253" s="205"/>
      <c r="I253" s="208"/>
      <c r="J253" s="219">
        <f>BK253</f>
        <v>0</v>
      </c>
      <c r="K253" s="205"/>
      <c r="L253" s="210"/>
      <c r="M253" s="211"/>
      <c r="N253" s="212"/>
      <c r="O253" s="212"/>
      <c r="P253" s="213">
        <f>SUM(P254:P261)</f>
        <v>0</v>
      </c>
      <c r="Q253" s="212"/>
      <c r="R253" s="213">
        <f>SUM(R254:R261)</f>
        <v>0.32327099999999998</v>
      </c>
      <c r="S253" s="212"/>
      <c r="T253" s="214">
        <f>SUM(T254:T261)</f>
        <v>0</v>
      </c>
      <c r="AR253" s="215" t="s">
        <v>84</v>
      </c>
      <c r="AT253" s="216" t="s">
        <v>74</v>
      </c>
      <c r="AU253" s="216" t="s">
        <v>24</v>
      </c>
      <c r="AY253" s="215" t="s">
        <v>149</v>
      </c>
      <c r="BK253" s="217">
        <f>SUM(BK254:BK261)</f>
        <v>0</v>
      </c>
    </row>
    <row r="254" s="1" customFormat="1" ht="22.8" customHeight="1">
      <c r="B254" s="45"/>
      <c r="C254" s="220" t="s">
        <v>437</v>
      </c>
      <c r="D254" s="220" t="s">
        <v>152</v>
      </c>
      <c r="E254" s="221" t="s">
        <v>438</v>
      </c>
      <c r="F254" s="222" t="s">
        <v>439</v>
      </c>
      <c r="G254" s="223" t="s">
        <v>167</v>
      </c>
      <c r="H254" s="224">
        <v>38.289999999999999</v>
      </c>
      <c r="I254" s="225"/>
      <c r="J254" s="226">
        <f>ROUND(I254*H254,2)</f>
        <v>0</v>
      </c>
      <c r="K254" s="222" t="s">
        <v>156</v>
      </c>
      <c r="L254" s="71"/>
      <c r="M254" s="227" t="s">
        <v>22</v>
      </c>
      <c r="N254" s="228" t="s">
        <v>46</v>
      </c>
      <c r="O254" s="46"/>
      <c r="P254" s="229">
        <f>O254*H254</f>
        <v>0</v>
      </c>
      <c r="Q254" s="229">
        <v>0.0044999999999999997</v>
      </c>
      <c r="R254" s="229">
        <f>Q254*H254</f>
        <v>0.17230499999999999</v>
      </c>
      <c r="S254" s="229">
        <v>0</v>
      </c>
      <c r="T254" s="230">
        <f>S254*H254</f>
        <v>0</v>
      </c>
      <c r="AR254" s="23" t="s">
        <v>252</v>
      </c>
      <c r="AT254" s="23" t="s">
        <v>152</v>
      </c>
      <c r="AU254" s="23" t="s">
        <v>84</v>
      </c>
      <c r="AY254" s="23" t="s">
        <v>149</v>
      </c>
      <c r="BE254" s="231">
        <f>IF(N254="základní",J254,0)</f>
        <v>0</v>
      </c>
      <c r="BF254" s="231">
        <f>IF(N254="snížená",J254,0)</f>
        <v>0</v>
      </c>
      <c r="BG254" s="231">
        <f>IF(N254="zákl. přenesená",J254,0)</f>
        <v>0</v>
      </c>
      <c r="BH254" s="231">
        <f>IF(N254="sníž. přenesená",J254,0)</f>
        <v>0</v>
      </c>
      <c r="BI254" s="231">
        <f>IF(N254="nulová",J254,0)</f>
        <v>0</v>
      </c>
      <c r="BJ254" s="23" t="s">
        <v>24</v>
      </c>
      <c r="BK254" s="231">
        <f>ROUND(I254*H254,2)</f>
        <v>0</v>
      </c>
      <c r="BL254" s="23" t="s">
        <v>252</v>
      </c>
      <c r="BM254" s="23" t="s">
        <v>440</v>
      </c>
    </row>
    <row r="255" s="11" customFormat="1">
      <c r="B255" s="235"/>
      <c r="C255" s="236"/>
      <c r="D255" s="232" t="s">
        <v>161</v>
      </c>
      <c r="E255" s="237" t="s">
        <v>22</v>
      </c>
      <c r="F255" s="238" t="s">
        <v>301</v>
      </c>
      <c r="G255" s="236"/>
      <c r="H255" s="239">
        <v>7.04</v>
      </c>
      <c r="I255" s="240"/>
      <c r="J255" s="236"/>
      <c r="K255" s="236"/>
      <c r="L255" s="241"/>
      <c r="M255" s="242"/>
      <c r="N255" s="243"/>
      <c r="O255" s="243"/>
      <c r="P255" s="243"/>
      <c r="Q255" s="243"/>
      <c r="R255" s="243"/>
      <c r="S255" s="243"/>
      <c r="T255" s="244"/>
      <c r="AT255" s="245" t="s">
        <v>161</v>
      </c>
      <c r="AU255" s="245" t="s">
        <v>84</v>
      </c>
      <c r="AV255" s="11" t="s">
        <v>84</v>
      </c>
      <c r="AW255" s="11" t="s">
        <v>163</v>
      </c>
      <c r="AX255" s="11" t="s">
        <v>75</v>
      </c>
      <c r="AY255" s="245" t="s">
        <v>149</v>
      </c>
    </row>
    <row r="256" s="11" customFormat="1">
      <c r="B256" s="235"/>
      <c r="C256" s="236"/>
      <c r="D256" s="232" t="s">
        <v>161</v>
      </c>
      <c r="E256" s="237" t="s">
        <v>22</v>
      </c>
      <c r="F256" s="238" t="s">
        <v>441</v>
      </c>
      <c r="G256" s="236"/>
      <c r="H256" s="239">
        <v>31.25</v>
      </c>
      <c r="I256" s="240"/>
      <c r="J256" s="236"/>
      <c r="K256" s="236"/>
      <c r="L256" s="241"/>
      <c r="M256" s="242"/>
      <c r="N256" s="243"/>
      <c r="O256" s="243"/>
      <c r="P256" s="243"/>
      <c r="Q256" s="243"/>
      <c r="R256" s="243"/>
      <c r="S256" s="243"/>
      <c r="T256" s="244"/>
      <c r="AT256" s="245" t="s">
        <v>161</v>
      </c>
      <c r="AU256" s="245" t="s">
        <v>84</v>
      </c>
      <c r="AV256" s="11" t="s">
        <v>84</v>
      </c>
      <c r="AW256" s="11" t="s">
        <v>163</v>
      </c>
      <c r="AX256" s="11" t="s">
        <v>75</v>
      </c>
      <c r="AY256" s="245" t="s">
        <v>149</v>
      </c>
    </row>
    <row r="257" s="1" customFormat="1" ht="22.8" customHeight="1">
      <c r="B257" s="45"/>
      <c r="C257" s="220" t="s">
        <v>442</v>
      </c>
      <c r="D257" s="220" t="s">
        <v>152</v>
      </c>
      <c r="E257" s="221" t="s">
        <v>443</v>
      </c>
      <c r="F257" s="222" t="s">
        <v>444</v>
      </c>
      <c r="G257" s="223" t="s">
        <v>167</v>
      </c>
      <c r="H257" s="224">
        <v>33.548000000000002</v>
      </c>
      <c r="I257" s="225"/>
      <c r="J257" s="226">
        <f>ROUND(I257*H257,2)</f>
        <v>0</v>
      </c>
      <c r="K257" s="222" t="s">
        <v>156</v>
      </c>
      <c r="L257" s="71"/>
      <c r="M257" s="227" t="s">
        <v>22</v>
      </c>
      <c r="N257" s="228" t="s">
        <v>46</v>
      </c>
      <c r="O257" s="46"/>
      <c r="P257" s="229">
        <f>O257*H257</f>
        <v>0</v>
      </c>
      <c r="Q257" s="229">
        <v>0.0044999999999999997</v>
      </c>
      <c r="R257" s="229">
        <f>Q257*H257</f>
        <v>0.15096599999999999</v>
      </c>
      <c r="S257" s="229">
        <v>0</v>
      </c>
      <c r="T257" s="230">
        <f>S257*H257</f>
        <v>0</v>
      </c>
      <c r="AR257" s="23" t="s">
        <v>252</v>
      </c>
      <c r="AT257" s="23" t="s">
        <v>152</v>
      </c>
      <c r="AU257" s="23" t="s">
        <v>84</v>
      </c>
      <c r="AY257" s="23" t="s">
        <v>149</v>
      </c>
      <c r="BE257" s="231">
        <f>IF(N257="základní",J257,0)</f>
        <v>0</v>
      </c>
      <c r="BF257" s="231">
        <f>IF(N257="snížená",J257,0)</f>
        <v>0</v>
      </c>
      <c r="BG257" s="231">
        <f>IF(N257="zákl. přenesená",J257,0)</f>
        <v>0</v>
      </c>
      <c r="BH257" s="231">
        <f>IF(N257="sníž. přenesená",J257,0)</f>
        <v>0</v>
      </c>
      <c r="BI257" s="231">
        <f>IF(N257="nulová",J257,0)</f>
        <v>0</v>
      </c>
      <c r="BJ257" s="23" t="s">
        <v>24</v>
      </c>
      <c r="BK257" s="231">
        <f>ROUND(I257*H257,2)</f>
        <v>0</v>
      </c>
      <c r="BL257" s="23" t="s">
        <v>252</v>
      </c>
      <c r="BM257" s="23" t="s">
        <v>445</v>
      </c>
    </row>
    <row r="258" s="11" customFormat="1">
      <c r="B258" s="235"/>
      <c r="C258" s="236"/>
      <c r="D258" s="232" t="s">
        <v>161</v>
      </c>
      <c r="E258" s="237" t="s">
        <v>22</v>
      </c>
      <c r="F258" s="238" t="s">
        <v>446</v>
      </c>
      <c r="G258" s="236"/>
      <c r="H258" s="239">
        <v>5.2725</v>
      </c>
      <c r="I258" s="240"/>
      <c r="J258" s="236"/>
      <c r="K258" s="236"/>
      <c r="L258" s="241"/>
      <c r="M258" s="242"/>
      <c r="N258" s="243"/>
      <c r="O258" s="243"/>
      <c r="P258" s="243"/>
      <c r="Q258" s="243"/>
      <c r="R258" s="243"/>
      <c r="S258" s="243"/>
      <c r="T258" s="244"/>
      <c r="AT258" s="245" t="s">
        <v>161</v>
      </c>
      <c r="AU258" s="245" t="s">
        <v>84</v>
      </c>
      <c r="AV258" s="11" t="s">
        <v>84</v>
      </c>
      <c r="AW258" s="11" t="s">
        <v>163</v>
      </c>
      <c r="AX258" s="11" t="s">
        <v>75</v>
      </c>
      <c r="AY258" s="245" t="s">
        <v>149</v>
      </c>
    </row>
    <row r="259" s="11" customFormat="1">
      <c r="B259" s="235"/>
      <c r="C259" s="236"/>
      <c r="D259" s="232" t="s">
        <v>161</v>
      </c>
      <c r="E259" s="237" t="s">
        <v>22</v>
      </c>
      <c r="F259" s="238" t="s">
        <v>447</v>
      </c>
      <c r="G259" s="236"/>
      <c r="H259" s="239">
        <v>28.274999999999999</v>
      </c>
      <c r="I259" s="240"/>
      <c r="J259" s="236"/>
      <c r="K259" s="236"/>
      <c r="L259" s="241"/>
      <c r="M259" s="242"/>
      <c r="N259" s="243"/>
      <c r="O259" s="243"/>
      <c r="P259" s="243"/>
      <c r="Q259" s="243"/>
      <c r="R259" s="243"/>
      <c r="S259" s="243"/>
      <c r="T259" s="244"/>
      <c r="AT259" s="245" t="s">
        <v>161</v>
      </c>
      <c r="AU259" s="245" t="s">
        <v>84</v>
      </c>
      <c r="AV259" s="11" t="s">
        <v>84</v>
      </c>
      <c r="AW259" s="11" t="s">
        <v>163</v>
      </c>
      <c r="AX259" s="11" t="s">
        <v>75</v>
      </c>
      <c r="AY259" s="245" t="s">
        <v>149</v>
      </c>
    </row>
    <row r="260" s="1" customFormat="1" ht="45.6" customHeight="1">
      <c r="B260" s="45"/>
      <c r="C260" s="220" t="s">
        <v>448</v>
      </c>
      <c r="D260" s="220" t="s">
        <v>152</v>
      </c>
      <c r="E260" s="221" t="s">
        <v>449</v>
      </c>
      <c r="F260" s="222" t="s">
        <v>450</v>
      </c>
      <c r="G260" s="223" t="s">
        <v>155</v>
      </c>
      <c r="H260" s="224">
        <v>0.32300000000000001</v>
      </c>
      <c r="I260" s="225"/>
      <c r="J260" s="226">
        <f>ROUND(I260*H260,2)</f>
        <v>0</v>
      </c>
      <c r="K260" s="222" t="s">
        <v>156</v>
      </c>
      <c r="L260" s="71"/>
      <c r="M260" s="227" t="s">
        <v>22</v>
      </c>
      <c r="N260" s="228" t="s">
        <v>46</v>
      </c>
      <c r="O260" s="46"/>
      <c r="P260" s="229">
        <f>O260*H260</f>
        <v>0</v>
      </c>
      <c r="Q260" s="229">
        <v>0</v>
      </c>
      <c r="R260" s="229">
        <f>Q260*H260</f>
        <v>0</v>
      </c>
      <c r="S260" s="229">
        <v>0</v>
      </c>
      <c r="T260" s="230">
        <f>S260*H260</f>
        <v>0</v>
      </c>
      <c r="AR260" s="23" t="s">
        <v>252</v>
      </c>
      <c r="AT260" s="23" t="s">
        <v>152</v>
      </c>
      <c r="AU260" s="23" t="s">
        <v>84</v>
      </c>
      <c r="AY260" s="23" t="s">
        <v>149</v>
      </c>
      <c r="BE260" s="231">
        <f>IF(N260="základní",J260,0)</f>
        <v>0</v>
      </c>
      <c r="BF260" s="231">
        <f>IF(N260="snížená",J260,0)</f>
        <v>0</v>
      </c>
      <c r="BG260" s="231">
        <f>IF(N260="zákl. přenesená",J260,0)</f>
        <v>0</v>
      </c>
      <c r="BH260" s="231">
        <f>IF(N260="sníž. přenesená",J260,0)</f>
        <v>0</v>
      </c>
      <c r="BI260" s="231">
        <f>IF(N260="nulová",J260,0)</f>
        <v>0</v>
      </c>
      <c r="BJ260" s="23" t="s">
        <v>24</v>
      </c>
      <c r="BK260" s="231">
        <f>ROUND(I260*H260,2)</f>
        <v>0</v>
      </c>
      <c r="BL260" s="23" t="s">
        <v>252</v>
      </c>
      <c r="BM260" s="23" t="s">
        <v>451</v>
      </c>
    </row>
    <row r="261" s="1" customFormat="1">
      <c r="B261" s="45"/>
      <c r="C261" s="73"/>
      <c r="D261" s="232" t="s">
        <v>159</v>
      </c>
      <c r="E261" s="73"/>
      <c r="F261" s="233" t="s">
        <v>452</v>
      </c>
      <c r="G261" s="73"/>
      <c r="H261" s="73"/>
      <c r="I261" s="190"/>
      <c r="J261" s="73"/>
      <c r="K261" s="73"/>
      <c r="L261" s="71"/>
      <c r="M261" s="234"/>
      <c r="N261" s="46"/>
      <c r="O261" s="46"/>
      <c r="P261" s="46"/>
      <c r="Q261" s="46"/>
      <c r="R261" s="46"/>
      <c r="S261" s="46"/>
      <c r="T261" s="94"/>
      <c r="AT261" s="23" t="s">
        <v>159</v>
      </c>
      <c r="AU261" s="23" t="s">
        <v>84</v>
      </c>
    </row>
    <row r="262" s="10" customFormat="1" ht="29.88" customHeight="1">
      <c r="B262" s="204"/>
      <c r="C262" s="205"/>
      <c r="D262" s="206" t="s">
        <v>74</v>
      </c>
      <c r="E262" s="218" t="s">
        <v>453</v>
      </c>
      <c r="F262" s="218" t="s">
        <v>454</v>
      </c>
      <c r="G262" s="205"/>
      <c r="H262" s="205"/>
      <c r="I262" s="208"/>
      <c r="J262" s="219">
        <f>BK262</f>
        <v>0</v>
      </c>
      <c r="K262" s="205"/>
      <c r="L262" s="210"/>
      <c r="M262" s="211"/>
      <c r="N262" s="212"/>
      <c r="O262" s="212"/>
      <c r="P262" s="213">
        <f>SUM(P263:P266)</f>
        <v>0</v>
      </c>
      <c r="Q262" s="212"/>
      <c r="R262" s="213">
        <f>SUM(R263:R266)</f>
        <v>0</v>
      </c>
      <c r="S262" s="212"/>
      <c r="T262" s="214">
        <f>SUM(T263:T266)</f>
        <v>0.01704</v>
      </c>
      <c r="AR262" s="215" t="s">
        <v>84</v>
      </c>
      <c r="AT262" s="216" t="s">
        <v>74</v>
      </c>
      <c r="AU262" s="216" t="s">
        <v>24</v>
      </c>
      <c r="AY262" s="215" t="s">
        <v>149</v>
      </c>
      <c r="BK262" s="217">
        <f>SUM(BK263:BK266)</f>
        <v>0</v>
      </c>
    </row>
    <row r="263" s="1" customFormat="1" ht="22.8" customHeight="1">
      <c r="B263" s="45"/>
      <c r="C263" s="220" t="s">
        <v>455</v>
      </c>
      <c r="D263" s="220" t="s">
        <v>152</v>
      </c>
      <c r="E263" s="221" t="s">
        <v>456</v>
      </c>
      <c r="F263" s="222" t="s">
        <v>457</v>
      </c>
      <c r="G263" s="223" t="s">
        <v>179</v>
      </c>
      <c r="H263" s="224">
        <v>24</v>
      </c>
      <c r="I263" s="225"/>
      <c r="J263" s="226">
        <f>ROUND(I263*H263,2)</f>
        <v>0</v>
      </c>
      <c r="K263" s="222" t="s">
        <v>156</v>
      </c>
      <c r="L263" s="71"/>
      <c r="M263" s="227" t="s">
        <v>22</v>
      </c>
      <c r="N263" s="228" t="s">
        <v>46</v>
      </c>
      <c r="O263" s="46"/>
      <c r="P263" s="229">
        <f>O263*H263</f>
        <v>0</v>
      </c>
      <c r="Q263" s="229">
        <v>0</v>
      </c>
      <c r="R263" s="229">
        <f>Q263*H263</f>
        <v>0</v>
      </c>
      <c r="S263" s="229">
        <v>0.00022000000000000001</v>
      </c>
      <c r="T263" s="230">
        <f>S263*H263</f>
        <v>0.00528</v>
      </c>
      <c r="AR263" s="23" t="s">
        <v>252</v>
      </c>
      <c r="AT263" s="23" t="s">
        <v>152</v>
      </c>
      <c r="AU263" s="23" t="s">
        <v>84</v>
      </c>
      <c r="AY263" s="23" t="s">
        <v>149</v>
      </c>
      <c r="BE263" s="231">
        <f>IF(N263="základní",J263,0)</f>
        <v>0</v>
      </c>
      <c r="BF263" s="231">
        <f>IF(N263="snížená",J263,0)</f>
        <v>0</v>
      </c>
      <c r="BG263" s="231">
        <f>IF(N263="zákl. přenesená",J263,0)</f>
        <v>0</v>
      </c>
      <c r="BH263" s="231">
        <f>IF(N263="sníž. přenesená",J263,0)</f>
        <v>0</v>
      </c>
      <c r="BI263" s="231">
        <f>IF(N263="nulová",J263,0)</f>
        <v>0</v>
      </c>
      <c r="BJ263" s="23" t="s">
        <v>24</v>
      </c>
      <c r="BK263" s="231">
        <f>ROUND(I263*H263,2)</f>
        <v>0</v>
      </c>
      <c r="BL263" s="23" t="s">
        <v>252</v>
      </c>
      <c r="BM263" s="23" t="s">
        <v>458</v>
      </c>
    </row>
    <row r="264" s="11" customFormat="1">
      <c r="B264" s="235"/>
      <c r="C264" s="236"/>
      <c r="D264" s="232" t="s">
        <v>161</v>
      </c>
      <c r="E264" s="237" t="s">
        <v>22</v>
      </c>
      <c r="F264" s="238" t="s">
        <v>459</v>
      </c>
      <c r="G264" s="236"/>
      <c r="H264" s="239">
        <v>24</v>
      </c>
      <c r="I264" s="240"/>
      <c r="J264" s="236"/>
      <c r="K264" s="236"/>
      <c r="L264" s="241"/>
      <c r="M264" s="242"/>
      <c r="N264" s="243"/>
      <c r="O264" s="243"/>
      <c r="P264" s="243"/>
      <c r="Q264" s="243"/>
      <c r="R264" s="243"/>
      <c r="S264" s="243"/>
      <c r="T264" s="244"/>
      <c r="AT264" s="245" t="s">
        <v>161</v>
      </c>
      <c r="AU264" s="245" t="s">
        <v>84</v>
      </c>
      <c r="AV264" s="11" t="s">
        <v>84</v>
      </c>
      <c r="AW264" s="11" t="s">
        <v>163</v>
      </c>
      <c r="AX264" s="11" t="s">
        <v>75</v>
      </c>
      <c r="AY264" s="245" t="s">
        <v>149</v>
      </c>
    </row>
    <row r="265" s="1" customFormat="1" ht="14.4" customHeight="1">
      <c r="B265" s="45"/>
      <c r="C265" s="220" t="s">
        <v>460</v>
      </c>
      <c r="D265" s="220" t="s">
        <v>152</v>
      </c>
      <c r="E265" s="221" t="s">
        <v>461</v>
      </c>
      <c r="F265" s="222" t="s">
        <v>462</v>
      </c>
      <c r="G265" s="223" t="s">
        <v>186</v>
      </c>
      <c r="H265" s="224">
        <v>42</v>
      </c>
      <c r="I265" s="225"/>
      <c r="J265" s="226">
        <f>ROUND(I265*H265,2)</f>
        <v>0</v>
      </c>
      <c r="K265" s="222" t="s">
        <v>156</v>
      </c>
      <c r="L265" s="71"/>
      <c r="M265" s="227" t="s">
        <v>22</v>
      </c>
      <c r="N265" s="228" t="s">
        <v>46</v>
      </c>
      <c r="O265" s="46"/>
      <c r="P265" s="229">
        <f>O265*H265</f>
        <v>0</v>
      </c>
      <c r="Q265" s="229">
        <v>0</v>
      </c>
      <c r="R265" s="229">
        <f>Q265*H265</f>
        <v>0</v>
      </c>
      <c r="S265" s="229">
        <v>0.00027999999999999998</v>
      </c>
      <c r="T265" s="230">
        <f>S265*H265</f>
        <v>0.01176</v>
      </c>
      <c r="AR265" s="23" t="s">
        <v>252</v>
      </c>
      <c r="AT265" s="23" t="s">
        <v>152</v>
      </c>
      <c r="AU265" s="23" t="s">
        <v>84</v>
      </c>
      <c r="AY265" s="23" t="s">
        <v>149</v>
      </c>
      <c r="BE265" s="231">
        <f>IF(N265="základní",J265,0)</f>
        <v>0</v>
      </c>
      <c r="BF265" s="231">
        <f>IF(N265="snížená",J265,0)</f>
        <v>0</v>
      </c>
      <c r="BG265" s="231">
        <f>IF(N265="zákl. přenesená",J265,0)</f>
        <v>0</v>
      </c>
      <c r="BH265" s="231">
        <f>IF(N265="sníž. přenesená",J265,0)</f>
        <v>0</v>
      </c>
      <c r="BI265" s="231">
        <f>IF(N265="nulová",J265,0)</f>
        <v>0</v>
      </c>
      <c r="BJ265" s="23" t="s">
        <v>24</v>
      </c>
      <c r="BK265" s="231">
        <f>ROUND(I265*H265,2)</f>
        <v>0</v>
      </c>
      <c r="BL265" s="23" t="s">
        <v>252</v>
      </c>
      <c r="BM265" s="23" t="s">
        <v>463</v>
      </c>
    </row>
    <row r="266" s="11" customFormat="1">
      <c r="B266" s="235"/>
      <c r="C266" s="236"/>
      <c r="D266" s="232" t="s">
        <v>161</v>
      </c>
      <c r="E266" s="237" t="s">
        <v>22</v>
      </c>
      <c r="F266" s="238" t="s">
        <v>464</v>
      </c>
      <c r="G266" s="236"/>
      <c r="H266" s="239">
        <v>42</v>
      </c>
      <c r="I266" s="240"/>
      <c r="J266" s="236"/>
      <c r="K266" s="236"/>
      <c r="L266" s="241"/>
      <c r="M266" s="242"/>
      <c r="N266" s="243"/>
      <c r="O266" s="243"/>
      <c r="P266" s="243"/>
      <c r="Q266" s="243"/>
      <c r="R266" s="243"/>
      <c r="S266" s="243"/>
      <c r="T266" s="244"/>
      <c r="AT266" s="245" t="s">
        <v>161</v>
      </c>
      <c r="AU266" s="245" t="s">
        <v>84</v>
      </c>
      <c r="AV266" s="11" t="s">
        <v>84</v>
      </c>
      <c r="AW266" s="11" t="s">
        <v>163</v>
      </c>
      <c r="AX266" s="11" t="s">
        <v>24</v>
      </c>
      <c r="AY266" s="245" t="s">
        <v>149</v>
      </c>
    </row>
    <row r="267" s="10" customFormat="1" ht="29.88" customHeight="1">
      <c r="B267" s="204"/>
      <c r="C267" s="205"/>
      <c r="D267" s="206" t="s">
        <v>74</v>
      </c>
      <c r="E267" s="218" t="s">
        <v>465</v>
      </c>
      <c r="F267" s="218" t="s">
        <v>466</v>
      </c>
      <c r="G267" s="205"/>
      <c r="H267" s="205"/>
      <c r="I267" s="208"/>
      <c r="J267" s="219">
        <f>BK267</f>
        <v>0</v>
      </c>
      <c r="K267" s="205"/>
      <c r="L267" s="210"/>
      <c r="M267" s="211"/>
      <c r="N267" s="212"/>
      <c r="O267" s="212"/>
      <c r="P267" s="213">
        <f>SUM(P268:P301)</f>
        <v>0</v>
      </c>
      <c r="Q267" s="212"/>
      <c r="R267" s="213">
        <f>SUM(R268:R301)</f>
        <v>0.14521000000000001</v>
      </c>
      <c r="S267" s="212"/>
      <c r="T267" s="214">
        <f>SUM(T268:T301)</f>
        <v>0.26244000000000001</v>
      </c>
      <c r="AR267" s="215" t="s">
        <v>84</v>
      </c>
      <c r="AT267" s="216" t="s">
        <v>74</v>
      </c>
      <c r="AU267" s="216" t="s">
        <v>24</v>
      </c>
      <c r="AY267" s="215" t="s">
        <v>149</v>
      </c>
      <c r="BK267" s="217">
        <f>SUM(BK268:BK301)</f>
        <v>0</v>
      </c>
    </row>
    <row r="268" s="1" customFormat="1" ht="14.4" customHeight="1">
      <c r="B268" s="45"/>
      <c r="C268" s="220" t="s">
        <v>467</v>
      </c>
      <c r="D268" s="220" t="s">
        <v>152</v>
      </c>
      <c r="E268" s="221" t="s">
        <v>468</v>
      </c>
      <c r="F268" s="222" t="s">
        <v>469</v>
      </c>
      <c r="G268" s="223" t="s">
        <v>470</v>
      </c>
      <c r="H268" s="224">
        <v>12</v>
      </c>
      <c r="I268" s="225"/>
      <c r="J268" s="226">
        <f>ROUND(I268*H268,2)</f>
        <v>0</v>
      </c>
      <c r="K268" s="222" t="s">
        <v>156</v>
      </c>
      <c r="L268" s="71"/>
      <c r="M268" s="227" t="s">
        <v>22</v>
      </c>
      <c r="N268" s="228" t="s">
        <v>46</v>
      </c>
      <c r="O268" s="46"/>
      <c r="P268" s="229">
        <f>O268*H268</f>
        <v>0</v>
      </c>
      <c r="Q268" s="229">
        <v>0</v>
      </c>
      <c r="R268" s="229">
        <f>Q268*H268</f>
        <v>0</v>
      </c>
      <c r="S268" s="229">
        <v>0.019460000000000002</v>
      </c>
      <c r="T268" s="230">
        <f>S268*H268</f>
        <v>0.23352000000000001</v>
      </c>
      <c r="AR268" s="23" t="s">
        <v>252</v>
      </c>
      <c r="AT268" s="23" t="s">
        <v>152</v>
      </c>
      <c r="AU268" s="23" t="s">
        <v>84</v>
      </c>
      <c r="AY268" s="23" t="s">
        <v>149</v>
      </c>
      <c r="BE268" s="231">
        <f>IF(N268="základní",J268,0)</f>
        <v>0</v>
      </c>
      <c r="BF268" s="231">
        <f>IF(N268="snížená",J268,0)</f>
        <v>0</v>
      </c>
      <c r="BG268" s="231">
        <f>IF(N268="zákl. přenesená",J268,0)</f>
        <v>0</v>
      </c>
      <c r="BH268" s="231">
        <f>IF(N268="sníž. přenesená",J268,0)</f>
        <v>0</v>
      </c>
      <c r="BI268" s="231">
        <f>IF(N268="nulová",J268,0)</f>
        <v>0</v>
      </c>
      <c r="BJ268" s="23" t="s">
        <v>24</v>
      </c>
      <c r="BK268" s="231">
        <f>ROUND(I268*H268,2)</f>
        <v>0</v>
      </c>
      <c r="BL268" s="23" t="s">
        <v>252</v>
      </c>
      <c r="BM268" s="23" t="s">
        <v>471</v>
      </c>
    </row>
    <row r="269" s="11" customFormat="1">
      <c r="B269" s="235"/>
      <c r="C269" s="236"/>
      <c r="D269" s="232" t="s">
        <v>161</v>
      </c>
      <c r="E269" s="237" t="s">
        <v>22</v>
      </c>
      <c r="F269" s="238" t="s">
        <v>472</v>
      </c>
      <c r="G269" s="236"/>
      <c r="H269" s="239">
        <v>12</v>
      </c>
      <c r="I269" s="240"/>
      <c r="J269" s="236"/>
      <c r="K269" s="236"/>
      <c r="L269" s="241"/>
      <c r="M269" s="242"/>
      <c r="N269" s="243"/>
      <c r="O269" s="243"/>
      <c r="P269" s="243"/>
      <c r="Q269" s="243"/>
      <c r="R269" s="243"/>
      <c r="S269" s="243"/>
      <c r="T269" s="244"/>
      <c r="AT269" s="245" t="s">
        <v>161</v>
      </c>
      <c r="AU269" s="245" t="s">
        <v>84</v>
      </c>
      <c r="AV269" s="11" t="s">
        <v>84</v>
      </c>
      <c r="AW269" s="11" t="s">
        <v>163</v>
      </c>
      <c r="AX269" s="11" t="s">
        <v>75</v>
      </c>
      <c r="AY269" s="245" t="s">
        <v>149</v>
      </c>
    </row>
    <row r="270" s="1" customFormat="1" ht="14.4" customHeight="1">
      <c r="B270" s="45"/>
      <c r="C270" s="220" t="s">
        <v>473</v>
      </c>
      <c r="D270" s="220" t="s">
        <v>152</v>
      </c>
      <c r="E270" s="221" t="s">
        <v>474</v>
      </c>
      <c r="F270" s="222" t="s">
        <v>475</v>
      </c>
      <c r="G270" s="223" t="s">
        <v>470</v>
      </c>
      <c r="H270" s="224">
        <v>12</v>
      </c>
      <c r="I270" s="225"/>
      <c r="J270" s="226">
        <f>ROUND(I270*H270,2)</f>
        <v>0</v>
      </c>
      <c r="K270" s="222" t="s">
        <v>156</v>
      </c>
      <c r="L270" s="71"/>
      <c r="M270" s="227" t="s">
        <v>22</v>
      </c>
      <c r="N270" s="228" t="s">
        <v>46</v>
      </c>
      <c r="O270" s="46"/>
      <c r="P270" s="229">
        <f>O270*H270</f>
        <v>0</v>
      </c>
      <c r="Q270" s="229">
        <v>0</v>
      </c>
      <c r="R270" s="229">
        <f>Q270*H270</f>
        <v>0</v>
      </c>
      <c r="S270" s="229">
        <v>0.00156</v>
      </c>
      <c r="T270" s="230">
        <f>S270*H270</f>
        <v>0.018720000000000001</v>
      </c>
      <c r="AR270" s="23" t="s">
        <v>252</v>
      </c>
      <c r="AT270" s="23" t="s">
        <v>152</v>
      </c>
      <c r="AU270" s="23" t="s">
        <v>84</v>
      </c>
      <c r="AY270" s="23" t="s">
        <v>149</v>
      </c>
      <c r="BE270" s="231">
        <f>IF(N270="základní",J270,0)</f>
        <v>0</v>
      </c>
      <c r="BF270" s="231">
        <f>IF(N270="snížená",J270,0)</f>
        <v>0</v>
      </c>
      <c r="BG270" s="231">
        <f>IF(N270="zákl. přenesená",J270,0)</f>
        <v>0</v>
      </c>
      <c r="BH270" s="231">
        <f>IF(N270="sníž. přenesená",J270,0)</f>
        <v>0</v>
      </c>
      <c r="BI270" s="231">
        <f>IF(N270="nulová",J270,0)</f>
        <v>0</v>
      </c>
      <c r="BJ270" s="23" t="s">
        <v>24</v>
      </c>
      <c r="BK270" s="231">
        <f>ROUND(I270*H270,2)</f>
        <v>0</v>
      </c>
      <c r="BL270" s="23" t="s">
        <v>252</v>
      </c>
      <c r="BM270" s="23" t="s">
        <v>476</v>
      </c>
    </row>
    <row r="271" s="11" customFormat="1">
      <c r="B271" s="235"/>
      <c r="C271" s="236"/>
      <c r="D271" s="232" t="s">
        <v>161</v>
      </c>
      <c r="E271" s="237" t="s">
        <v>22</v>
      </c>
      <c r="F271" s="238" t="s">
        <v>477</v>
      </c>
      <c r="G271" s="236"/>
      <c r="H271" s="239">
        <v>12</v>
      </c>
      <c r="I271" s="240"/>
      <c r="J271" s="236"/>
      <c r="K271" s="236"/>
      <c r="L271" s="241"/>
      <c r="M271" s="242"/>
      <c r="N271" s="243"/>
      <c r="O271" s="243"/>
      <c r="P271" s="243"/>
      <c r="Q271" s="243"/>
      <c r="R271" s="243"/>
      <c r="S271" s="243"/>
      <c r="T271" s="244"/>
      <c r="AT271" s="245" t="s">
        <v>161</v>
      </c>
      <c r="AU271" s="245" t="s">
        <v>84</v>
      </c>
      <c r="AV271" s="11" t="s">
        <v>84</v>
      </c>
      <c r="AW271" s="11" t="s">
        <v>163</v>
      </c>
      <c r="AX271" s="11" t="s">
        <v>75</v>
      </c>
      <c r="AY271" s="245" t="s">
        <v>149</v>
      </c>
    </row>
    <row r="272" s="1" customFormat="1" ht="22.8" customHeight="1">
      <c r="B272" s="45"/>
      <c r="C272" s="220" t="s">
        <v>478</v>
      </c>
      <c r="D272" s="220" t="s">
        <v>152</v>
      </c>
      <c r="E272" s="221" t="s">
        <v>479</v>
      </c>
      <c r="F272" s="222" t="s">
        <v>480</v>
      </c>
      <c r="G272" s="223" t="s">
        <v>179</v>
      </c>
      <c r="H272" s="224">
        <v>12</v>
      </c>
      <c r="I272" s="225"/>
      <c r="J272" s="226">
        <f>ROUND(I272*H272,2)</f>
        <v>0</v>
      </c>
      <c r="K272" s="222" t="s">
        <v>156</v>
      </c>
      <c r="L272" s="71"/>
      <c r="M272" s="227" t="s">
        <v>22</v>
      </c>
      <c r="N272" s="228" t="s">
        <v>46</v>
      </c>
      <c r="O272" s="46"/>
      <c r="P272" s="229">
        <f>O272*H272</f>
        <v>0</v>
      </c>
      <c r="Q272" s="229">
        <v>0</v>
      </c>
      <c r="R272" s="229">
        <f>Q272*H272</f>
        <v>0</v>
      </c>
      <c r="S272" s="229">
        <v>0.00084999999999999995</v>
      </c>
      <c r="T272" s="230">
        <f>S272*H272</f>
        <v>0.010199999999999999</v>
      </c>
      <c r="AR272" s="23" t="s">
        <v>252</v>
      </c>
      <c r="AT272" s="23" t="s">
        <v>152</v>
      </c>
      <c r="AU272" s="23" t="s">
        <v>84</v>
      </c>
      <c r="AY272" s="23" t="s">
        <v>149</v>
      </c>
      <c r="BE272" s="231">
        <f>IF(N272="základní",J272,0)</f>
        <v>0</v>
      </c>
      <c r="BF272" s="231">
        <f>IF(N272="snížená",J272,0)</f>
        <v>0</v>
      </c>
      <c r="BG272" s="231">
        <f>IF(N272="zákl. přenesená",J272,0)</f>
        <v>0</v>
      </c>
      <c r="BH272" s="231">
        <f>IF(N272="sníž. přenesená",J272,0)</f>
        <v>0</v>
      </c>
      <c r="BI272" s="231">
        <f>IF(N272="nulová",J272,0)</f>
        <v>0</v>
      </c>
      <c r="BJ272" s="23" t="s">
        <v>24</v>
      </c>
      <c r="BK272" s="231">
        <f>ROUND(I272*H272,2)</f>
        <v>0</v>
      </c>
      <c r="BL272" s="23" t="s">
        <v>252</v>
      </c>
      <c r="BM272" s="23" t="s">
        <v>481</v>
      </c>
    </row>
    <row r="273" s="11" customFormat="1">
      <c r="B273" s="235"/>
      <c r="C273" s="236"/>
      <c r="D273" s="232" t="s">
        <v>161</v>
      </c>
      <c r="E273" s="237" t="s">
        <v>22</v>
      </c>
      <c r="F273" s="238" t="s">
        <v>472</v>
      </c>
      <c r="G273" s="236"/>
      <c r="H273" s="239">
        <v>12</v>
      </c>
      <c r="I273" s="240"/>
      <c r="J273" s="236"/>
      <c r="K273" s="236"/>
      <c r="L273" s="241"/>
      <c r="M273" s="242"/>
      <c r="N273" s="243"/>
      <c r="O273" s="243"/>
      <c r="P273" s="243"/>
      <c r="Q273" s="243"/>
      <c r="R273" s="243"/>
      <c r="S273" s="243"/>
      <c r="T273" s="244"/>
      <c r="AT273" s="245" t="s">
        <v>161</v>
      </c>
      <c r="AU273" s="245" t="s">
        <v>84</v>
      </c>
      <c r="AV273" s="11" t="s">
        <v>84</v>
      </c>
      <c r="AW273" s="11" t="s">
        <v>163</v>
      </c>
      <c r="AX273" s="11" t="s">
        <v>24</v>
      </c>
      <c r="AY273" s="245" t="s">
        <v>149</v>
      </c>
    </row>
    <row r="274" s="1" customFormat="1" ht="34.2" customHeight="1">
      <c r="B274" s="45"/>
      <c r="C274" s="220" t="s">
        <v>482</v>
      </c>
      <c r="D274" s="220" t="s">
        <v>152</v>
      </c>
      <c r="E274" s="221" t="s">
        <v>483</v>
      </c>
      <c r="F274" s="222" t="s">
        <v>484</v>
      </c>
      <c r="G274" s="223" t="s">
        <v>155</v>
      </c>
      <c r="H274" s="224">
        <v>0.26200000000000001</v>
      </c>
      <c r="I274" s="225"/>
      <c r="J274" s="226">
        <f>ROUND(I274*H274,2)</f>
        <v>0</v>
      </c>
      <c r="K274" s="222" t="s">
        <v>156</v>
      </c>
      <c r="L274" s="71"/>
      <c r="M274" s="227" t="s">
        <v>22</v>
      </c>
      <c r="N274" s="228" t="s">
        <v>46</v>
      </c>
      <c r="O274" s="46"/>
      <c r="P274" s="229">
        <f>O274*H274</f>
        <v>0</v>
      </c>
      <c r="Q274" s="229">
        <v>0</v>
      </c>
      <c r="R274" s="229">
        <f>Q274*H274</f>
        <v>0</v>
      </c>
      <c r="S274" s="229">
        <v>0</v>
      </c>
      <c r="T274" s="230">
        <f>S274*H274</f>
        <v>0</v>
      </c>
      <c r="AR274" s="23" t="s">
        <v>252</v>
      </c>
      <c r="AT274" s="23" t="s">
        <v>152</v>
      </c>
      <c r="AU274" s="23" t="s">
        <v>84</v>
      </c>
      <c r="AY274" s="23" t="s">
        <v>149</v>
      </c>
      <c r="BE274" s="231">
        <f>IF(N274="základní",J274,0)</f>
        <v>0</v>
      </c>
      <c r="BF274" s="231">
        <f>IF(N274="snížená",J274,0)</f>
        <v>0</v>
      </c>
      <c r="BG274" s="231">
        <f>IF(N274="zákl. přenesená",J274,0)</f>
        <v>0</v>
      </c>
      <c r="BH274" s="231">
        <f>IF(N274="sníž. přenesená",J274,0)</f>
        <v>0</v>
      </c>
      <c r="BI274" s="231">
        <f>IF(N274="nulová",J274,0)</f>
        <v>0</v>
      </c>
      <c r="BJ274" s="23" t="s">
        <v>24</v>
      </c>
      <c r="BK274" s="231">
        <f>ROUND(I274*H274,2)</f>
        <v>0</v>
      </c>
      <c r="BL274" s="23" t="s">
        <v>252</v>
      </c>
      <c r="BM274" s="23" t="s">
        <v>485</v>
      </c>
    </row>
    <row r="275" s="1" customFormat="1" ht="22.8" customHeight="1">
      <c r="B275" s="45"/>
      <c r="C275" s="220" t="s">
        <v>486</v>
      </c>
      <c r="D275" s="220" t="s">
        <v>152</v>
      </c>
      <c r="E275" s="221" t="s">
        <v>487</v>
      </c>
      <c r="F275" s="222" t="s">
        <v>488</v>
      </c>
      <c r="G275" s="223" t="s">
        <v>470</v>
      </c>
      <c r="H275" s="224">
        <v>2</v>
      </c>
      <c r="I275" s="225"/>
      <c r="J275" s="226">
        <f>ROUND(I275*H275,2)</f>
        <v>0</v>
      </c>
      <c r="K275" s="222" t="s">
        <v>156</v>
      </c>
      <c r="L275" s="71"/>
      <c r="M275" s="227" t="s">
        <v>22</v>
      </c>
      <c r="N275" s="228" t="s">
        <v>46</v>
      </c>
      <c r="O275" s="46"/>
      <c r="P275" s="229">
        <f>O275*H275</f>
        <v>0</v>
      </c>
      <c r="Q275" s="229">
        <v>0.00084999999999999995</v>
      </c>
      <c r="R275" s="229">
        <f>Q275*H275</f>
        <v>0.0016999999999999999</v>
      </c>
      <c r="S275" s="229">
        <v>0</v>
      </c>
      <c r="T275" s="230">
        <f>S275*H275</f>
        <v>0</v>
      </c>
      <c r="AR275" s="23" t="s">
        <v>252</v>
      </c>
      <c r="AT275" s="23" t="s">
        <v>152</v>
      </c>
      <c r="AU275" s="23" t="s">
        <v>84</v>
      </c>
      <c r="AY275" s="23" t="s">
        <v>149</v>
      </c>
      <c r="BE275" s="231">
        <f>IF(N275="základní",J275,0)</f>
        <v>0</v>
      </c>
      <c r="BF275" s="231">
        <f>IF(N275="snížená",J275,0)</f>
        <v>0</v>
      </c>
      <c r="BG275" s="231">
        <f>IF(N275="zákl. přenesená",J275,0)</f>
        <v>0</v>
      </c>
      <c r="BH275" s="231">
        <f>IF(N275="sníž. přenesená",J275,0)</f>
        <v>0</v>
      </c>
      <c r="BI275" s="231">
        <f>IF(N275="nulová",J275,0)</f>
        <v>0</v>
      </c>
      <c r="BJ275" s="23" t="s">
        <v>24</v>
      </c>
      <c r="BK275" s="231">
        <f>ROUND(I275*H275,2)</f>
        <v>0</v>
      </c>
      <c r="BL275" s="23" t="s">
        <v>252</v>
      </c>
      <c r="BM275" s="23" t="s">
        <v>489</v>
      </c>
    </row>
    <row r="276" s="11" customFormat="1">
      <c r="B276" s="235"/>
      <c r="C276" s="236"/>
      <c r="D276" s="232" t="s">
        <v>161</v>
      </c>
      <c r="E276" s="237" t="s">
        <v>22</v>
      </c>
      <c r="F276" s="238" t="s">
        <v>490</v>
      </c>
      <c r="G276" s="236"/>
      <c r="H276" s="239">
        <v>1</v>
      </c>
      <c r="I276" s="240"/>
      <c r="J276" s="236"/>
      <c r="K276" s="236"/>
      <c r="L276" s="241"/>
      <c r="M276" s="242"/>
      <c r="N276" s="243"/>
      <c r="O276" s="243"/>
      <c r="P276" s="243"/>
      <c r="Q276" s="243"/>
      <c r="R276" s="243"/>
      <c r="S276" s="243"/>
      <c r="T276" s="244"/>
      <c r="AT276" s="245" t="s">
        <v>161</v>
      </c>
      <c r="AU276" s="245" t="s">
        <v>84</v>
      </c>
      <c r="AV276" s="11" t="s">
        <v>84</v>
      </c>
      <c r="AW276" s="11" t="s">
        <v>163</v>
      </c>
      <c r="AX276" s="11" t="s">
        <v>75</v>
      </c>
      <c r="AY276" s="245" t="s">
        <v>149</v>
      </c>
    </row>
    <row r="277" s="11" customFormat="1">
      <c r="B277" s="235"/>
      <c r="C277" s="236"/>
      <c r="D277" s="232" t="s">
        <v>161</v>
      </c>
      <c r="E277" s="237" t="s">
        <v>22</v>
      </c>
      <c r="F277" s="238" t="s">
        <v>491</v>
      </c>
      <c r="G277" s="236"/>
      <c r="H277" s="239">
        <v>1</v>
      </c>
      <c r="I277" s="240"/>
      <c r="J277" s="236"/>
      <c r="K277" s="236"/>
      <c r="L277" s="241"/>
      <c r="M277" s="242"/>
      <c r="N277" s="243"/>
      <c r="O277" s="243"/>
      <c r="P277" s="243"/>
      <c r="Q277" s="243"/>
      <c r="R277" s="243"/>
      <c r="S277" s="243"/>
      <c r="T277" s="244"/>
      <c r="AT277" s="245" t="s">
        <v>161</v>
      </c>
      <c r="AU277" s="245" t="s">
        <v>84</v>
      </c>
      <c r="AV277" s="11" t="s">
        <v>84</v>
      </c>
      <c r="AW277" s="11" t="s">
        <v>163</v>
      </c>
      <c r="AX277" s="11" t="s">
        <v>75</v>
      </c>
      <c r="AY277" s="245" t="s">
        <v>149</v>
      </c>
    </row>
    <row r="278" s="1" customFormat="1" ht="22.8" customHeight="1">
      <c r="B278" s="45"/>
      <c r="C278" s="220" t="s">
        <v>492</v>
      </c>
      <c r="D278" s="220" t="s">
        <v>152</v>
      </c>
      <c r="E278" s="221" t="s">
        <v>493</v>
      </c>
      <c r="F278" s="222" t="s">
        <v>494</v>
      </c>
      <c r="G278" s="223" t="s">
        <v>179</v>
      </c>
      <c r="H278" s="224">
        <v>28</v>
      </c>
      <c r="I278" s="225"/>
      <c r="J278" s="226">
        <f>ROUND(I278*H278,2)</f>
        <v>0</v>
      </c>
      <c r="K278" s="222" t="s">
        <v>22</v>
      </c>
      <c r="L278" s="71"/>
      <c r="M278" s="227" t="s">
        <v>22</v>
      </c>
      <c r="N278" s="228" t="s">
        <v>46</v>
      </c>
      <c r="O278" s="46"/>
      <c r="P278" s="229">
        <f>O278*H278</f>
        <v>0</v>
      </c>
      <c r="Q278" s="229">
        <v>0</v>
      </c>
      <c r="R278" s="229">
        <f>Q278*H278</f>
        <v>0</v>
      </c>
      <c r="S278" s="229">
        <v>0</v>
      </c>
      <c r="T278" s="230">
        <f>S278*H278</f>
        <v>0</v>
      </c>
      <c r="AR278" s="23" t="s">
        <v>252</v>
      </c>
      <c r="AT278" s="23" t="s">
        <v>152</v>
      </c>
      <c r="AU278" s="23" t="s">
        <v>84</v>
      </c>
      <c r="AY278" s="23" t="s">
        <v>149</v>
      </c>
      <c r="BE278" s="231">
        <f>IF(N278="základní",J278,0)</f>
        <v>0</v>
      </c>
      <c r="BF278" s="231">
        <f>IF(N278="snížená",J278,0)</f>
        <v>0</v>
      </c>
      <c r="BG278" s="231">
        <f>IF(N278="zákl. přenesená",J278,0)</f>
        <v>0</v>
      </c>
      <c r="BH278" s="231">
        <f>IF(N278="sníž. přenesená",J278,0)</f>
        <v>0</v>
      </c>
      <c r="BI278" s="231">
        <f>IF(N278="nulová",J278,0)</f>
        <v>0</v>
      </c>
      <c r="BJ278" s="23" t="s">
        <v>24</v>
      </c>
      <c r="BK278" s="231">
        <f>ROUND(I278*H278,2)</f>
        <v>0</v>
      </c>
      <c r="BL278" s="23" t="s">
        <v>252</v>
      </c>
      <c r="BM278" s="23" t="s">
        <v>495</v>
      </c>
    </row>
    <row r="279" s="11" customFormat="1">
      <c r="B279" s="235"/>
      <c r="C279" s="236"/>
      <c r="D279" s="232" t="s">
        <v>161</v>
      </c>
      <c r="E279" s="237" t="s">
        <v>22</v>
      </c>
      <c r="F279" s="238" t="s">
        <v>496</v>
      </c>
      <c r="G279" s="236"/>
      <c r="H279" s="239">
        <v>2</v>
      </c>
      <c r="I279" s="240"/>
      <c r="J279" s="236"/>
      <c r="K279" s="236"/>
      <c r="L279" s="241"/>
      <c r="M279" s="242"/>
      <c r="N279" s="243"/>
      <c r="O279" s="243"/>
      <c r="P279" s="243"/>
      <c r="Q279" s="243"/>
      <c r="R279" s="243"/>
      <c r="S279" s="243"/>
      <c r="T279" s="244"/>
      <c r="AT279" s="245" t="s">
        <v>161</v>
      </c>
      <c r="AU279" s="245" t="s">
        <v>84</v>
      </c>
      <c r="AV279" s="11" t="s">
        <v>84</v>
      </c>
      <c r="AW279" s="11" t="s">
        <v>163</v>
      </c>
      <c r="AX279" s="11" t="s">
        <v>75</v>
      </c>
      <c r="AY279" s="245" t="s">
        <v>149</v>
      </c>
    </row>
    <row r="280" s="11" customFormat="1">
      <c r="B280" s="235"/>
      <c r="C280" s="236"/>
      <c r="D280" s="232" t="s">
        <v>161</v>
      </c>
      <c r="E280" s="237" t="s">
        <v>22</v>
      </c>
      <c r="F280" s="238" t="s">
        <v>497</v>
      </c>
      <c r="G280" s="236"/>
      <c r="H280" s="239">
        <v>2</v>
      </c>
      <c r="I280" s="240"/>
      <c r="J280" s="236"/>
      <c r="K280" s="236"/>
      <c r="L280" s="241"/>
      <c r="M280" s="242"/>
      <c r="N280" s="243"/>
      <c r="O280" s="243"/>
      <c r="P280" s="243"/>
      <c r="Q280" s="243"/>
      <c r="R280" s="243"/>
      <c r="S280" s="243"/>
      <c r="T280" s="244"/>
      <c r="AT280" s="245" t="s">
        <v>161</v>
      </c>
      <c r="AU280" s="245" t="s">
        <v>84</v>
      </c>
      <c r="AV280" s="11" t="s">
        <v>84</v>
      </c>
      <c r="AW280" s="11" t="s">
        <v>163</v>
      </c>
      <c r="AX280" s="11" t="s">
        <v>75</v>
      </c>
      <c r="AY280" s="245" t="s">
        <v>149</v>
      </c>
    </row>
    <row r="281" s="11" customFormat="1">
      <c r="B281" s="235"/>
      <c r="C281" s="236"/>
      <c r="D281" s="232" t="s">
        <v>161</v>
      </c>
      <c r="E281" s="237" t="s">
        <v>22</v>
      </c>
      <c r="F281" s="238" t="s">
        <v>498</v>
      </c>
      <c r="G281" s="236"/>
      <c r="H281" s="239">
        <v>24</v>
      </c>
      <c r="I281" s="240"/>
      <c r="J281" s="236"/>
      <c r="K281" s="236"/>
      <c r="L281" s="241"/>
      <c r="M281" s="242"/>
      <c r="N281" s="243"/>
      <c r="O281" s="243"/>
      <c r="P281" s="243"/>
      <c r="Q281" s="243"/>
      <c r="R281" s="243"/>
      <c r="S281" s="243"/>
      <c r="T281" s="244"/>
      <c r="AT281" s="245" t="s">
        <v>161</v>
      </c>
      <c r="AU281" s="245" t="s">
        <v>84</v>
      </c>
      <c r="AV281" s="11" t="s">
        <v>84</v>
      </c>
      <c r="AW281" s="11" t="s">
        <v>163</v>
      </c>
      <c r="AX281" s="11" t="s">
        <v>75</v>
      </c>
      <c r="AY281" s="245" t="s">
        <v>149</v>
      </c>
    </row>
    <row r="282" s="13" customFormat="1">
      <c r="B282" s="256"/>
      <c r="C282" s="257"/>
      <c r="D282" s="232" t="s">
        <v>161</v>
      </c>
      <c r="E282" s="258" t="s">
        <v>22</v>
      </c>
      <c r="F282" s="259" t="s">
        <v>499</v>
      </c>
      <c r="G282" s="257"/>
      <c r="H282" s="260">
        <v>28</v>
      </c>
      <c r="I282" s="261"/>
      <c r="J282" s="257"/>
      <c r="K282" s="257"/>
      <c r="L282" s="262"/>
      <c r="M282" s="263"/>
      <c r="N282" s="264"/>
      <c r="O282" s="264"/>
      <c r="P282" s="264"/>
      <c r="Q282" s="264"/>
      <c r="R282" s="264"/>
      <c r="S282" s="264"/>
      <c r="T282" s="265"/>
      <c r="AT282" s="266" t="s">
        <v>161</v>
      </c>
      <c r="AU282" s="266" t="s">
        <v>84</v>
      </c>
      <c r="AV282" s="13" t="s">
        <v>157</v>
      </c>
      <c r="AW282" s="13" t="s">
        <v>163</v>
      </c>
      <c r="AX282" s="13" t="s">
        <v>24</v>
      </c>
      <c r="AY282" s="266" t="s">
        <v>149</v>
      </c>
    </row>
    <row r="283" s="1" customFormat="1" ht="14.4" customHeight="1">
      <c r="B283" s="45"/>
      <c r="C283" s="267" t="s">
        <v>500</v>
      </c>
      <c r="D283" s="267" t="s">
        <v>501</v>
      </c>
      <c r="E283" s="268" t="s">
        <v>502</v>
      </c>
      <c r="F283" s="269" t="s">
        <v>503</v>
      </c>
      <c r="G283" s="270" t="s">
        <v>179</v>
      </c>
      <c r="H283" s="271">
        <v>1</v>
      </c>
      <c r="I283" s="272"/>
      <c r="J283" s="273">
        <f>ROUND(I283*H283,2)</f>
        <v>0</v>
      </c>
      <c r="K283" s="269" t="s">
        <v>156</v>
      </c>
      <c r="L283" s="274"/>
      <c r="M283" s="275" t="s">
        <v>22</v>
      </c>
      <c r="N283" s="276" t="s">
        <v>46</v>
      </c>
      <c r="O283" s="46"/>
      <c r="P283" s="229">
        <f>O283*H283</f>
        <v>0</v>
      </c>
      <c r="Q283" s="229">
        <v>0.00084999999999999995</v>
      </c>
      <c r="R283" s="229">
        <f>Q283*H283</f>
        <v>0.00084999999999999995</v>
      </c>
      <c r="S283" s="229">
        <v>0</v>
      </c>
      <c r="T283" s="230">
        <f>S283*H283</f>
        <v>0</v>
      </c>
      <c r="AR283" s="23" t="s">
        <v>358</v>
      </c>
      <c r="AT283" s="23" t="s">
        <v>501</v>
      </c>
      <c r="AU283" s="23" t="s">
        <v>84</v>
      </c>
      <c r="AY283" s="23" t="s">
        <v>149</v>
      </c>
      <c r="BE283" s="231">
        <f>IF(N283="základní",J283,0)</f>
        <v>0</v>
      </c>
      <c r="BF283" s="231">
        <f>IF(N283="snížená",J283,0)</f>
        <v>0</v>
      </c>
      <c r="BG283" s="231">
        <f>IF(N283="zákl. přenesená",J283,0)</f>
        <v>0</v>
      </c>
      <c r="BH283" s="231">
        <f>IF(N283="sníž. přenesená",J283,0)</f>
        <v>0</v>
      </c>
      <c r="BI283" s="231">
        <f>IF(N283="nulová",J283,0)</f>
        <v>0</v>
      </c>
      <c r="BJ283" s="23" t="s">
        <v>24</v>
      </c>
      <c r="BK283" s="231">
        <f>ROUND(I283*H283,2)</f>
        <v>0</v>
      </c>
      <c r="BL283" s="23" t="s">
        <v>252</v>
      </c>
      <c r="BM283" s="23" t="s">
        <v>504</v>
      </c>
    </row>
    <row r="284" s="1" customFormat="1" ht="14.4" customHeight="1">
      <c r="B284" s="45"/>
      <c r="C284" s="267" t="s">
        <v>505</v>
      </c>
      <c r="D284" s="267" t="s">
        <v>501</v>
      </c>
      <c r="E284" s="268" t="s">
        <v>506</v>
      </c>
      <c r="F284" s="269" t="s">
        <v>507</v>
      </c>
      <c r="G284" s="270" t="s">
        <v>179</v>
      </c>
      <c r="H284" s="271">
        <v>1</v>
      </c>
      <c r="I284" s="272"/>
      <c r="J284" s="273">
        <f>ROUND(I284*H284,2)</f>
        <v>0</v>
      </c>
      <c r="K284" s="269" t="s">
        <v>156</v>
      </c>
      <c r="L284" s="274"/>
      <c r="M284" s="275" t="s">
        <v>22</v>
      </c>
      <c r="N284" s="276" t="s">
        <v>46</v>
      </c>
      <c r="O284" s="46"/>
      <c r="P284" s="229">
        <f>O284*H284</f>
        <v>0</v>
      </c>
      <c r="Q284" s="229">
        <v>0.0011000000000000001</v>
      </c>
      <c r="R284" s="229">
        <f>Q284*H284</f>
        <v>0.0011000000000000001</v>
      </c>
      <c r="S284" s="229">
        <v>0</v>
      </c>
      <c r="T284" s="230">
        <f>S284*H284</f>
        <v>0</v>
      </c>
      <c r="AR284" s="23" t="s">
        <v>358</v>
      </c>
      <c r="AT284" s="23" t="s">
        <v>501</v>
      </c>
      <c r="AU284" s="23" t="s">
        <v>84</v>
      </c>
      <c r="AY284" s="23" t="s">
        <v>149</v>
      </c>
      <c r="BE284" s="231">
        <f>IF(N284="základní",J284,0)</f>
        <v>0</v>
      </c>
      <c r="BF284" s="231">
        <f>IF(N284="snížená",J284,0)</f>
        <v>0</v>
      </c>
      <c r="BG284" s="231">
        <f>IF(N284="zákl. přenesená",J284,0)</f>
        <v>0</v>
      </c>
      <c r="BH284" s="231">
        <f>IF(N284="sníž. přenesená",J284,0)</f>
        <v>0</v>
      </c>
      <c r="BI284" s="231">
        <f>IF(N284="nulová",J284,0)</f>
        <v>0</v>
      </c>
      <c r="BJ284" s="23" t="s">
        <v>24</v>
      </c>
      <c r="BK284" s="231">
        <f>ROUND(I284*H284,2)</f>
        <v>0</v>
      </c>
      <c r="BL284" s="23" t="s">
        <v>252</v>
      </c>
      <c r="BM284" s="23" t="s">
        <v>508</v>
      </c>
    </row>
    <row r="285" s="1" customFormat="1" ht="14.4" customHeight="1">
      <c r="B285" s="45"/>
      <c r="C285" s="267" t="s">
        <v>509</v>
      </c>
      <c r="D285" s="267" t="s">
        <v>501</v>
      </c>
      <c r="E285" s="268" t="s">
        <v>510</v>
      </c>
      <c r="F285" s="269" t="s">
        <v>511</v>
      </c>
      <c r="G285" s="270" t="s">
        <v>512</v>
      </c>
      <c r="H285" s="271">
        <v>12</v>
      </c>
      <c r="I285" s="272"/>
      <c r="J285" s="273">
        <f>ROUND(I285*H285,2)</f>
        <v>0</v>
      </c>
      <c r="K285" s="269" t="s">
        <v>22</v>
      </c>
      <c r="L285" s="274"/>
      <c r="M285" s="275" t="s">
        <v>22</v>
      </c>
      <c r="N285" s="276" t="s">
        <v>46</v>
      </c>
      <c r="O285" s="46"/>
      <c r="P285" s="229">
        <f>O285*H285</f>
        <v>0</v>
      </c>
      <c r="Q285" s="229">
        <v>0</v>
      </c>
      <c r="R285" s="229">
        <f>Q285*H285</f>
        <v>0</v>
      </c>
      <c r="S285" s="229">
        <v>0</v>
      </c>
      <c r="T285" s="230">
        <f>S285*H285</f>
        <v>0</v>
      </c>
      <c r="AR285" s="23" t="s">
        <v>358</v>
      </c>
      <c r="AT285" s="23" t="s">
        <v>501</v>
      </c>
      <c r="AU285" s="23" t="s">
        <v>84</v>
      </c>
      <c r="AY285" s="23" t="s">
        <v>149</v>
      </c>
      <c r="BE285" s="231">
        <f>IF(N285="základní",J285,0)</f>
        <v>0</v>
      </c>
      <c r="BF285" s="231">
        <f>IF(N285="snížená",J285,0)</f>
        <v>0</v>
      </c>
      <c r="BG285" s="231">
        <f>IF(N285="zákl. přenesená",J285,0)</f>
        <v>0</v>
      </c>
      <c r="BH285" s="231">
        <f>IF(N285="sníž. přenesená",J285,0)</f>
        <v>0</v>
      </c>
      <c r="BI285" s="231">
        <f>IF(N285="nulová",J285,0)</f>
        <v>0</v>
      </c>
      <c r="BJ285" s="23" t="s">
        <v>24</v>
      </c>
      <c r="BK285" s="231">
        <f>ROUND(I285*H285,2)</f>
        <v>0</v>
      </c>
      <c r="BL285" s="23" t="s">
        <v>252</v>
      </c>
      <c r="BM285" s="23" t="s">
        <v>513</v>
      </c>
    </row>
    <row r="286" s="11" customFormat="1">
      <c r="B286" s="235"/>
      <c r="C286" s="236"/>
      <c r="D286" s="232" t="s">
        <v>161</v>
      </c>
      <c r="E286" s="237" t="s">
        <v>22</v>
      </c>
      <c r="F286" s="238" t="s">
        <v>514</v>
      </c>
      <c r="G286" s="236"/>
      <c r="H286" s="239">
        <v>12</v>
      </c>
      <c r="I286" s="240"/>
      <c r="J286" s="236"/>
      <c r="K286" s="236"/>
      <c r="L286" s="241"/>
      <c r="M286" s="242"/>
      <c r="N286" s="243"/>
      <c r="O286" s="243"/>
      <c r="P286" s="243"/>
      <c r="Q286" s="243"/>
      <c r="R286" s="243"/>
      <c r="S286" s="243"/>
      <c r="T286" s="244"/>
      <c r="AT286" s="245" t="s">
        <v>161</v>
      </c>
      <c r="AU286" s="245" t="s">
        <v>84</v>
      </c>
      <c r="AV286" s="11" t="s">
        <v>84</v>
      </c>
      <c r="AW286" s="11" t="s">
        <v>163</v>
      </c>
      <c r="AX286" s="11" t="s">
        <v>75</v>
      </c>
      <c r="AY286" s="245" t="s">
        <v>149</v>
      </c>
    </row>
    <row r="287" s="1" customFormat="1" ht="22.8" customHeight="1">
      <c r="B287" s="45"/>
      <c r="C287" s="220" t="s">
        <v>515</v>
      </c>
      <c r="D287" s="220" t="s">
        <v>152</v>
      </c>
      <c r="E287" s="221" t="s">
        <v>516</v>
      </c>
      <c r="F287" s="222" t="s">
        <v>517</v>
      </c>
      <c r="G287" s="223" t="s">
        <v>470</v>
      </c>
      <c r="H287" s="224">
        <v>1</v>
      </c>
      <c r="I287" s="225"/>
      <c r="J287" s="226">
        <f>ROUND(I287*H287,2)</f>
        <v>0</v>
      </c>
      <c r="K287" s="222" t="s">
        <v>156</v>
      </c>
      <c r="L287" s="71"/>
      <c r="M287" s="227" t="s">
        <v>22</v>
      </c>
      <c r="N287" s="228" t="s">
        <v>46</v>
      </c>
      <c r="O287" s="46"/>
      <c r="P287" s="229">
        <f>O287*H287</f>
        <v>0</v>
      </c>
      <c r="Q287" s="229">
        <v>0.00080000000000000004</v>
      </c>
      <c r="R287" s="229">
        <f>Q287*H287</f>
        <v>0.00080000000000000004</v>
      </c>
      <c r="S287" s="229">
        <v>0</v>
      </c>
      <c r="T287" s="230">
        <f>S287*H287</f>
        <v>0</v>
      </c>
      <c r="AR287" s="23" t="s">
        <v>252</v>
      </c>
      <c r="AT287" s="23" t="s">
        <v>152</v>
      </c>
      <c r="AU287" s="23" t="s">
        <v>84</v>
      </c>
      <c r="AY287" s="23" t="s">
        <v>149</v>
      </c>
      <c r="BE287" s="231">
        <f>IF(N287="základní",J287,0)</f>
        <v>0</v>
      </c>
      <c r="BF287" s="231">
        <f>IF(N287="snížená",J287,0)</f>
        <v>0</v>
      </c>
      <c r="BG287" s="231">
        <f>IF(N287="zákl. přenesená",J287,0)</f>
        <v>0</v>
      </c>
      <c r="BH287" s="231">
        <f>IF(N287="sníž. přenesená",J287,0)</f>
        <v>0</v>
      </c>
      <c r="BI287" s="231">
        <f>IF(N287="nulová",J287,0)</f>
        <v>0</v>
      </c>
      <c r="BJ287" s="23" t="s">
        <v>24</v>
      </c>
      <c r="BK287" s="231">
        <f>ROUND(I287*H287,2)</f>
        <v>0</v>
      </c>
      <c r="BL287" s="23" t="s">
        <v>252</v>
      </c>
      <c r="BM287" s="23" t="s">
        <v>518</v>
      </c>
    </row>
    <row r="288" s="1" customFormat="1" ht="14.4" customHeight="1">
      <c r="B288" s="45"/>
      <c r="C288" s="220" t="s">
        <v>519</v>
      </c>
      <c r="D288" s="220" t="s">
        <v>152</v>
      </c>
      <c r="E288" s="221" t="s">
        <v>520</v>
      </c>
      <c r="F288" s="222" t="s">
        <v>521</v>
      </c>
      <c r="G288" s="223" t="s">
        <v>470</v>
      </c>
      <c r="H288" s="224">
        <v>1</v>
      </c>
      <c r="I288" s="225"/>
      <c r="J288" s="226">
        <f>ROUND(I288*H288,2)</f>
        <v>0</v>
      </c>
      <c r="K288" s="222" t="s">
        <v>156</v>
      </c>
      <c r="L288" s="71"/>
      <c r="M288" s="227" t="s">
        <v>22</v>
      </c>
      <c r="N288" s="228" t="s">
        <v>46</v>
      </c>
      <c r="O288" s="46"/>
      <c r="P288" s="229">
        <f>O288*H288</f>
        <v>0</v>
      </c>
      <c r="Q288" s="229">
        <v>0.0030000000000000001</v>
      </c>
      <c r="R288" s="229">
        <f>Q288*H288</f>
        <v>0.0030000000000000001</v>
      </c>
      <c r="S288" s="229">
        <v>0</v>
      </c>
      <c r="T288" s="230">
        <f>S288*H288</f>
        <v>0</v>
      </c>
      <c r="AR288" s="23" t="s">
        <v>252</v>
      </c>
      <c r="AT288" s="23" t="s">
        <v>152</v>
      </c>
      <c r="AU288" s="23" t="s">
        <v>84</v>
      </c>
      <c r="AY288" s="23" t="s">
        <v>149</v>
      </c>
      <c r="BE288" s="231">
        <f>IF(N288="základní",J288,0)</f>
        <v>0</v>
      </c>
      <c r="BF288" s="231">
        <f>IF(N288="snížená",J288,0)</f>
        <v>0</v>
      </c>
      <c r="BG288" s="231">
        <f>IF(N288="zákl. přenesená",J288,0)</f>
        <v>0</v>
      </c>
      <c r="BH288" s="231">
        <f>IF(N288="sníž. přenesená",J288,0)</f>
        <v>0</v>
      </c>
      <c r="BI288" s="231">
        <f>IF(N288="nulová",J288,0)</f>
        <v>0</v>
      </c>
      <c r="BJ288" s="23" t="s">
        <v>24</v>
      </c>
      <c r="BK288" s="231">
        <f>ROUND(I288*H288,2)</f>
        <v>0</v>
      </c>
      <c r="BL288" s="23" t="s">
        <v>252</v>
      </c>
      <c r="BM288" s="23" t="s">
        <v>522</v>
      </c>
    </row>
    <row r="289" s="1" customFormat="1" ht="14.4" customHeight="1">
      <c r="B289" s="45"/>
      <c r="C289" s="220" t="s">
        <v>219</v>
      </c>
      <c r="D289" s="220" t="s">
        <v>152</v>
      </c>
      <c r="E289" s="221" t="s">
        <v>523</v>
      </c>
      <c r="F289" s="222" t="s">
        <v>524</v>
      </c>
      <c r="G289" s="223" t="s">
        <v>470</v>
      </c>
      <c r="H289" s="224">
        <v>6</v>
      </c>
      <c r="I289" s="225"/>
      <c r="J289" s="226">
        <f>ROUND(I289*H289,2)</f>
        <v>0</v>
      </c>
      <c r="K289" s="222" t="s">
        <v>22</v>
      </c>
      <c r="L289" s="71"/>
      <c r="M289" s="227" t="s">
        <v>22</v>
      </c>
      <c r="N289" s="228" t="s">
        <v>46</v>
      </c>
      <c r="O289" s="46"/>
      <c r="P289" s="229">
        <f>O289*H289</f>
        <v>0</v>
      </c>
      <c r="Q289" s="229">
        <v>0.01534</v>
      </c>
      <c r="R289" s="229">
        <f>Q289*H289</f>
        <v>0.092039999999999997</v>
      </c>
      <c r="S289" s="229">
        <v>0</v>
      </c>
      <c r="T289" s="230">
        <f>S289*H289</f>
        <v>0</v>
      </c>
      <c r="AR289" s="23" t="s">
        <v>252</v>
      </c>
      <c r="AT289" s="23" t="s">
        <v>152</v>
      </c>
      <c r="AU289" s="23" t="s">
        <v>84</v>
      </c>
      <c r="AY289" s="23" t="s">
        <v>149</v>
      </c>
      <c r="BE289" s="231">
        <f>IF(N289="základní",J289,0)</f>
        <v>0</v>
      </c>
      <c r="BF289" s="231">
        <f>IF(N289="snížená",J289,0)</f>
        <v>0</v>
      </c>
      <c r="BG289" s="231">
        <f>IF(N289="zákl. přenesená",J289,0)</f>
        <v>0</v>
      </c>
      <c r="BH289" s="231">
        <f>IF(N289="sníž. přenesená",J289,0)</f>
        <v>0</v>
      </c>
      <c r="BI289" s="231">
        <f>IF(N289="nulová",J289,0)</f>
        <v>0</v>
      </c>
      <c r="BJ289" s="23" t="s">
        <v>24</v>
      </c>
      <c r="BK289" s="231">
        <f>ROUND(I289*H289,2)</f>
        <v>0</v>
      </c>
      <c r="BL289" s="23" t="s">
        <v>252</v>
      </c>
      <c r="BM289" s="23" t="s">
        <v>525</v>
      </c>
    </row>
    <row r="290" s="11" customFormat="1">
      <c r="B290" s="235"/>
      <c r="C290" s="236"/>
      <c r="D290" s="232" t="s">
        <v>161</v>
      </c>
      <c r="E290" s="237" t="s">
        <v>22</v>
      </c>
      <c r="F290" s="238" t="s">
        <v>526</v>
      </c>
      <c r="G290" s="236"/>
      <c r="H290" s="239">
        <v>6</v>
      </c>
      <c r="I290" s="240"/>
      <c r="J290" s="236"/>
      <c r="K290" s="236"/>
      <c r="L290" s="241"/>
      <c r="M290" s="242"/>
      <c r="N290" s="243"/>
      <c r="O290" s="243"/>
      <c r="P290" s="243"/>
      <c r="Q290" s="243"/>
      <c r="R290" s="243"/>
      <c r="S290" s="243"/>
      <c r="T290" s="244"/>
      <c r="AT290" s="245" t="s">
        <v>161</v>
      </c>
      <c r="AU290" s="245" t="s">
        <v>84</v>
      </c>
      <c r="AV290" s="11" t="s">
        <v>84</v>
      </c>
      <c r="AW290" s="11" t="s">
        <v>163</v>
      </c>
      <c r="AX290" s="11" t="s">
        <v>75</v>
      </c>
      <c r="AY290" s="245" t="s">
        <v>149</v>
      </c>
    </row>
    <row r="291" s="1" customFormat="1" ht="45.6" customHeight="1">
      <c r="B291" s="45"/>
      <c r="C291" s="220" t="s">
        <v>527</v>
      </c>
      <c r="D291" s="220" t="s">
        <v>152</v>
      </c>
      <c r="E291" s="221" t="s">
        <v>528</v>
      </c>
      <c r="F291" s="222" t="s">
        <v>529</v>
      </c>
      <c r="G291" s="223" t="s">
        <v>179</v>
      </c>
      <c r="H291" s="224">
        <v>12</v>
      </c>
      <c r="I291" s="225"/>
      <c r="J291" s="226">
        <f>ROUND(I291*H291,2)</f>
        <v>0</v>
      </c>
      <c r="K291" s="222" t="s">
        <v>156</v>
      </c>
      <c r="L291" s="71"/>
      <c r="M291" s="227" t="s">
        <v>22</v>
      </c>
      <c r="N291" s="228" t="s">
        <v>46</v>
      </c>
      <c r="O291" s="46"/>
      <c r="P291" s="229">
        <f>O291*H291</f>
        <v>0</v>
      </c>
      <c r="Q291" s="229">
        <v>0.0023400000000000001</v>
      </c>
      <c r="R291" s="229">
        <f>Q291*H291</f>
        <v>0.028080000000000001</v>
      </c>
      <c r="S291" s="229">
        <v>0</v>
      </c>
      <c r="T291" s="230">
        <f>S291*H291</f>
        <v>0</v>
      </c>
      <c r="AR291" s="23" t="s">
        <v>157</v>
      </c>
      <c r="AT291" s="23" t="s">
        <v>152</v>
      </c>
      <c r="AU291" s="23" t="s">
        <v>84</v>
      </c>
      <c r="AY291" s="23" t="s">
        <v>149</v>
      </c>
      <c r="BE291" s="231">
        <f>IF(N291="základní",J291,0)</f>
        <v>0</v>
      </c>
      <c r="BF291" s="231">
        <f>IF(N291="snížená",J291,0)</f>
        <v>0</v>
      </c>
      <c r="BG291" s="231">
        <f>IF(N291="zákl. přenesená",J291,0)</f>
        <v>0</v>
      </c>
      <c r="BH291" s="231">
        <f>IF(N291="sníž. přenesená",J291,0)</f>
        <v>0</v>
      </c>
      <c r="BI291" s="231">
        <f>IF(N291="nulová",J291,0)</f>
        <v>0</v>
      </c>
      <c r="BJ291" s="23" t="s">
        <v>24</v>
      </c>
      <c r="BK291" s="231">
        <f>ROUND(I291*H291,2)</f>
        <v>0</v>
      </c>
      <c r="BL291" s="23" t="s">
        <v>157</v>
      </c>
      <c r="BM291" s="23" t="s">
        <v>530</v>
      </c>
    </row>
    <row r="292" s="1" customFormat="1">
      <c r="B292" s="45"/>
      <c r="C292" s="73"/>
      <c r="D292" s="232" t="s">
        <v>159</v>
      </c>
      <c r="E292" s="73"/>
      <c r="F292" s="233" t="s">
        <v>531</v>
      </c>
      <c r="G292" s="73"/>
      <c r="H292" s="73"/>
      <c r="I292" s="190"/>
      <c r="J292" s="73"/>
      <c r="K292" s="73"/>
      <c r="L292" s="71"/>
      <c r="M292" s="234"/>
      <c r="N292" s="46"/>
      <c r="O292" s="46"/>
      <c r="P292" s="46"/>
      <c r="Q292" s="46"/>
      <c r="R292" s="46"/>
      <c r="S292" s="46"/>
      <c r="T292" s="94"/>
      <c r="AT292" s="23" t="s">
        <v>159</v>
      </c>
      <c r="AU292" s="23" t="s">
        <v>84</v>
      </c>
    </row>
    <row r="293" s="11" customFormat="1">
      <c r="B293" s="235"/>
      <c r="C293" s="236"/>
      <c r="D293" s="232" t="s">
        <v>161</v>
      </c>
      <c r="E293" s="237" t="s">
        <v>22</v>
      </c>
      <c r="F293" s="238" t="s">
        <v>532</v>
      </c>
      <c r="G293" s="236"/>
      <c r="H293" s="239">
        <v>2</v>
      </c>
      <c r="I293" s="240"/>
      <c r="J293" s="236"/>
      <c r="K293" s="236"/>
      <c r="L293" s="241"/>
      <c r="M293" s="242"/>
      <c r="N293" s="243"/>
      <c r="O293" s="243"/>
      <c r="P293" s="243"/>
      <c r="Q293" s="243"/>
      <c r="R293" s="243"/>
      <c r="S293" s="243"/>
      <c r="T293" s="244"/>
      <c r="AT293" s="245" t="s">
        <v>161</v>
      </c>
      <c r="AU293" s="245" t="s">
        <v>84</v>
      </c>
      <c r="AV293" s="11" t="s">
        <v>84</v>
      </c>
      <c r="AW293" s="11" t="s">
        <v>163</v>
      </c>
      <c r="AX293" s="11" t="s">
        <v>75</v>
      </c>
      <c r="AY293" s="245" t="s">
        <v>149</v>
      </c>
    </row>
    <row r="294" s="11" customFormat="1">
      <c r="B294" s="235"/>
      <c r="C294" s="236"/>
      <c r="D294" s="232" t="s">
        <v>161</v>
      </c>
      <c r="E294" s="237" t="s">
        <v>22</v>
      </c>
      <c r="F294" s="238" t="s">
        <v>533</v>
      </c>
      <c r="G294" s="236"/>
      <c r="H294" s="239">
        <v>10</v>
      </c>
      <c r="I294" s="240"/>
      <c r="J294" s="236"/>
      <c r="K294" s="236"/>
      <c r="L294" s="241"/>
      <c r="M294" s="242"/>
      <c r="N294" s="243"/>
      <c r="O294" s="243"/>
      <c r="P294" s="243"/>
      <c r="Q294" s="243"/>
      <c r="R294" s="243"/>
      <c r="S294" s="243"/>
      <c r="T294" s="244"/>
      <c r="AT294" s="245" t="s">
        <v>161</v>
      </c>
      <c r="AU294" s="245" t="s">
        <v>84</v>
      </c>
      <c r="AV294" s="11" t="s">
        <v>84</v>
      </c>
      <c r="AW294" s="11" t="s">
        <v>163</v>
      </c>
      <c r="AX294" s="11" t="s">
        <v>75</v>
      </c>
      <c r="AY294" s="245" t="s">
        <v>149</v>
      </c>
    </row>
    <row r="295" s="1" customFormat="1" ht="14.4" customHeight="1">
      <c r="B295" s="45"/>
      <c r="C295" s="267" t="s">
        <v>273</v>
      </c>
      <c r="D295" s="267" t="s">
        <v>501</v>
      </c>
      <c r="E295" s="268" t="s">
        <v>534</v>
      </c>
      <c r="F295" s="269" t="s">
        <v>535</v>
      </c>
      <c r="G295" s="270" t="s">
        <v>512</v>
      </c>
      <c r="H295" s="271">
        <v>1</v>
      </c>
      <c r="I295" s="272"/>
      <c r="J295" s="273">
        <f>ROUND(I295*H295,2)</f>
        <v>0</v>
      </c>
      <c r="K295" s="269" t="s">
        <v>22</v>
      </c>
      <c r="L295" s="274"/>
      <c r="M295" s="275" t="s">
        <v>22</v>
      </c>
      <c r="N295" s="276" t="s">
        <v>46</v>
      </c>
      <c r="O295" s="46"/>
      <c r="P295" s="229">
        <f>O295*H295</f>
        <v>0</v>
      </c>
      <c r="Q295" s="229">
        <v>0</v>
      </c>
      <c r="R295" s="229">
        <f>Q295*H295</f>
        <v>0</v>
      </c>
      <c r="S295" s="229">
        <v>0</v>
      </c>
      <c r="T295" s="230">
        <f>S295*H295</f>
        <v>0</v>
      </c>
      <c r="AR295" s="23" t="s">
        <v>201</v>
      </c>
      <c r="AT295" s="23" t="s">
        <v>501</v>
      </c>
      <c r="AU295" s="23" t="s">
        <v>84</v>
      </c>
      <c r="AY295" s="23" t="s">
        <v>149</v>
      </c>
      <c r="BE295" s="231">
        <f>IF(N295="základní",J295,0)</f>
        <v>0</v>
      </c>
      <c r="BF295" s="231">
        <f>IF(N295="snížená",J295,0)</f>
        <v>0</v>
      </c>
      <c r="BG295" s="231">
        <f>IF(N295="zákl. přenesená",J295,0)</f>
        <v>0</v>
      </c>
      <c r="BH295" s="231">
        <f>IF(N295="sníž. přenesená",J295,0)</f>
        <v>0</v>
      </c>
      <c r="BI295" s="231">
        <f>IF(N295="nulová",J295,0)</f>
        <v>0</v>
      </c>
      <c r="BJ295" s="23" t="s">
        <v>24</v>
      </c>
      <c r="BK295" s="231">
        <f>ROUND(I295*H295,2)</f>
        <v>0</v>
      </c>
      <c r="BL295" s="23" t="s">
        <v>157</v>
      </c>
      <c r="BM295" s="23" t="s">
        <v>536</v>
      </c>
    </row>
    <row r="296" s="1" customFormat="1">
      <c r="B296" s="45"/>
      <c r="C296" s="73"/>
      <c r="D296" s="232" t="s">
        <v>412</v>
      </c>
      <c r="E296" s="73"/>
      <c r="F296" s="233" t="s">
        <v>537</v>
      </c>
      <c r="G296" s="73"/>
      <c r="H296" s="73"/>
      <c r="I296" s="190"/>
      <c r="J296" s="73"/>
      <c r="K296" s="73"/>
      <c r="L296" s="71"/>
      <c r="M296" s="234"/>
      <c r="N296" s="46"/>
      <c r="O296" s="46"/>
      <c r="P296" s="46"/>
      <c r="Q296" s="46"/>
      <c r="R296" s="46"/>
      <c r="S296" s="46"/>
      <c r="T296" s="94"/>
      <c r="AT296" s="23" t="s">
        <v>412</v>
      </c>
      <c r="AU296" s="23" t="s">
        <v>84</v>
      </c>
    </row>
    <row r="297" s="1" customFormat="1" ht="14.4" customHeight="1">
      <c r="B297" s="45"/>
      <c r="C297" s="267" t="s">
        <v>538</v>
      </c>
      <c r="D297" s="267" t="s">
        <v>501</v>
      </c>
      <c r="E297" s="268" t="s">
        <v>539</v>
      </c>
      <c r="F297" s="269" t="s">
        <v>540</v>
      </c>
      <c r="G297" s="270" t="s">
        <v>512</v>
      </c>
      <c r="H297" s="271">
        <v>7</v>
      </c>
      <c r="I297" s="272"/>
      <c r="J297" s="273">
        <f>ROUND(I297*H297,2)</f>
        <v>0</v>
      </c>
      <c r="K297" s="269" t="s">
        <v>22</v>
      </c>
      <c r="L297" s="274"/>
      <c r="M297" s="275" t="s">
        <v>22</v>
      </c>
      <c r="N297" s="276" t="s">
        <v>46</v>
      </c>
      <c r="O297" s="46"/>
      <c r="P297" s="229">
        <f>O297*H297</f>
        <v>0</v>
      </c>
      <c r="Q297" s="229">
        <v>0</v>
      </c>
      <c r="R297" s="229">
        <f>Q297*H297</f>
        <v>0</v>
      </c>
      <c r="S297" s="229">
        <v>0</v>
      </c>
      <c r="T297" s="230">
        <f>S297*H297</f>
        <v>0</v>
      </c>
      <c r="AR297" s="23" t="s">
        <v>201</v>
      </c>
      <c r="AT297" s="23" t="s">
        <v>501</v>
      </c>
      <c r="AU297" s="23" t="s">
        <v>84</v>
      </c>
      <c r="AY297" s="23" t="s">
        <v>149</v>
      </c>
      <c r="BE297" s="231">
        <f>IF(N297="základní",J297,0)</f>
        <v>0</v>
      </c>
      <c r="BF297" s="231">
        <f>IF(N297="snížená",J297,0)</f>
        <v>0</v>
      </c>
      <c r="BG297" s="231">
        <f>IF(N297="zákl. přenesená",J297,0)</f>
        <v>0</v>
      </c>
      <c r="BH297" s="231">
        <f>IF(N297="sníž. přenesená",J297,0)</f>
        <v>0</v>
      </c>
      <c r="BI297" s="231">
        <f>IF(N297="nulová",J297,0)</f>
        <v>0</v>
      </c>
      <c r="BJ297" s="23" t="s">
        <v>24</v>
      </c>
      <c r="BK297" s="231">
        <f>ROUND(I297*H297,2)</f>
        <v>0</v>
      </c>
      <c r="BL297" s="23" t="s">
        <v>157</v>
      </c>
      <c r="BM297" s="23" t="s">
        <v>541</v>
      </c>
    </row>
    <row r="298" s="1" customFormat="1" ht="22.8" customHeight="1">
      <c r="B298" s="45"/>
      <c r="C298" s="220" t="s">
        <v>542</v>
      </c>
      <c r="D298" s="220" t="s">
        <v>152</v>
      </c>
      <c r="E298" s="221" t="s">
        <v>543</v>
      </c>
      <c r="F298" s="222" t="s">
        <v>544</v>
      </c>
      <c r="G298" s="223" t="s">
        <v>470</v>
      </c>
      <c r="H298" s="224">
        <v>6</v>
      </c>
      <c r="I298" s="225"/>
      <c r="J298" s="226">
        <f>ROUND(I298*H298,2)</f>
        <v>0</v>
      </c>
      <c r="K298" s="222" t="s">
        <v>156</v>
      </c>
      <c r="L298" s="71"/>
      <c r="M298" s="227" t="s">
        <v>22</v>
      </c>
      <c r="N298" s="228" t="s">
        <v>46</v>
      </c>
      <c r="O298" s="46"/>
      <c r="P298" s="229">
        <f>O298*H298</f>
        <v>0</v>
      </c>
      <c r="Q298" s="229">
        <v>0.0024199999999999998</v>
      </c>
      <c r="R298" s="229">
        <f>Q298*H298</f>
        <v>0.014519999999999998</v>
      </c>
      <c r="S298" s="229">
        <v>0</v>
      </c>
      <c r="T298" s="230">
        <f>S298*H298</f>
        <v>0</v>
      </c>
      <c r="AR298" s="23" t="s">
        <v>252</v>
      </c>
      <c r="AT298" s="23" t="s">
        <v>152</v>
      </c>
      <c r="AU298" s="23" t="s">
        <v>84</v>
      </c>
      <c r="AY298" s="23" t="s">
        <v>149</v>
      </c>
      <c r="BE298" s="231">
        <f>IF(N298="základní",J298,0)</f>
        <v>0</v>
      </c>
      <c r="BF298" s="231">
        <f>IF(N298="snížená",J298,0)</f>
        <v>0</v>
      </c>
      <c r="BG298" s="231">
        <f>IF(N298="zákl. přenesená",J298,0)</f>
        <v>0</v>
      </c>
      <c r="BH298" s="231">
        <f>IF(N298="sníž. přenesená",J298,0)</f>
        <v>0</v>
      </c>
      <c r="BI298" s="231">
        <f>IF(N298="nulová",J298,0)</f>
        <v>0</v>
      </c>
      <c r="BJ298" s="23" t="s">
        <v>24</v>
      </c>
      <c r="BK298" s="231">
        <f>ROUND(I298*H298,2)</f>
        <v>0</v>
      </c>
      <c r="BL298" s="23" t="s">
        <v>252</v>
      </c>
      <c r="BM298" s="23" t="s">
        <v>545</v>
      </c>
    </row>
    <row r="299" s="1" customFormat="1" ht="22.8" customHeight="1">
      <c r="B299" s="45"/>
      <c r="C299" s="220" t="s">
        <v>546</v>
      </c>
      <c r="D299" s="220" t="s">
        <v>152</v>
      </c>
      <c r="E299" s="221" t="s">
        <v>547</v>
      </c>
      <c r="F299" s="222" t="s">
        <v>548</v>
      </c>
      <c r="G299" s="223" t="s">
        <v>470</v>
      </c>
      <c r="H299" s="224">
        <v>6</v>
      </c>
      <c r="I299" s="225"/>
      <c r="J299" s="226">
        <f>ROUND(I299*H299,2)</f>
        <v>0</v>
      </c>
      <c r="K299" s="222" t="s">
        <v>156</v>
      </c>
      <c r="L299" s="71"/>
      <c r="M299" s="227" t="s">
        <v>22</v>
      </c>
      <c r="N299" s="228" t="s">
        <v>46</v>
      </c>
      <c r="O299" s="46"/>
      <c r="P299" s="229">
        <f>O299*H299</f>
        <v>0</v>
      </c>
      <c r="Q299" s="229">
        <v>0.00051999999999999995</v>
      </c>
      <c r="R299" s="229">
        <f>Q299*H299</f>
        <v>0.0031199999999999995</v>
      </c>
      <c r="S299" s="229">
        <v>0</v>
      </c>
      <c r="T299" s="230">
        <f>S299*H299</f>
        <v>0</v>
      </c>
      <c r="AR299" s="23" t="s">
        <v>252</v>
      </c>
      <c r="AT299" s="23" t="s">
        <v>152</v>
      </c>
      <c r="AU299" s="23" t="s">
        <v>84</v>
      </c>
      <c r="AY299" s="23" t="s">
        <v>149</v>
      </c>
      <c r="BE299" s="231">
        <f>IF(N299="základní",J299,0)</f>
        <v>0</v>
      </c>
      <c r="BF299" s="231">
        <f>IF(N299="snížená",J299,0)</f>
        <v>0</v>
      </c>
      <c r="BG299" s="231">
        <f>IF(N299="zákl. přenesená",J299,0)</f>
        <v>0</v>
      </c>
      <c r="BH299" s="231">
        <f>IF(N299="sníž. přenesená",J299,0)</f>
        <v>0</v>
      </c>
      <c r="BI299" s="231">
        <f>IF(N299="nulová",J299,0)</f>
        <v>0</v>
      </c>
      <c r="BJ299" s="23" t="s">
        <v>24</v>
      </c>
      <c r="BK299" s="231">
        <f>ROUND(I299*H299,2)</f>
        <v>0</v>
      </c>
      <c r="BL299" s="23" t="s">
        <v>252</v>
      </c>
      <c r="BM299" s="23" t="s">
        <v>549</v>
      </c>
    </row>
    <row r="300" s="1" customFormat="1" ht="34.2" customHeight="1">
      <c r="B300" s="45"/>
      <c r="C300" s="220" t="s">
        <v>550</v>
      </c>
      <c r="D300" s="220" t="s">
        <v>152</v>
      </c>
      <c r="E300" s="221" t="s">
        <v>551</v>
      </c>
      <c r="F300" s="222" t="s">
        <v>552</v>
      </c>
      <c r="G300" s="223" t="s">
        <v>155</v>
      </c>
      <c r="H300" s="224">
        <v>0.11700000000000001</v>
      </c>
      <c r="I300" s="225"/>
      <c r="J300" s="226">
        <f>ROUND(I300*H300,2)</f>
        <v>0</v>
      </c>
      <c r="K300" s="222" t="s">
        <v>156</v>
      </c>
      <c r="L300" s="71"/>
      <c r="M300" s="227" t="s">
        <v>22</v>
      </c>
      <c r="N300" s="228" t="s">
        <v>46</v>
      </c>
      <c r="O300" s="46"/>
      <c r="P300" s="229">
        <f>O300*H300</f>
        <v>0</v>
      </c>
      <c r="Q300" s="229">
        <v>0</v>
      </c>
      <c r="R300" s="229">
        <f>Q300*H300</f>
        <v>0</v>
      </c>
      <c r="S300" s="229">
        <v>0</v>
      </c>
      <c r="T300" s="230">
        <f>S300*H300</f>
        <v>0</v>
      </c>
      <c r="AR300" s="23" t="s">
        <v>252</v>
      </c>
      <c r="AT300" s="23" t="s">
        <v>152</v>
      </c>
      <c r="AU300" s="23" t="s">
        <v>84</v>
      </c>
      <c r="AY300" s="23" t="s">
        <v>149</v>
      </c>
      <c r="BE300" s="231">
        <f>IF(N300="základní",J300,0)</f>
        <v>0</v>
      </c>
      <c r="BF300" s="231">
        <f>IF(N300="snížená",J300,0)</f>
        <v>0</v>
      </c>
      <c r="BG300" s="231">
        <f>IF(N300="zákl. přenesená",J300,0)</f>
        <v>0</v>
      </c>
      <c r="BH300" s="231">
        <f>IF(N300="sníž. přenesená",J300,0)</f>
        <v>0</v>
      </c>
      <c r="BI300" s="231">
        <f>IF(N300="nulová",J300,0)</f>
        <v>0</v>
      </c>
      <c r="BJ300" s="23" t="s">
        <v>24</v>
      </c>
      <c r="BK300" s="231">
        <f>ROUND(I300*H300,2)</f>
        <v>0</v>
      </c>
      <c r="BL300" s="23" t="s">
        <v>252</v>
      </c>
      <c r="BM300" s="23" t="s">
        <v>553</v>
      </c>
    </row>
    <row r="301" s="1" customFormat="1">
      <c r="B301" s="45"/>
      <c r="C301" s="73"/>
      <c r="D301" s="232" t="s">
        <v>159</v>
      </c>
      <c r="E301" s="73"/>
      <c r="F301" s="233" t="s">
        <v>554</v>
      </c>
      <c r="G301" s="73"/>
      <c r="H301" s="73"/>
      <c r="I301" s="190"/>
      <c r="J301" s="73"/>
      <c r="K301" s="73"/>
      <c r="L301" s="71"/>
      <c r="M301" s="234"/>
      <c r="N301" s="46"/>
      <c r="O301" s="46"/>
      <c r="P301" s="46"/>
      <c r="Q301" s="46"/>
      <c r="R301" s="46"/>
      <c r="S301" s="46"/>
      <c r="T301" s="94"/>
      <c r="AT301" s="23" t="s">
        <v>159</v>
      </c>
      <c r="AU301" s="23" t="s">
        <v>84</v>
      </c>
    </row>
    <row r="302" s="10" customFormat="1" ht="29.88" customHeight="1">
      <c r="B302" s="204"/>
      <c r="C302" s="205"/>
      <c r="D302" s="206" t="s">
        <v>74</v>
      </c>
      <c r="E302" s="218" t="s">
        <v>555</v>
      </c>
      <c r="F302" s="218" t="s">
        <v>556</v>
      </c>
      <c r="G302" s="205"/>
      <c r="H302" s="205"/>
      <c r="I302" s="208"/>
      <c r="J302" s="219">
        <f>BK302</f>
        <v>0</v>
      </c>
      <c r="K302" s="205"/>
      <c r="L302" s="210"/>
      <c r="M302" s="211"/>
      <c r="N302" s="212"/>
      <c r="O302" s="212"/>
      <c r="P302" s="213">
        <f>SUM(P303:P307)</f>
        <v>0</v>
      </c>
      <c r="Q302" s="212"/>
      <c r="R302" s="213">
        <f>SUM(R303:R307)</f>
        <v>0.00014999999999999999</v>
      </c>
      <c r="S302" s="212"/>
      <c r="T302" s="214">
        <f>SUM(T303:T307)</f>
        <v>0</v>
      </c>
      <c r="AR302" s="215" t="s">
        <v>84</v>
      </c>
      <c r="AT302" s="216" t="s">
        <v>74</v>
      </c>
      <c r="AU302" s="216" t="s">
        <v>24</v>
      </c>
      <c r="AY302" s="215" t="s">
        <v>149</v>
      </c>
      <c r="BK302" s="217">
        <f>SUM(BK303:BK307)</f>
        <v>0</v>
      </c>
    </row>
    <row r="303" s="1" customFormat="1" ht="14.4" customHeight="1">
      <c r="B303" s="45"/>
      <c r="C303" s="220" t="s">
        <v>557</v>
      </c>
      <c r="D303" s="220" t="s">
        <v>152</v>
      </c>
      <c r="E303" s="221" t="s">
        <v>558</v>
      </c>
      <c r="F303" s="222" t="s">
        <v>559</v>
      </c>
      <c r="G303" s="223" t="s">
        <v>470</v>
      </c>
      <c r="H303" s="224">
        <v>1</v>
      </c>
      <c r="I303" s="225"/>
      <c r="J303" s="226">
        <f>ROUND(I303*H303,2)</f>
        <v>0</v>
      </c>
      <c r="K303" s="222" t="s">
        <v>22</v>
      </c>
      <c r="L303" s="71"/>
      <c r="M303" s="227" t="s">
        <v>22</v>
      </c>
      <c r="N303" s="228" t="s">
        <v>46</v>
      </c>
      <c r="O303" s="46"/>
      <c r="P303" s="229">
        <f>O303*H303</f>
        <v>0</v>
      </c>
      <c r="Q303" s="229">
        <v>0.00014999999999999999</v>
      </c>
      <c r="R303" s="229">
        <f>Q303*H303</f>
        <v>0.00014999999999999999</v>
      </c>
      <c r="S303" s="229">
        <v>0</v>
      </c>
      <c r="T303" s="230">
        <f>S303*H303</f>
        <v>0</v>
      </c>
      <c r="AR303" s="23" t="s">
        <v>252</v>
      </c>
      <c r="AT303" s="23" t="s">
        <v>152</v>
      </c>
      <c r="AU303" s="23" t="s">
        <v>84</v>
      </c>
      <c r="AY303" s="23" t="s">
        <v>149</v>
      </c>
      <c r="BE303" s="231">
        <f>IF(N303="základní",J303,0)</f>
        <v>0</v>
      </c>
      <c r="BF303" s="231">
        <f>IF(N303="snížená",J303,0)</f>
        <v>0</v>
      </c>
      <c r="BG303" s="231">
        <f>IF(N303="zákl. přenesená",J303,0)</f>
        <v>0</v>
      </c>
      <c r="BH303" s="231">
        <f>IF(N303="sníž. přenesená",J303,0)</f>
        <v>0</v>
      </c>
      <c r="BI303" s="231">
        <f>IF(N303="nulová",J303,0)</f>
        <v>0</v>
      </c>
      <c r="BJ303" s="23" t="s">
        <v>24</v>
      </c>
      <c r="BK303" s="231">
        <f>ROUND(I303*H303,2)</f>
        <v>0</v>
      </c>
      <c r="BL303" s="23" t="s">
        <v>252</v>
      </c>
      <c r="BM303" s="23" t="s">
        <v>560</v>
      </c>
    </row>
    <row r="304" s="1" customFormat="1" ht="22.8" customHeight="1">
      <c r="B304" s="45"/>
      <c r="C304" s="267" t="s">
        <v>561</v>
      </c>
      <c r="D304" s="267" t="s">
        <v>501</v>
      </c>
      <c r="E304" s="268" t="s">
        <v>562</v>
      </c>
      <c r="F304" s="269" t="s">
        <v>563</v>
      </c>
      <c r="G304" s="270" t="s">
        <v>512</v>
      </c>
      <c r="H304" s="271">
        <v>1.1000000000000001</v>
      </c>
      <c r="I304" s="272"/>
      <c r="J304" s="273">
        <f>ROUND(I304*H304,2)</f>
        <v>0</v>
      </c>
      <c r="K304" s="269" t="s">
        <v>22</v>
      </c>
      <c r="L304" s="274"/>
      <c r="M304" s="275" t="s">
        <v>22</v>
      </c>
      <c r="N304" s="276" t="s">
        <v>46</v>
      </c>
      <c r="O304" s="46"/>
      <c r="P304" s="229">
        <f>O304*H304</f>
        <v>0</v>
      </c>
      <c r="Q304" s="229">
        <v>0</v>
      </c>
      <c r="R304" s="229">
        <f>Q304*H304</f>
        <v>0</v>
      </c>
      <c r="S304" s="229">
        <v>0</v>
      </c>
      <c r="T304" s="230">
        <f>S304*H304</f>
        <v>0</v>
      </c>
      <c r="AR304" s="23" t="s">
        <v>358</v>
      </c>
      <c r="AT304" s="23" t="s">
        <v>501</v>
      </c>
      <c r="AU304" s="23" t="s">
        <v>84</v>
      </c>
      <c r="AY304" s="23" t="s">
        <v>149</v>
      </c>
      <c r="BE304" s="231">
        <f>IF(N304="základní",J304,0)</f>
        <v>0</v>
      </c>
      <c r="BF304" s="231">
        <f>IF(N304="snížená",J304,0)</f>
        <v>0</v>
      </c>
      <c r="BG304" s="231">
        <f>IF(N304="zákl. přenesená",J304,0)</f>
        <v>0</v>
      </c>
      <c r="BH304" s="231">
        <f>IF(N304="sníž. přenesená",J304,0)</f>
        <v>0</v>
      </c>
      <c r="BI304" s="231">
        <f>IF(N304="nulová",J304,0)</f>
        <v>0</v>
      </c>
      <c r="BJ304" s="23" t="s">
        <v>24</v>
      </c>
      <c r="BK304" s="231">
        <f>ROUND(I304*H304,2)</f>
        <v>0</v>
      </c>
      <c r="BL304" s="23" t="s">
        <v>252</v>
      </c>
      <c r="BM304" s="23" t="s">
        <v>564</v>
      </c>
    </row>
    <row r="305" s="11" customFormat="1">
      <c r="B305" s="235"/>
      <c r="C305" s="236"/>
      <c r="D305" s="232" t="s">
        <v>161</v>
      </c>
      <c r="E305" s="236"/>
      <c r="F305" s="238" t="s">
        <v>565</v>
      </c>
      <c r="G305" s="236"/>
      <c r="H305" s="239">
        <v>1.1000000000000001</v>
      </c>
      <c r="I305" s="240"/>
      <c r="J305" s="236"/>
      <c r="K305" s="236"/>
      <c r="L305" s="241"/>
      <c r="M305" s="242"/>
      <c r="N305" s="243"/>
      <c r="O305" s="243"/>
      <c r="P305" s="243"/>
      <c r="Q305" s="243"/>
      <c r="R305" s="243"/>
      <c r="S305" s="243"/>
      <c r="T305" s="244"/>
      <c r="AT305" s="245" t="s">
        <v>161</v>
      </c>
      <c r="AU305" s="245" t="s">
        <v>84</v>
      </c>
      <c r="AV305" s="11" t="s">
        <v>84</v>
      </c>
      <c r="AW305" s="11" t="s">
        <v>6</v>
      </c>
      <c r="AX305" s="11" t="s">
        <v>24</v>
      </c>
      <c r="AY305" s="245" t="s">
        <v>149</v>
      </c>
    </row>
    <row r="306" s="1" customFormat="1" ht="34.2" customHeight="1">
      <c r="B306" s="45"/>
      <c r="C306" s="220" t="s">
        <v>566</v>
      </c>
      <c r="D306" s="220" t="s">
        <v>152</v>
      </c>
      <c r="E306" s="221" t="s">
        <v>567</v>
      </c>
      <c r="F306" s="222" t="s">
        <v>568</v>
      </c>
      <c r="G306" s="223" t="s">
        <v>155</v>
      </c>
      <c r="H306" s="224">
        <v>0.001</v>
      </c>
      <c r="I306" s="225"/>
      <c r="J306" s="226">
        <f>ROUND(I306*H306,2)</f>
        <v>0</v>
      </c>
      <c r="K306" s="222" t="s">
        <v>156</v>
      </c>
      <c r="L306" s="71"/>
      <c r="M306" s="227" t="s">
        <v>22</v>
      </c>
      <c r="N306" s="228" t="s">
        <v>46</v>
      </c>
      <c r="O306" s="46"/>
      <c r="P306" s="229">
        <f>O306*H306</f>
        <v>0</v>
      </c>
      <c r="Q306" s="229">
        <v>0</v>
      </c>
      <c r="R306" s="229">
        <f>Q306*H306</f>
        <v>0</v>
      </c>
      <c r="S306" s="229">
        <v>0</v>
      </c>
      <c r="T306" s="230">
        <f>S306*H306</f>
        <v>0</v>
      </c>
      <c r="AR306" s="23" t="s">
        <v>252</v>
      </c>
      <c r="AT306" s="23" t="s">
        <v>152</v>
      </c>
      <c r="AU306" s="23" t="s">
        <v>84</v>
      </c>
      <c r="AY306" s="23" t="s">
        <v>149</v>
      </c>
      <c r="BE306" s="231">
        <f>IF(N306="základní",J306,0)</f>
        <v>0</v>
      </c>
      <c r="BF306" s="231">
        <f>IF(N306="snížená",J306,0)</f>
        <v>0</v>
      </c>
      <c r="BG306" s="231">
        <f>IF(N306="zákl. přenesená",J306,0)</f>
        <v>0</v>
      </c>
      <c r="BH306" s="231">
        <f>IF(N306="sníž. přenesená",J306,0)</f>
        <v>0</v>
      </c>
      <c r="BI306" s="231">
        <f>IF(N306="nulová",J306,0)</f>
        <v>0</v>
      </c>
      <c r="BJ306" s="23" t="s">
        <v>24</v>
      </c>
      <c r="BK306" s="231">
        <f>ROUND(I306*H306,2)</f>
        <v>0</v>
      </c>
      <c r="BL306" s="23" t="s">
        <v>252</v>
      </c>
      <c r="BM306" s="23" t="s">
        <v>569</v>
      </c>
    </row>
    <row r="307" s="1" customFormat="1">
      <c r="B307" s="45"/>
      <c r="C307" s="73"/>
      <c r="D307" s="232" t="s">
        <v>159</v>
      </c>
      <c r="E307" s="73"/>
      <c r="F307" s="233" t="s">
        <v>570</v>
      </c>
      <c r="G307" s="73"/>
      <c r="H307" s="73"/>
      <c r="I307" s="190"/>
      <c r="J307" s="73"/>
      <c r="K307" s="73"/>
      <c r="L307" s="71"/>
      <c r="M307" s="234"/>
      <c r="N307" s="46"/>
      <c r="O307" s="46"/>
      <c r="P307" s="46"/>
      <c r="Q307" s="46"/>
      <c r="R307" s="46"/>
      <c r="S307" s="46"/>
      <c r="T307" s="94"/>
      <c r="AT307" s="23" t="s">
        <v>159</v>
      </c>
      <c r="AU307" s="23" t="s">
        <v>84</v>
      </c>
    </row>
    <row r="308" s="10" customFormat="1" ht="29.88" customHeight="1">
      <c r="B308" s="204"/>
      <c r="C308" s="205"/>
      <c r="D308" s="206" t="s">
        <v>74</v>
      </c>
      <c r="E308" s="218" t="s">
        <v>571</v>
      </c>
      <c r="F308" s="218" t="s">
        <v>572</v>
      </c>
      <c r="G308" s="205"/>
      <c r="H308" s="205"/>
      <c r="I308" s="208"/>
      <c r="J308" s="219">
        <f>BK308</f>
        <v>0</v>
      </c>
      <c r="K308" s="205"/>
      <c r="L308" s="210"/>
      <c r="M308" s="211"/>
      <c r="N308" s="212"/>
      <c r="O308" s="212"/>
      <c r="P308" s="213">
        <f>SUM(P309:P312)</f>
        <v>0</v>
      </c>
      <c r="Q308" s="212"/>
      <c r="R308" s="213">
        <f>SUM(R309:R312)</f>
        <v>0.0069500000000000004</v>
      </c>
      <c r="S308" s="212"/>
      <c r="T308" s="214">
        <f>SUM(T309:T312)</f>
        <v>0</v>
      </c>
      <c r="AR308" s="215" t="s">
        <v>84</v>
      </c>
      <c r="AT308" s="216" t="s">
        <v>74</v>
      </c>
      <c r="AU308" s="216" t="s">
        <v>24</v>
      </c>
      <c r="AY308" s="215" t="s">
        <v>149</v>
      </c>
      <c r="BK308" s="217">
        <f>SUM(BK309:BK312)</f>
        <v>0</v>
      </c>
    </row>
    <row r="309" s="1" customFormat="1" ht="22.8" customHeight="1">
      <c r="B309" s="45"/>
      <c r="C309" s="220" t="s">
        <v>573</v>
      </c>
      <c r="D309" s="220" t="s">
        <v>152</v>
      </c>
      <c r="E309" s="221" t="s">
        <v>574</v>
      </c>
      <c r="F309" s="222" t="s">
        <v>575</v>
      </c>
      <c r="G309" s="223" t="s">
        <v>179</v>
      </c>
      <c r="H309" s="224">
        <v>18</v>
      </c>
      <c r="I309" s="225"/>
      <c r="J309" s="226">
        <f>ROUND(I309*H309,2)</f>
        <v>0</v>
      </c>
      <c r="K309" s="222" t="s">
        <v>156</v>
      </c>
      <c r="L309" s="71"/>
      <c r="M309" s="227" t="s">
        <v>22</v>
      </c>
      <c r="N309" s="228" t="s">
        <v>46</v>
      </c>
      <c r="O309" s="46"/>
      <c r="P309" s="229">
        <f>O309*H309</f>
        <v>0</v>
      </c>
      <c r="Q309" s="229">
        <v>0.00025000000000000001</v>
      </c>
      <c r="R309" s="229">
        <f>Q309*H309</f>
        <v>0.0045000000000000005</v>
      </c>
      <c r="S309" s="229">
        <v>0</v>
      </c>
      <c r="T309" s="230">
        <f>S309*H309</f>
        <v>0</v>
      </c>
      <c r="AR309" s="23" t="s">
        <v>157</v>
      </c>
      <c r="AT309" s="23" t="s">
        <v>152</v>
      </c>
      <c r="AU309" s="23" t="s">
        <v>84</v>
      </c>
      <c r="AY309" s="23" t="s">
        <v>149</v>
      </c>
      <c r="BE309" s="231">
        <f>IF(N309="základní",J309,0)</f>
        <v>0</v>
      </c>
      <c r="BF309" s="231">
        <f>IF(N309="snížená",J309,0)</f>
        <v>0</v>
      </c>
      <c r="BG309" s="231">
        <f>IF(N309="zákl. přenesená",J309,0)</f>
        <v>0</v>
      </c>
      <c r="BH309" s="231">
        <f>IF(N309="sníž. přenesená",J309,0)</f>
        <v>0</v>
      </c>
      <c r="BI309" s="231">
        <f>IF(N309="nulová",J309,0)</f>
        <v>0</v>
      </c>
      <c r="BJ309" s="23" t="s">
        <v>24</v>
      </c>
      <c r="BK309" s="231">
        <f>ROUND(I309*H309,2)</f>
        <v>0</v>
      </c>
      <c r="BL309" s="23" t="s">
        <v>157</v>
      </c>
      <c r="BM309" s="23" t="s">
        <v>576</v>
      </c>
    </row>
    <row r="310" s="11" customFormat="1">
      <c r="B310" s="235"/>
      <c r="C310" s="236"/>
      <c r="D310" s="232" t="s">
        <v>161</v>
      </c>
      <c r="E310" s="237" t="s">
        <v>22</v>
      </c>
      <c r="F310" s="238" t="s">
        <v>577</v>
      </c>
      <c r="G310" s="236"/>
      <c r="H310" s="239">
        <v>18</v>
      </c>
      <c r="I310" s="240"/>
      <c r="J310" s="236"/>
      <c r="K310" s="236"/>
      <c r="L310" s="241"/>
      <c r="M310" s="242"/>
      <c r="N310" s="243"/>
      <c r="O310" s="243"/>
      <c r="P310" s="243"/>
      <c r="Q310" s="243"/>
      <c r="R310" s="243"/>
      <c r="S310" s="243"/>
      <c r="T310" s="244"/>
      <c r="AT310" s="245" t="s">
        <v>161</v>
      </c>
      <c r="AU310" s="245" t="s">
        <v>84</v>
      </c>
      <c r="AV310" s="11" t="s">
        <v>84</v>
      </c>
      <c r="AW310" s="11" t="s">
        <v>163</v>
      </c>
      <c r="AX310" s="11" t="s">
        <v>75</v>
      </c>
      <c r="AY310" s="245" t="s">
        <v>149</v>
      </c>
    </row>
    <row r="311" s="1" customFormat="1" ht="22.8" customHeight="1">
      <c r="B311" s="45"/>
      <c r="C311" s="220" t="s">
        <v>578</v>
      </c>
      <c r="D311" s="220" t="s">
        <v>152</v>
      </c>
      <c r="E311" s="221" t="s">
        <v>579</v>
      </c>
      <c r="F311" s="222" t="s">
        <v>580</v>
      </c>
      <c r="G311" s="223" t="s">
        <v>179</v>
      </c>
      <c r="H311" s="224">
        <v>7</v>
      </c>
      <c r="I311" s="225"/>
      <c r="J311" s="226">
        <f>ROUND(I311*H311,2)</f>
        <v>0</v>
      </c>
      <c r="K311" s="222" t="s">
        <v>156</v>
      </c>
      <c r="L311" s="71"/>
      <c r="M311" s="227" t="s">
        <v>22</v>
      </c>
      <c r="N311" s="228" t="s">
        <v>46</v>
      </c>
      <c r="O311" s="46"/>
      <c r="P311" s="229">
        <f>O311*H311</f>
        <v>0</v>
      </c>
      <c r="Q311" s="229">
        <v>0.00035</v>
      </c>
      <c r="R311" s="229">
        <f>Q311*H311</f>
        <v>0.0024499999999999999</v>
      </c>
      <c r="S311" s="229">
        <v>0</v>
      </c>
      <c r="T311" s="230">
        <f>S311*H311</f>
        <v>0</v>
      </c>
      <c r="AR311" s="23" t="s">
        <v>157</v>
      </c>
      <c r="AT311" s="23" t="s">
        <v>152</v>
      </c>
      <c r="AU311" s="23" t="s">
        <v>84</v>
      </c>
      <c r="AY311" s="23" t="s">
        <v>149</v>
      </c>
      <c r="BE311" s="231">
        <f>IF(N311="základní",J311,0)</f>
        <v>0</v>
      </c>
      <c r="BF311" s="231">
        <f>IF(N311="snížená",J311,0)</f>
        <v>0</v>
      </c>
      <c r="BG311" s="231">
        <f>IF(N311="zákl. přenesená",J311,0)</f>
        <v>0</v>
      </c>
      <c r="BH311" s="231">
        <f>IF(N311="sníž. přenesená",J311,0)</f>
        <v>0</v>
      </c>
      <c r="BI311" s="231">
        <f>IF(N311="nulová",J311,0)</f>
        <v>0</v>
      </c>
      <c r="BJ311" s="23" t="s">
        <v>24</v>
      </c>
      <c r="BK311" s="231">
        <f>ROUND(I311*H311,2)</f>
        <v>0</v>
      </c>
      <c r="BL311" s="23" t="s">
        <v>157</v>
      </c>
      <c r="BM311" s="23" t="s">
        <v>581</v>
      </c>
    </row>
    <row r="312" s="11" customFormat="1">
      <c r="B312" s="235"/>
      <c r="C312" s="236"/>
      <c r="D312" s="232" t="s">
        <v>161</v>
      </c>
      <c r="E312" s="237" t="s">
        <v>22</v>
      </c>
      <c r="F312" s="238" t="s">
        <v>582</v>
      </c>
      <c r="G312" s="236"/>
      <c r="H312" s="239">
        <v>7</v>
      </c>
      <c r="I312" s="240"/>
      <c r="J312" s="236"/>
      <c r="K312" s="236"/>
      <c r="L312" s="241"/>
      <c r="M312" s="242"/>
      <c r="N312" s="243"/>
      <c r="O312" s="243"/>
      <c r="P312" s="243"/>
      <c r="Q312" s="243"/>
      <c r="R312" s="243"/>
      <c r="S312" s="243"/>
      <c r="T312" s="244"/>
      <c r="AT312" s="245" t="s">
        <v>161</v>
      </c>
      <c r="AU312" s="245" t="s">
        <v>84</v>
      </c>
      <c r="AV312" s="11" t="s">
        <v>84</v>
      </c>
      <c r="AW312" s="11" t="s">
        <v>163</v>
      </c>
      <c r="AX312" s="11" t="s">
        <v>75</v>
      </c>
      <c r="AY312" s="245" t="s">
        <v>149</v>
      </c>
    </row>
    <row r="313" s="10" customFormat="1" ht="29.88" customHeight="1">
      <c r="B313" s="204"/>
      <c r="C313" s="205"/>
      <c r="D313" s="206" t="s">
        <v>74</v>
      </c>
      <c r="E313" s="218" t="s">
        <v>583</v>
      </c>
      <c r="F313" s="218" t="s">
        <v>584</v>
      </c>
      <c r="G313" s="205"/>
      <c r="H313" s="205"/>
      <c r="I313" s="208"/>
      <c r="J313" s="219">
        <f>BK313</f>
        <v>0</v>
      </c>
      <c r="K313" s="205"/>
      <c r="L313" s="210"/>
      <c r="M313" s="211"/>
      <c r="N313" s="212"/>
      <c r="O313" s="212"/>
      <c r="P313" s="213">
        <f>SUM(P314:P322)</f>
        <v>0</v>
      </c>
      <c r="Q313" s="212"/>
      <c r="R313" s="213">
        <f>SUM(R314:R322)</f>
        <v>0.036695999999999999</v>
      </c>
      <c r="S313" s="212"/>
      <c r="T313" s="214">
        <f>SUM(T314:T322)</f>
        <v>0.62831999999999999</v>
      </c>
      <c r="AR313" s="215" t="s">
        <v>84</v>
      </c>
      <c r="AT313" s="216" t="s">
        <v>74</v>
      </c>
      <c r="AU313" s="216" t="s">
        <v>24</v>
      </c>
      <c r="AY313" s="215" t="s">
        <v>149</v>
      </c>
      <c r="BK313" s="217">
        <f>SUM(BK314:BK322)</f>
        <v>0</v>
      </c>
    </row>
    <row r="314" s="1" customFormat="1" ht="14.4" customHeight="1">
      <c r="B314" s="45"/>
      <c r="C314" s="220" t="s">
        <v>585</v>
      </c>
      <c r="D314" s="220" t="s">
        <v>152</v>
      </c>
      <c r="E314" s="221" t="s">
        <v>586</v>
      </c>
      <c r="F314" s="222" t="s">
        <v>587</v>
      </c>
      <c r="G314" s="223" t="s">
        <v>167</v>
      </c>
      <c r="H314" s="224">
        <v>26.399999999999999</v>
      </c>
      <c r="I314" s="225"/>
      <c r="J314" s="226">
        <f>ROUND(I314*H314,2)</f>
        <v>0</v>
      </c>
      <c r="K314" s="222" t="s">
        <v>156</v>
      </c>
      <c r="L314" s="71"/>
      <c r="M314" s="227" t="s">
        <v>22</v>
      </c>
      <c r="N314" s="228" t="s">
        <v>46</v>
      </c>
      <c r="O314" s="46"/>
      <c r="P314" s="229">
        <f>O314*H314</f>
        <v>0</v>
      </c>
      <c r="Q314" s="229">
        <v>0</v>
      </c>
      <c r="R314" s="229">
        <f>Q314*H314</f>
        <v>0</v>
      </c>
      <c r="S314" s="229">
        <v>0.023800000000000002</v>
      </c>
      <c r="T314" s="230">
        <f>S314*H314</f>
        <v>0.62831999999999999</v>
      </c>
      <c r="AR314" s="23" t="s">
        <v>252</v>
      </c>
      <c r="AT314" s="23" t="s">
        <v>152</v>
      </c>
      <c r="AU314" s="23" t="s">
        <v>84</v>
      </c>
      <c r="AY314" s="23" t="s">
        <v>149</v>
      </c>
      <c r="BE314" s="231">
        <f>IF(N314="základní",J314,0)</f>
        <v>0</v>
      </c>
      <c r="BF314" s="231">
        <f>IF(N314="snížená",J314,0)</f>
        <v>0</v>
      </c>
      <c r="BG314" s="231">
        <f>IF(N314="zákl. přenesená",J314,0)</f>
        <v>0</v>
      </c>
      <c r="BH314" s="231">
        <f>IF(N314="sníž. přenesená",J314,0)</f>
        <v>0</v>
      </c>
      <c r="BI314" s="231">
        <f>IF(N314="nulová",J314,0)</f>
        <v>0</v>
      </c>
      <c r="BJ314" s="23" t="s">
        <v>24</v>
      </c>
      <c r="BK314" s="231">
        <f>ROUND(I314*H314,2)</f>
        <v>0</v>
      </c>
      <c r="BL314" s="23" t="s">
        <v>252</v>
      </c>
      <c r="BM314" s="23" t="s">
        <v>588</v>
      </c>
    </row>
    <row r="315" s="11" customFormat="1">
      <c r="B315" s="235"/>
      <c r="C315" s="236"/>
      <c r="D315" s="232" t="s">
        <v>161</v>
      </c>
      <c r="E315" s="237" t="s">
        <v>22</v>
      </c>
      <c r="F315" s="238" t="s">
        <v>589</v>
      </c>
      <c r="G315" s="236"/>
      <c r="H315" s="239">
        <v>26.399999999999999</v>
      </c>
      <c r="I315" s="240"/>
      <c r="J315" s="236"/>
      <c r="K315" s="236"/>
      <c r="L315" s="241"/>
      <c r="M315" s="242"/>
      <c r="N315" s="243"/>
      <c r="O315" s="243"/>
      <c r="P315" s="243"/>
      <c r="Q315" s="243"/>
      <c r="R315" s="243"/>
      <c r="S315" s="243"/>
      <c r="T315" s="244"/>
      <c r="AT315" s="245" t="s">
        <v>161</v>
      </c>
      <c r="AU315" s="245" t="s">
        <v>84</v>
      </c>
      <c r="AV315" s="11" t="s">
        <v>84</v>
      </c>
      <c r="AW315" s="11" t="s">
        <v>163</v>
      </c>
      <c r="AX315" s="11" t="s">
        <v>75</v>
      </c>
      <c r="AY315" s="245" t="s">
        <v>149</v>
      </c>
    </row>
    <row r="316" s="1" customFormat="1" ht="22.8" customHeight="1">
      <c r="B316" s="45"/>
      <c r="C316" s="220" t="s">
        <v>590</v>
      </c>
      <c r="D316" s="220" t="s">
        <v>152</v>
      </c>
      <c r="E316" s="221" t="s">
        <v>591</v>
      </c>
      <c r="F316" s="222" t="s">
        <v>592</v>
      </c>
      <c r="G316" s="223" t="s">
        <v>167</v>
      </c>
      <c r="H316" s="224">
        <v>26.399999999999999</v>
      </c>
      <c r="I316" s="225"/>
      <c r="J316" s="226">
        <f>ROUND(I316*H316,2)</f>
        <v>0</v>
      </c>
      <c r="K316" s="222" t="s">
        <v>156</v>
      </c>
      <c r="L316" s="71"/>
      <c r="M316" s="227" t="s">
        <v>22</v>
      </c>
      <c r="N316" s="228" t="s">
        <v>46</v>
      </c>
      <c r="O316" s="46"/>
      <c r="P316" s="229">
        <f>O316*H316</f>
        <v>0</v>
      </c>
      <c r="Q316" s="229">
        <v>0</v>
      </c>
      <c r="R316" s="229">
        <f>Q316*H316</f>
        <v>0</v>
      </c>
      <c r="S316" s="229">
        <v>0</v>
      </c>
      <c r="T316" s="230">
        <f>S316*H316</f>
        <v>0</v>
      </c>
      <c r="AR316" s="23" t="s">
        <v>252</v>
      </c>
      <c r="AT316" s="23" t="s">
        <v>152</v>
      </c>
      <c r="AU316" s="23" t="s">
        <v>84</v>
      </c>
      <c r="AY316" s="23" t="s">
        <v>149</v>
      </c>
      <c r="BE316" s="231">
        <f>IF(N316="základní",J316,0)</f>
        <v>0</v>
      </c>
      <c r="BF316" s="231">
        <f>IF(N316="snížená",J316,0)</f>
        <v>0</v>
      </c>
      <c r="BG316" s="231">
        <f>IF(N316="zákl. přenesená",J316,0)</f>
        <v>0</v>
      </c>
      <c r="BH316" s="231">
        <f>IF(N316="sníž. přenesená",J316,0)</f>
        <v>0</v>
      </c>
      <c r="BI316" s="231">
        <f>IF(N316="nulová",J316,0)</f>
        <v>0</v>
      </c>
      <c r="BJ316" s="23" t="s">
        <v>24</v>
      </c>
      <c r="BK316" s="231">
        <f>ROUND(I316*H316,2)</f>
        <v>0</v>
      </c>
      <c r="BL316" s="23" t="s">
        <v>252</v>
      </c>
      <c r="BM316" s="23" t="s">
        <v>593</v>
      </c>
    </row>
    <row r="317" s="1" customFormat="1" ht="14.4" customHeight="1">
      <c r="B317" s="45"/>
      <c r="C317" s="220" t="s">
        <v>594</v>
      </c>
      <c r="D317" s="220" t="s">
        <v>152</v>
      </c>
      <c r="E317" s="221" t="s">
        <v>595</v>
      </c>
      <c r="F317" s="222" t="s">
        <v>596</v>
      </c>
      <c r="G317" s="223" t="s">
        <v>167</v>
      </c>
      <c r="H317" s="224">
        <v>26.399999999999999</v>
      </c>
      <c r="I317" s="225"/>
      <c r="J317" s="226">
        <f>ROUND(I317*H317,2)</f>
        <v>0</v>
      </c>
      <c r="K317" s="222" t="s">
        <v>156</v>
      </c>
      <c r="L317" s="71"/>
      <c r="M317" s="227" t="s">
        <v>22</v>
      </c>
      <c r="N317" s="228" t="s">
        <v>46</v>
      </c>
      <c r="O317" s="46"/>
      <c r="P317" s="229">
        <f>O317*H317</f>
        <v>0</v>
      </c>
      <c r="Q317" s="229">
        <v>0.00139</v>
      </c>
      <c r="R317" s="229">
        <f>Q317*H317</f>
        <v>0.036695999999999999</v>
      </c>
      <c r="S317" s="229">
        <v>0</v>
      </c>
      <c r="T317" s="230">
        <f>S317*H317</f>
        <v>0</v>
      </c>
      <c r="AR317" s="23" t="s">
        <v>252</v>
      </c>
      <c r="AT317" s="23" t="s">
        <v>152</v>
      </c>
      <c r="AU317" s="23" t="s">
        <v>84</v>
      </c>
      <c r="AY317" s="23" t="s">
        <v>149</v>
      </c>
      <c r="BE317" s="231">
        <f>IF(N317="základní",J317,0)</f>
        <v>0</v>
      </c>
      <c r="BF317" s="231">
        <f>IF(N317="snížená",J317,0)</f>
        <v>0</v>
      </c>
      <c r="BG317" s="231">
        <f>IF(N317="zákl. přenesená",J317,0)</f>
        <v>0</v>
      </c>
      <c r="BH317" s="231">
        <f>IF(N317="sníž. přenesená",J317,0)</f>
        <v>0</v>
      </c>
      <c r="BI317" s="231">
        <f>IF(N317="nulová",J317,0)</f>
        <v>0</v>
      </c>
      <c r="BJ317" s="23" t="s">
        <v>24</v>
      </c>
      <c r="BK317" s="231">
        <f>ROUND(I317*H317,2)</f>
        <v>0</v>
      </c>
      <c r="BL317" s="23" t="s">
        <v>252</v>
      </c>
      <c r="BM317" s="23" t="s">
        <v>597</v>
      </c>
    </row>
    <row r="318" s="11" customFormat="1">
      <c r="B318" s="235"/>
      <c r="C318" s="236"/>
      <c r="D318" s="232" t="s">
        <v>161</v>
      </c>
      <c r="E318" s="237" t="s">
        <v>22</v>
      </c>
      <c r="F318" s="238" t="s">
        <v>598</v>
      </c>
      <c r="G318" s="236"/>
      <c r="H318" s="239">
        <v>26.399999999999999</v>
      </c>
      <c r="I318" s="240"/>
      <c r="J318" s="236"/>
      <c r="K318" s="236"/>
      <c r="L318" s="241"/>
      <c r="M318" s="242"/>
      <c r="N318" s="243"/>
      <c r="O318" s="243"/>
      <c r="P318" s="243"/>
      <c r="Q318" s="243"/>
      <c r="R318" s="243"/>
      <c r="S318" s="243"/>
      <c r="T318" s="244"/>
      <c r="AT318" s="245" t="s">
        <v>161</v>
      </c>
      <c r="AU318" s="245" t="s">
        <v>84</v>
      </c>
      <c r="AV318" s="11" t="s">
        <v>84</v>
      </c>
      <c r="AW318" s="11" t="s">
        <v>163</v>
      </c>
      <c r="AX318" s="11" t="s">
        <v>75</v>
      </c>
      <c r="AY318" s="245" t="s">
        <v>149</v>
      </c>
    </row>
    <row r="319" s="1" customFormat="1" ht="22.8" customHeight="1">
      <c r="B319" s="45"/>
      <c r="C319" s="220" t="s">
        <v>599</v>
      </c>
      <c r="D319" s="220" t="s">
        <v>152</v>
      </c>
      <c r="E319" s="221" t="s">
        <v>600</v>
      </c>
      <c r="F319" s="222" t="s">
        <v>601</v>
      </c>
      <c r="G319" s="223" t="s">
        <v>167</v>
      </c>
      <c r="H319" s="224">
        <v>29.039999999999999</v>
      </c>
      <c r="I319" s="225"/>
      <c r="J319" s="226">
        <f>ROUND(I319*H319,2)</f>
        <v>0</v>
      </c>
      <c r="K319" s="222" t="s">
        <v>156</v>
      </c>
      <c r="L319" s="71"/>
      <c r="M319" s="227" t="s">
        <v>22</v>
      </c>
      <c r="N319" s="228" t="s">
        <v>46</v>
      </c>
      <c r="O319" s="46"/>
      <c r="P319" s="229">
        <f>O319*H319</f>
        <v>0</v>
      </c>
      <c r="Q319" s="229">
        <v>0</v>
      </c>
      <c r="R319" s="229">
        <f>Q319*H319</f>
        <v>0</v>
      </c>
      <c r="S319" s="229">
        <v>0</v>
      </c>
      <c r="T319" s="230">
        <f>S319*H319</f>
        <v>0</v>
      </c>
      <c r="AR319" s="23" t="s">
        <v>252</v>
      </c>
      <c r="AT319" s="23" t="s">
        <v>152</v>
      </c>
      <c r="AU319" s="23" t="s">
        <v>84</v>
      </c>
      <c r="AY319" s="23" t="s">
        <v>149</v>
      </c>
      <c r="BE319" s="231">
        <f>IF(N319="základní",J319,0)</f>
        <v>0</v>
      </c>
      <c r="BF319" s="231">
        <f>IF(N319="snížená",J319,0)</f>
        <v>0</v>
      </c>
      <c r="BG319" s="231">
        <f>IF(N319="zákl. přenesená",J319,0)</f>
        <v>0</v>
      </c>
      <c r="BH319" s="231">
        <f>IF(N319="sníž. přenesená",J319,0)</f>
        <v>0</v>
      </c>
      <c r="BI319" s="231">
        <f>IF(N319="nulová",J319,0)</f>
        <v>0</v>
      </c>
      <c r="BJ319" s="23" t="s">
        <v>24</v>
      </c>
      <c r="BK319" s="231">
        <f>ROUND(I319*H319,2)</f>
        <v>0</v>
      </c>
      <c r="BL319" s="23" t="s">
        <v>252</v>
      </c>
      <c r="BM319" s="23" t="s">
        <v>602</v>
      </c>
    </row>
    <row r="320" s="1" customFormat="1">
      <c r="B320" s="45"/>
      <c r="C320" s="73"/>
      <c r="D320" s="232" t="s">
        <v>159</v>
      </c>
      <c r="E320" s="73"/>
      <c r="F320" s="233" t="s">
        <v>603</v>
      </c>
      <c r="G320" s="73"/>
      <c r="H320" s="73"/>
      <c r="I320" s="190"/>
      <c r="J320" s="73"/>
      <c r="K320" s="73"/>
      <c r="L320" s="71"/>
      <c r="M320" s="234"/>
      <c r="N320" s="46"/>
      <c r="O320" s="46"/>
      <c r="P320" s="46"/>
      <c r="Q320" s="46"/>
      <c r="R320" s="46"/>
      <c r="S320" s="46"/>
      <c r="T320" s="94"/>
      <c r="AT320" s="23" t="s">
        <v>159</v>
      </c>
      <c r="AU320" s="23" t="s">
        <v>84</v>
      </c>
    </row>
    <row r="321" s="11" customFormat="1">
      <c r="B321" s="235"/>
      <c r="C321" s="236"/>
      <c r="D321" s="232" t="s">
        <v>161</v>
      </c>
      <c r="E321" s="237" t="s">
        <v>22</v>
      </c>
      <c r="F321" s="238" t="s">
        <v>604</v>
      </c>
      <c r="G321" s="236"/>
      <c r="H321" s="239">
        <v>29.039999999999999</v>
      </c>
      <c r="I321" s="240"/>
      <c r="J321" s="236"/>
      <c r="K321" s="236"/>
      <c r="L321" s="241"/>
      <c r="M321" s="242"/>
      <c r="N321" s="243"/>
      <c r="O321" s="243"/>
      <c r="P321" s="243"/>
      <c r="Q321" s="243"/>
      <c r="R321" s="243"/>
      <c r="S321" s="243"/>
      <c r="T321" s="244"/>
      <c r="AT321" s="245" t="s">
        <v>161</v>
      </c>
      <c r="AU321" s="245" t="s">
        <v>84</v>
      </c>
      <c r="AV321" s="11" t="s">
        <v>84</v>
      </c>
      <c r="AW321" s="11" t="s">
        <v>163</v>
      </c>
      <c r="AX321" s="11" t="s">
        <v>24</v>
      </c>
      <c r="AY321" s="245" t="s">
        <v>149</v>
      </c>
    </row>
    <row r="322" s="1" customFormat="1" ht="34.2" customHeight="1">
      <c r="B322" s="45"/>
      <c r="C322" s="220" t="s">
        <v>605</v>
      </c>
      <c r="D322" s="220" t="s">
        <v>152</v>
      </c>
      <c r="E322" s="221" t="s">
        <v>606</v>
      </c>
      <c r="F322" s="222" t="s">
        <v>607</v>
      </c>
      <c r="G322" s="223" t="s">
        <v>155</v>
      </c>
      <c r="H322" s="224">
        <v>0.36299999999999999</v>
      </c>
      <c r="I322" s="225"/>
      <c r="J322" s="226">
        <f>ROUND(I322*H322,2)</f>
        <v>0</v>
      </c>
      <c r="K322" s="222" t="s">
        <v>156</v>
      </c>
      <c r="L322" s="71"/>
      <c r="M322" s="227" t="s">
        <v>22</v>
      </c>
      <c r="N322" s="228" t="s">
        <v>46</v>
      </c>
      <c r="O322" s="46"/>
      <c r="P322" s="229">
        <f>O322*H322</f>
        <v>0</v>
      </c>
      <c r="Q322" s="229">
        <v>0</v>
      </c>
      <c r="R322" s="229">
        <f>Q322*H322</f>
        <v>0</v>
      </c>
      <c r="S322" s="229">
        <v>0</v>
      </c>
      <c r="T322" s="230">
        <f>S322*H322</f>
        <v>0</v>
      </c>
      <c r="AR322" s="23" t="s">
        <v>252</v>
      </c>
      <c r="AT322" s="23" t="s">
        <v>152</v>
      </c>
      <c r="AU322" s="23" t="s">
        <v>84</v>
      </c>
      <c r="AY322" s="23" t="s">
        <v>149</v>
      </c>
      <c r="BE322" s="231">
        <f>IF(N322="základní",J322,0)</f>
        <v>0</v>
      </c>
      <c r="BF322" s="231">
        <f>IF(N322="snížená",J322,0)</f>
        <v>0</v>
      </c>
      <c r="BG322" s="231">
        <f>IF(N322="zákl. přenesená",J322,0)</f>
        <v>0</v>
      </c>
      <c r="BH322" s="231">
        <f>IF(N322="sníž. přenesená",J322,0)</f>
        <v>0</v>
      </c>
      <c r="BI322" s="231">
        <f>IF(N322="nulová",J322,0)</f>
        <v>0</v>
      </c>
      <c r="BJ322" s="23" t="s">
        <v>24</v>
      </c>
      <c r="BK322" s="231">
        <f>ROUND(I322*H322,2)</f>
        <v>0</v>
      </c>
      <c r="BL322" s="23" t="s">
        <v>252</v>
      </c>
      <c r="BM322" s="23" t="s">
        <v>608</v>
      </c>
    </row>
    <row r="323" s="10" customFormat="1" ht="29.88" customHeight="1">
      <c r="B323" s="204"/>
      <c r="C323" s="205"/>
      <c r="D323" s="206" t="s">
        <v>74</v>
      </c>
      <c r="E323" s="218" t="s">
        <v>609</v>
      </c>
      <c r="F323" s="218" t="s">
        <v>610</v>
      </c>
      <c r="G323" s="205"/>
      <c r="H323" s="205"/>
      <c r="I323" s="208"/>
      <c r="J323" s="219">
        <f>BK323</f>
        <v>0</v>
      </c>
      <c r="K323" s="205"/>
      <c r="L323" s="210"/>
      <c r="M323" s="211"/>
      <c r="N323" s="212"/>
      <c r="O323" s="212"/>
      <c r="P323" s="213">
        <f>SUM(P324:P337)</f>
        <v>0</v>
      </c>
      <c r="Q323" s="212"/>
      <c r="R323" s="213">
        <f>SUM(R324:R337)</f>
        <v>0.098063999999999985</v>
      </c>
      <c r="S323" s="212"/>
      <c r="T323" s="214">
        <f>SUM(T324:T337)</f>
        <v>0</v>
      </c>
      <c r="AR323" s="215" t="s">
        <v>84</v>
      </c>
      <c r="AT323" s="216" t="s">
        <v>74</v>
      </c>
      <c r="AU323" s="216" t="s">
        <v>24</v>
      </c>
      <c r="AY323" s="215" t="s">
        <v>149</v>
      </c>
      <c r="BK323" s="217">
        <f>SUM(BK324:BK337)</f>
        <v>0</v>
      </c>
    </row>
    <row r="324" s="1" customFormat="1" ht="22.8" customHeight="1">
      <c r="B324" s="45"/>
      <c r="C324" s="220" t="s">
        <v>611</v>
      </c>
      <c r="D324" s="220" t="s">
        <v>152</v>
      </c>
      <c r="E324" s="221" t="s">
        <v>612</v>
      </c>
      <c r="F324" s="222" t="s">
        <v>613</v>
      </c>
      <c r="G324" s="223" t="s">
        <v>186</v>
      </c>
      <c r="H324" s="224">
        <v>28.199999999999999</v>
      </c>
      <c r="I324" s="225"/>
      <c r="J324" s="226">
        <f>ROUND(I324*H324,2)</f>
        <v>0</v>
      </c>
      <c r="K324" s="222" t="s">
        <v>156</v>
      </c>
      <c r="L324" s="71"/>
      <c r="M324" s="227" t="s">
        <v>22</v>
      </c>
      <c r="N324" s="228" t="s">
        <v>46</v>
      </c>
      <c r="O324" s="46"/>
      <c r="P324" s="229">
        <f>O324*H324</f>
        <v>0</v>
      </c>
      <c r="Q324" s="229">
        <v>0.0031199999999999999</v>
      </c>
      <c r="R324" s="229">
        <f>Q324*H324</f>
        <v>0.087983999999999993</v>
      </c>
      <c r="S324" s="229">
        <v>0</v>
      </c>
      <c r="T324" s="230">
        <f>S324*H324</f>
        <v>0</v>
      </c>
      <c r="AR324" s="23" t="s">
        <v>252</v>
      </c>
      <c r="AT324" s="23" t="s">
        <v>152</v>
      </c>
      <c r="AU324" s="23" t="s">
        <v>84</v>
      </c>
      <c r="AY324" s="23" t="s">
        <v>149</v>
      </c>
      <c r="BE324" s="231">
        <f>IF(N324="základní",J324,0)</f>
        <v>0</v>
      </c>
      <c r="BF324" s="231">
        <f>IF(N324="snížená",J324,0)</f>
        <v>0</v>
      </c>
      <c r="BG324" s="231">
        <f>IF(N324="zákl. přenesená",J324,0)</f>
        <v>0</v>
      </c>
      <c r="BH324" s="231">
        <f>IF(N324="sníž. přenesená",J324,0)</f>
        <v>0</v>
      </c>
      <c r="BI324" s="231">
        <f>IF(N324="nulová",J324,0)</f>
        <v>0</v>
      </c>
      <c r="BJ324" s="23" t="s">
        <v>24</v>
      </c>
      <c r="BK324" s="231">
        <f>ROUND(I324*H324,2)</f>
        <v>0</v>
      </c>
      <c r="BL324" s="23" t="s">
        <v>252</v>
      </c>
      <c r="BM324" s="23" t="s">
        <v>614</v>
      </c>
    </row>
    <row r="325" s="1" customFormat="1">
      <c r="B325" s="45"/>
      <c r="C325" s="73"/>
      <c r="D325" s="232" t="s">
        <v>159</v>
      </c>
      <c r="E325" s="73"/>
      <c r="F325" s="233" t="s">
        <v>615</v>
      </c>
      <c r="G325" s="73"/>
      <c r="H325" s="73"/>
      <c r="I325" s="190"/>
      <c r="J325" s="73"/>
      <c r="K325" s="73"/>
      <c r="L325" s="71"/>
      <c r="M325" s="234"/>
      <c r="N325" s="46"/>
      <c r="O325" s="46"/>
      <c r="P325" s="46"/>
      <c r="Q325" s="46"/>
      <c r="R325" s="46"/>
      <c r="S325" s="46"/>
      <c r="T325" s="94"/>
      <c r="AT325" s="23" t="s">
        <v>159</v>
      </c>
      <c r="AU325" s="23" t="s">
        <v>84</v>
      </c>
    </row>
    <row r="326" s="11" customFormat="1">
      <c r="B326" s="235"/>
      <c r="C326" s="236"/>
      <c r="D326" s="232" t="s">
        <v>161</v>
      </c>
      <c r="E326" s="237" t="s">
        <v>22</v>
      </c>
      <c r="F326" s="238" t="s">
        <v>616</v>
      </c>
      <c r="G326" s="236"/>
      <c r="H326" s="239">
        <v>28.199999999999999</v>
      </c>
      <c r="I326" s="240"/>
      <c r="J326" s="236"/>
      <c r="K326" s="236"/>
      <c r="L326" s="241"/>
      <c r="M326" s="242"/>
      <c r="N326" s="243"/>
      <c r="O326" s="243"/>
      <c r="P326" s="243"/>
      <c r="Q326" s="243"/>
      <c r="R326" s="243"/>
      <c r="S326" s="243"/>
      <c r="T326" s="244"/>
      <c r="AT326" s="245" t="s">
        <v>161</v>
      </c>
      <c r="AU326" s="245" t="s">
        <v>84</v>
      </c>
      <c r="AV326" s="11" t="s">
        <v>84</v>
      </c>
      <c r="AW326" s="11" t="s">
        <v>163</v>
      </c>
      <c r="AX326" s="11" t="s">
        <v>75</v>
      </c>
      <c r="AY326" s="245" t="s">
        <v>149</v>
      </c>
    </row>
    <row r="327" s="1" customFormat="1" ht="22.8" customHeight="1">
      <c r="B327" s="45"/>
      <c r="C327" s="220" t="s">
        <v>617</v>
      </c>
      <c r="D327" s="220" t="s">
        <v>152</v>
      </c>
      <c r="E327" s="221" t="s">
        <v>618</v>
      </c>
      <c r="F327" s="222" t="s">
        <v>619</v>
      </c>
      <c r="G327" s="223" t="s">
        <v>179</v>
      </c>
      <c r="H327" s="224">
        <v>6</v>
      </c>
      <c r="I327" s="225"/>
      <c r="J327" s="226">
        <f>ROUND(I327*H327,2)</f>
        <v>0</v>
      </c>
      <c r="K327" s="222" t="s">
        <v>156</v>
      </c>
      <c r="L327" s="71"/>
      <c r="M327" s="227" t="s">
        <v>22</v>
      </c>
      <c r="N327" s="228" t="s">
        <v>46</v>
      </c>
      <c r="O327" s="46"/>
      <c r="P327" s="229">
        <f>O327*H327</f>
        <v>0</v>
      </c>
      <c r="Q327" s="229">
        <v>0</v>
      </c>
      <c r="R327" s="229">
        <f>Q327*H327</f>
        <v>0</v>
      </c>
      <c r="S327" s="229">
        <v>0</v>
      </c>
      <c r="T327" s="230">
        <f>S327*H327</f>
        <v>0</v>
      </c>
      <c r="AR327" s="23" t="s">
        <v>252</v>
      </c>
      <c r="AT327" s="23" t="s">
        <v>152</v>
      </c>
      <c r="AU327" s="23" t="s">
        <v>84</v>
      </c>
      <c r="AY327" s="23" t="s">
        <v>149</v>
      </c>
      <c r="BE327" s="231">
        <f>IF(N327="základní",J327,0)</f>
        <v>0</v>
      </c>
      <c r="BF327" s="231">
        <f>IF(N327="snížená",J327,0)</f>
        <v>0</v>
      </c>
      <c r="BG327" s="231">
        <f>IF(N327="zákl. přenesená",J327,0)</f>
        <v>0</v>
      </c>
      <c r="BH327" s="231">
        <f>IF(N327="sníž. přenesená",J327,0)</f>
        <v>0</v>
      </c>
      <c r="BI327" s="231">
        <f>IF(N327="nulová",J327,0)</f>
        <v>0</v>
      </c>
      <c r="BJ327" s="23" t="s">
        <v>24</v>
      </c>
      <c r="BK327" s="231">
        <f>ROUND(I327*H327,2)</f>
        <v>0</v>
      </c>
      <c r="BL327" s="23" t="s">
        <v>252</v>
      </c>
      <c r="BM327" s="23" t="s">
        <v>620</v>
      </c>
    </row>
    <row r="328" s="11" customFormat="1">
      <c r="B328" s="235"/>
      <c r="C328" s="236"/>
      <c r="D328" s="232" t="s">
        <v>161</v>
      </c>
      <c r="E328" s="237" t="s">
        <v>22</v>
      </c>
      <c r="F328" s="238" t="s">
        <v>621</v>
      </c>
      <c r="G328" s="236"/>
      <c r="H328" s="239">
        <v>6</v>
      </c>
      <c r="I328" s="240"/>
      <c r="J328" s="236"/>
      <c r="K328" s="236"/>
      <c r="L328" s="241"/>
      <c r="M328" s="242"/>
      <c r="N328" s="243"/>
      <c r="O328" s="243"/>
      <c r="P328" s="243"/>
      <c r="Q328" s="243"/>
      <c r="R328" s="243"/>
      <c r="S328" s="243"/>
      <c r="T328" s="244"/>
      <c r="AT328" s="245" t="s">
        <v>161</v>
      </c>
      <c r="AU328" s="245" t="s">
        <v>84</v>
      </c>
      <c r="AV328" s="11" t="s">
        <v>84</v>
      </c>
      <c r="AW328" s="11" t="s">
        <v>163</v>
      </c>
      <c r="AX328" s="11" t="s">
        <v>75</v>
      </c>
      <c r="AY328" s="245" t="s">
        <v>149</v>
      </c>
    </row>
    <row r="329" s="1" customFormat="1" ht="22.8" customHeight="1">
      <c r="B329" s="45"/>
      <c r="C329" s="267" t="s">
        <v>622</v>
      </c>
      <c r="D329" s="267" t="s">
        <v>501</v>
      </c>
      <c r="E329" s="268" t="s">
        <v>623</v>
      </c>
      <c r="F329" s="269" t="s">
        <v>624</v>
      </c>
      <c r="G329" s="270" t="s">
        <v>179</v>
      </c>
      <c r="H329" s="271">
        <v>6</v>
      </c>
      <c r="I329" s="272"/>
      <c r="J329" s="273">
        <f>ROUND(I329*H329,2)</f>
        <v>0</v>
      </c>
      <c r="K329" s="269" t="s">
        <v>22</v>
      </c>
      <c r="L329" s="274"/>
      <c r="M329" s="275" t="s">
        <v>22</v>
      </c>
      <c r="N329" s="276" t="s">
        <v>46</v>
      </c>
      <c r="O329" s="46"/>
      <c r="P329" s="229">
        <f>O329*H329</f>
        <v>0</v>
      </c>
      <c r="Q329" s="229">
        <v>0.00048000000000000001</v>
      </c>
      <c r="R329" s="229">
        <f>Q329*H329</f>
        <v>0.0028800000000000002</v>
      </c>
      <c r="S329" s="229">
        <v>0</v>
      </c>
      <c r="T329" s="230">
        <f>S329*H329</f>
        <v>0</v>
      </c>
      <c r="AR329" s="23" t="s">
        <v>358</v>
      </c>
      <c r="AT329" s="23" t="s">
        <v>501</v>
      </c>
      <c r="AU329" s="23" t="s">
        <v>84</v>
      </c>
      <c r="AY329" s="23" t="s">
        <v>149</v>
      </c>
      <c r="BE329" s="231">
        <f>IF(N329="základní",J329,0)</f>
        <v>0</v>
      </c>
      <c r="BF329" s="231">
        <f>IF(N329="snížená",J329,0)</f>
        <v>0</v>
      </c>
      <c r="BG329" s="231">
        <f>IF(N329="zákl. přenesená",J329,0)</f>
        <v>0</v>
      </c>
      <c r="BH329" s="231">
        <f>IF(N329="sníž. přenesená",J329,0)</f>
        <v>0</v>
      </c>
      <c r="BI329" s="231">
        <f>IF(N329="nulová",J329,0)</f>
        <v>0</v>
      </c>
      <c r="BJ329" s="23" t="s">
        <v>24</v>
      </c>
      <c r="BK329" s="231">
        <f>ROUND(I329*H329,2)</f>
        <v>0</v>
      </c>
      <c r="BL329" s="23" t="s">
        <v>252</v>
      </c>
      <c r="BM329" s="23" t="s">
        <v>625</v>
      </c>
    </row>
    <row r="330" s="1" customFormat="1" ht="22.8" customHeight="1">
      <c r="B330" s="45"/>
      <c r="C330" s="220" t="s">
        <v>626</v>
      </c>
      <c r="D330" s="220" t="s">
        <v>152</v>
      </c>
      <c r="E330" s="221" t="s">
        <v>627</v>
      </c>
      <c r="F330" s="222" t="s">
        <v>628</v>
      </c>
      <c r="G330" s="223" t="s">
        <v>179</v>
      </c>
      <c r="H330" s="224">
        <v>6</v>
      </c>
      <c r="I330" s="225"/>
      <c r="J330" s="226">
        <f>ROUND(I330*H330,2)</f>
        <v>0</v>
      </c>
      <c r="K330" s="222" t="s">
        <v>156</v>
      </c>
      <c r="L330" s="71"/>
      <c r="M330" s="227" t="s">
        <v>22</v>
      </c>
      <c r="N330" s="228" t="s">
        <v>46</v>
      </c>
      <c r="O330" s="46"/>
      <c r="P330" s="229">
        <f>O330*H330</f>
        <v>0</v>
      </c>
      <c r="Q330" s="229">
        <v>0</v>
      </c>
      <c r="R330" s="229">
        <f>Q330*H330</f>
        <v>0</v>
      </c>
      <c r="S330" s="229">
        <v>0</v>
      </c>
      <c r="T330" s="230">
        <f>S330*H330</f>
        <v>0</v>
      </c>
      <c r="AR330" s="23" t="s">
        <v>252</v>
      </c>
      <c r="AT330" s="23" t="s">
        <v>152</v>
      </c>
      <c r="AU330" s="23" t="s">
        <v>84</v>
      </c>
      <c r="AY330" s="23" t="s">
        <v>149</v>
      </c>
      <c r="BE330" s="231">
        <f>IF(N330="základní",J330,0)</f>
        <v>0</v>
      </c>
      <c r="BF330" s="231">
        <f>IF(N330="snížená",J330,0)</f>
        <v>0</v>
      </c>
      <c r="BG330" s="231">
        <f>IF(N330="zákl. přenesená",J330,0)</f>
        <v>0</v>
      </c>
      <c r="BH330" s="231">
        <f>IF(N330="sníž. přenesená",J330,0)</f>
        <v>0</v>
      </c>
      <c r="BI330" s="231">
        <f>IF(N330="nulová",J330,0)</f>
        <v>0</v>
      </c>
      <c r="BJ330" s="23" t="s">
        <v>24</v>
      </c>
      <c r="BK330" s="231">
        <f>ROUND(I330*H330,2)</f>
        <v>0</v>
      </c>
      <c r="BL330" s="23" t="s">
        <v>252</v>
      </c>
      <c r="BM330" s="23" t="s">
        <v>629</v>
      </c>
    </row>
    <row r="331" s="1" customFormat="1" ht="22.8" customHeight="1">
      <c r="B331" s="45"/>
      <c r="C331" s="267" t="s">
        <v>630</v>
      </c>
      <c r="D331" s="267" t="s">
        <v>501</v>
      </c>
      <c r="E331" s="268" t="s">
        <v>631</v>
      </c>
      <c r="F331" s="269" t="s">
        <v>632</v>
      </c>
      <c r="G331" s="270" t="s">
        <v>179</v>
      </c>
      <c r="H331" s="271">
        <v>6</v>
      </c>
      <c r="I331" s="272"/>
      <c r="J331" s="273">
        <f>ROUND(I331*H331,2)</f>
        <v>0</v>
      </c>
      <c r="K331" s="269" t="s">
        <v>22</v>
      </c>
      <c r="L331" s="274"/>
      <c r="M331" s="275" t="s">
        <v>22</v>
      </c>
      <c r="N331" s="276" t="s">
        <v>46</v>
      </c>
      <c r="O331" s="46"/>
      <c r="P331" s="229">
        <f>O331*H331</f>
        <v>0</v>
      </c>
      <c r="Q331" s="229">
        <v>0.00029999999999999997</v>
      </c>
      <c r="R331" s="229">
        <f>Q331*H331</f>
        <v>0.0018</v>
      </c>
      <c r="S331" s="229">
        <v>0</v>
      </c>
      <c r="T331" s="230">
        <f>S331*H331</f>
        <v>0</v>
      </c>
      <c r="AR331" s="23" t="s">
        <v>358</v>
      </c>
      <c r="AT331" s="23" t="s">
        <v>501</v>
      </c>
      <c r="AU331" s="23" t="s">
        <v>84</v>
      </c>
      <c r="AY331" s="23" t="s">
        <v>149</v>
      </c>
      <c r="BE331" s="231">
        <f>IF(N331="základní",J331,0)</f>
        <v>0</v>
      </c>
      <c r="BF331" s="231">
        <f>IF(N331="snížená",J331,0)</f>
        <v>0</v>
      </c>
      <c r="BG331" s="231">
        <f>IF(N331="zákl. přenesená",J331,0)</f>
        <v>0</v>
      </c>
      <c r="BH331" s="231">
        <f>IF(N331="sníž. přenesená",J331,0)</f>
        <v>0</v>
      </c>
      <c r="BI331" s="231">
        <f>IF(N331="nulová",J331,0)</f>
        <v>0</v>
      </c>
      <c r="BJ331" s="23" t="s">
        <v>24</v>
      </c>
      <c r="BK331" s="231">
        <f>ROUND(I331*H331,2)</f>
        <v>0</v>
      </c>
      <c r="BL331" s="23" t="s">
        <v>252</v>
      </c>
      <c r="BM331" s="23" t="s">
        <v>633</v>
      </c>
    </row>
    <row r="332" s="1" customFormat="1" ht="22.8" customHeight="1">
      <c r="B332" s="45"/>
      <c r="C332" s="220" t="s">
        <v>634</v>
      </c>
      <c r="D332" s="220" t="s">
        <v>152</v>
      </c>
      <c r="E332" s="221" t="s">
        <v>635</v>
      </c>
      <c r="F332" s="222" t="s">
        <v>636</v>
      </c>
      <c r="G332" s="223" t="s">
        <v>179</v>
      </c>
      <c r="H332" s="224">
        <v>18</v>
      </c>
      <c r="I332" s="225"/>
      <c r="J332" s="226">
        <f>ROUND(I332*H332,2)</f>
        <v>0</v>
      </c>
      <c r="K332" s="222" t="s">
        <v>156</v>
      </c>
      <c r="L332" s="71"/>
      <c r="M332" s="227" t="s">
        <v>22</v>
      </c>
      <c r="N332" s="228" t="s">
        <v>46</v>
      </c>
      <c r="O332" s="46"/>
      <c r="P332" s="229">
        <f>O332*H332</f>
        <v>0</v>
      </c>
      <c r="Q332" s="229">
        <v>0</v>
      </c>
      <c r="R332" s="229">
        <f>Q332*H332</f>
        <v>0</v>
      </c>
      <c r="S332" s="229">
        <v>0</v>
      </c>
      <c r="T332" s="230">
        <f>S332*H332</f>
        <v>0</v>
      </c>
      <c r="AR332" s="23" t="s">
        <v>252</v>
      </c>
      <c r="AT332" s="23" t="s">
        <v>152</v>
      </c>
      <c r="AU332" s="23" t="s">
        <v>84</v>
      </c>
      <c r="AY332" s="23" t="s">
        <v>149</v>
      </c>
      <c r="BE332" s="231">
        <f>IF(N332="základní",J332,0)</f>
        <v>0</v>
      </c>
      <c r="BF332" s="231">
        <f>IF(N332="snížená",J332,0)</f>
        <v>0</v>
      </c>
      <c r="BG332" s="231">
        <f>IF(N332="zákl. přenesená",J332,0)</f>
        <v>0</v>
      </c>
      <c r="BH332" s="231">
        <f>IF(N332="sníž. přenesená",J332,0)</f>
        <v>0</v>
      </c>
      <c r="BI332" s="231">
        <f>IF(N332="nulová",J332,0)</f>
        <v>0</v>
      </c>
      <c r="BJ332" s="23" t="s">
        <v>24</v>
      </c>
      <c r="BK332" s="231">
        <f>ROUND(I332*H332,2)</f>
        <v>0</v>
      </c>
      <c r="BL332" s="23" t="s">
        <v>252</v>
      </c>
      <c r="BM332" s="23" t="s">
        <v>637</v>
      </c>
    </row>
    <row r="333" s="11" customFormat="1">
      <c r="B333" s="235"/>
      <c r="C333" s="236"/>
      <c r="D333" s="232" t="s">
        <v>161</v>
      </c>
      <c r="E333" s="237" t="s">
        <v>22</v>
      </c>
      <c r="F333" s="238" t="s">
        <v>638</v>
      </c>
      <c r="G333" s="236"/>
      <c r="H333" s="239">
        <v>18</v>
      </c>
      <c r="I333" s="240"/>
      <c r="J333" s="236"/>
      <c r="K333" s="236"/>
      <c r="L333" s="241"/>
      <c r="M333" s="242"/>
      <c r="N333" s="243"/>
      <c r="O333" s="243"/>
      <c r="P333" s="243"/>
      <c r="Q333" s="243"/>
      <c r="R333" s="243"/>
      <c r="S333" s="243"/>
      <c r="T333" s="244"/>
      <c r="AT333" s="245" t="s">
        <v>161</v>
      </c>
      <c r="AU333" s="245" t="s">
        <v>84</v>
      </c>
      <c r="AV333" s="11" t="s">
        <v>84</v>
      </c>
      <c r="AW333" s="11" t="s">
        <v>163</v>
      </c>
      <c r="AX333" s="11" t="s">
        <v>75</v>
      </c>
      <c r="AY333" s="245" t="s">
        <v>149</v>
      </c>
    </row>
    <row r="334" s="1" customFormat="1" ht="14.4" customHeight="1">
      <c r="B334" s="45"/>
      <c r="C334" s="267" t="s">
        <v>639</v>
      </c>
      <c r="D334" s="267" t="s">
        <v>501</v>
      </c>
      <c r="E334" s="268" t="s">
        <v>640</v>
      </c>
      <c r="F334" s="269" t="s">
        <v>641</v>
      </c>
      <c r="G334" s="270" t="s">
        <v>179</v>
      </c>
      <c r="H334" s="271">
        <v>18</v>
      </c>
      <c r="I334" s="272"/>
      <c r="J334" s="273">
        <f>ROUND(I334*H334,2)</f>
        <v>0</v>
      </c>
      <c r="K334" s="269" t="s">
        <v>22</v>
      </c>
      <c r="L334" s="274"/>
      <c r="M334" s="275" t="s">
        <v>22</v>
      </c>
      <c r="N334" s="276" t="s">
        <v>46</v>
      </c>
      <c r="O334" s="46"/>
      <c r="P334" s="229">
        <f>O334*H334</f>
        <v>0</v>
      </c>
      <c r="Q334" s="229">
        <v>0.00029999999999999997</v>
      </c>
      <c r="R334" s="229">
        <f>Q334*H334</f>
        <v>0.0053999999999999994</v>
      </c>
      <c r="S334" s="229">
        <v>0</v>
      </c>
      <c r="T334" s="230">
        <f>S334*H334</f>
        <v>0</v>
      </c>
      <c r="AR334" s="23" t="s">
        <v>358</v>
      </c>
      <c r="AT334" s="23" t="s">
        <v>501</v>
      </c>
      <c r="AU334" s="23" t="s">
        <v>84</v>
      </c>
      <c r="AY334" s="23" t="s">
        <v>149</v>
      </c>
      <c r="BE334" s="231">
        <f>IF(N334="základní",J334,0)</f>
        <v>0</v>
      </c>
      <c r="BF334" s="231">
        <f>IF(N334="snížená",J334,0)</f>
        <v>0</v>
      </c>
      <c r="BG334" s="231">
        <f>IF(N334="zákl. přenesená",J334,0)</f>
        <v>0</v>
      </c>
      <c r="BH334" s="231">
        <f>IF(N334="sníž. přenesená",J334,0)</f>
        <v>0</v>
      </c>
      <c r="BI334" s="231">
        <f>IF(N334="nulová",J334,0)</f>
        <v>0</v>
      </c>
      <c r="BJ334" s="23" t="s">
        <v>24</v>
      </c>
      <c r="BK334" s="231">
        <f>ROUND(I334*H334,2)</f>
        <v>0</v>
      </c>
      <c r="BL334" s="23" t="s">
        <v>252</v>
      </c>
      <c r="BM334" s="23" t="s">
        <v>642</v>
      </c>
    </row>
    <row r="335" s="11" customFormat="1">
      <c r="B335" s="235"/>
      <c r="C335" s="236"/>
      <c r="D335" s="232" t="s">
        <v>161</v>
      </c>
      <c r="E335" s="237" t="s">
        <v>22</v>
      </c>
      <c r="F335" s="238" t="s">
        <v>638</v>
      </c>
      <c r="G335" s="236"/>
      <c r="H335" s="239">
        <v>18</v>
      </c>
      <c r="I335" s="240"/>
      <c r="J335" s="236"/>
      <c r="K335" s="236"/>
      <c r="L335" s="241"/>
      <c r="M335" s="242"/>
      <c r="N335" s="243"/>
      <c r="O335" s="243"/>
      <c r="P335" s="243"/>
      <c r="Q335" s="243"/>
      <c r="R335" s="243"/>
      <c r="S335" s="243"/>
      <c r="T335" s="244"/>
      <c r="AT335" s="245" t="s">
        <v>161</v>
      </c>
      <c r="AU335" s="245" t="s">
        <v>84</v>
      </c>
      <c r="AV335" s="11" t="s">
        <v>84</v>
      </c>
      <c r="AW335" s="11" t="s">
        <v>163</v>
      </c>
      <c r="AX335" s="11" t="s">
        <v>75</v>
      </c>
      <c r="AY335" s="245" t="s">
        <v>149</v>
      </c>
    </row>
    <row r="336" s="1" customFormat="1" ht="34.2" customHeight="1">
      <c r="B336" s="45"/>
      <c r="C336" s="220" t="s">
        <v>643</v>
      </c>
      <c r="D336" s="220" t="s">
        <v>152</v>
      </c>
      <c r="E336" s="221" t="s">
        <v>644</v>
      </c>
      <c r="F336" s="222" t="s">
        <v>645</v>
      </c>
      <c r="G336" s="223" t="s">
        <v>155</v>
      </c>
      <c r="H336" s="224">
        <v>0.098000000000000004</v>
      </c>
      <c r="I336" s="225"/>
      <c r="J336" s="226">
        <f>ROUND(I336*H336,2)</f>
        <v>0</v>
      </c>
      <c r="K336" s="222" t="s">
        <v>156</v>
      </c>
      <c r="L336" s="71"/>
      <c r="M336" s="227" t="s">
        <v>22</v>
      </c>
      <c r="N336" s="228" t="s">
        <v>46</v>
      </c>
      <c r="O336" s="46"/>
      <c r="P336" s="229">
        <f>O336*H336</f>
        <v>0</v>
      </c>
      <c r="Q336" s="229">
        <v>0</v>
      </c>
      <c r="R336" s="229">
        <f>Q336*H336</f>
        <v>0</v>
      </c>
      <c r="S336" s="229">
        <v>0</v>
      </c>
      <c r="T336" s="230">
        <f>S336*H336</f>
        <v>0</v>
      </c>
      <c r="AR336" s="23" t="s">
        <v>252</v>
      </c>
      <c r="AT336" s="23" t="s">
        <v>152</v>
      </c>
      <c r="AU336" s="23" t="s">
        <v>84</v>
      </c>
      <c r="AY336" s="23" t="s">
        <v>149</v>
      </c>
      <c r="BE336" s="231">
        <f>IF(N336="základní",J336,0)</f>
        <v>0</v>
      </c>
      <c r="BF336" s="231">
        <f>IF(N336="snížená",J336,0)</f>
        <v>0</v>
      </c>
      <c r="BG336" s="231">
        <f>IF(N336="zákl. přenesená",J336,0)</f>
        <v>0</v>
      </c>
      <c r="BH336" s="231">
        <f>IF(N336="sníž. přenesená",J336,0)</f>
        <v>0</v>
      </c>
      <c r="BI336" s="231">
        <f>IF(N336="nulová",J336,0)</f>
        <v>0</v>
      </c>
      <c r="BJ336" s="23" t="s">
        <v>24</v>
      </c>
      <c r="BK336" s="231">
        <f>ROUND(I336*H336,2)</f>
        <v>0</v>
      </c>
      <c r="BL336" s="23" t="s">
        <v>252</v>
      </c>
      <c r="BM336" s="23" t="s">
        <v>646</v>
      </c>
    </row>
    <row r="337" s="1" customFormat="1">
      <c r="B337" s="45"/>
      <c r="C337" s="73"/>
      <c r="D337" s="232" t="s">
        <v>159</v>
      </c>
      <c r="E337" s="73"/>
      <c r="F337" s="233" t="s">
        <v>452</v>
      </c>
      <c r="G337" s="73"/>
      <c r="H337" s="73"/>
      <c r="I337" s="190"/>
      <c r="J337" s="73"/>
      <c r="K337" s="73"/>
      <c r="L337" s="71"/>
      <c r="M337" s="234"/>
      <c r="N337" s="46"/>
      <c r="O337" s="46"/>
      <c r="P337" s="46"/>
      <c r="Q337" s="46"/>
      <c r="R337" s="46"/>
      <c r="S337" s="46"/>
      <c r="T337" s="94"/>
      <c r="AT337" s="23" t="s">
        <v>159</v>
      </c>
      <c r="AU337" s="23" t="s">
        <v>84</v>
      </c>
    </row>
    <row r="338" s="10" customFormat="1" ht="29.88" customHeight="1">
      <c r="B338" s="204"/>
      <c r="C338" s="205"/>
      <c r="D338" s="206" t="s">
        <v>74</v>
      </c>
      <c r="E338" s="218" t="s">
        <v>647</v>
      </c>
      <c r="F338" s="218" t="s">
        <v>648</v>
      </c>
      <c r="G338" s="205"/>
      <c r="H338" s="205"/>
      <c r="I338" s="208"/>
      <c r="J338" s="219">
        <f>BK338</f>
        <v>0</v>
      </c>
      <c r="K338" s="205"/>
      <c r="L338" s="210"/>
      <c r="M338" s="211"/>
      <c r="N338" s="212"/>
      <c r="O338" s="212"/>
      <c r="P338" s="213">
        <f>SUM(P339:P350)</f>
        <v>0</v>
      </c>
      <c r="Q338" s="212"/>
      <c r="R338" s="213">
        <f>SUM(R339:R350)</f>
        <v>0.60647052479999997</v>
      </c>
      <c r="S338" s="212"/>
      <c r="T338" s="214">
        <f>SUM(T339:T350)</f>
        <v>0</v>
      </c>
      <c r="AR338" s="215" t="s">
        <v>84</v>
      </c>
      <c r="AT338" s="216" t="s">
        <v>74</v>
      </c>
      <c r="AU338" s="216" t="s">
        <v>24</v>
      </c>
      <c r="AY338" s="215" t="s">
        <v>149</v>
      </c>
      <c r="BK338" s="217">
        <f>SUM(BK339:BK350)</f>
        <v>0</v>
      </c>
    </row>
    <row r="339" s="1" customFormat="1" ht="34.2" customHeight="1">
      <c r="B339" s="45"/>
      <c r="C339" s="220" t="s">
        <v>649</v>
      </c>
      <c r="D339" s="220" t="s">
        <v>152</v>
      </c>
      <c r="E339" s="221" t="s">
        <v>650</v>
      </c>
      <c r="F339" s="222" t="s">
        <v>651</v>
      </c>
      <c r="G339" s="223" t="s">
        <v>186</v>
      </c>
      <c r="H339" s="224">
        <v>96</v>
      </c>
      <c r="I339" s="225"/>
      <c r="J339" s="226">
        <f>ROUND(I339*H339,2)</f>
        <v>0</v>
      </c>
      <c r="K339" s="222" t="s">
        <v>156</v>
      </c>
      <c r="L339" s="71"/>
      <c r="M339" s="227" t="s">
        <v>22</v>
      </c>
      <c r="N339" s="228" t="s">
        <v>46</v>
      </c>
      <c r="O339" s="46"/>
      <c r="P339" s="229">
        <f>O339*H339</f>
        <v>0</v>
      </c>
      <c r="Q339" s="229">
        <v>0.00025999999999999998</v>
      </c>
      <c r="R339" s="229">
        <f>Q339*H339</f>
        <v>0.024959999999999996</v>
      </c>
      <c r="S339" s="229">
        <v>0</v>
      </c>
      <c r="T339" s="230">
        <f>S339*H339</f>
        <v>0</v>
      </c>
      <c r="AR339" s="23" t="s">
        <v>252</v>
      </c>
      <c r="AT339" s="23" t="s">
        <v>152</v>
      </c>
      <c r="AU339" s="23" t="s">
        <v>84</v>
      </c>
      <c r="AY339" s="23" t="s">
        <v>149</v>
      </c>
      <c r="BE339" s="231">
        <f>IF(N339="základní",J339,0)</f>
        <v>0</v>
      </c>
      <c r="BF339" s="231">
        <f>IF(N339="snížená",J339,0)</f>
        <v>0</v>
      </c>
      <c r="BG339" s="231">
        <f>IF(N339="zákl. přenesená",J339,0)</f>
        <v>0</v>
      </c>
      <c r="BH339" s="231">
        <f>IF(N339="sníž. přenesená",J339,0)</f>
        <v>0</v>
      </c>
      <c r="BI339" s="231">
        <f>IF(N339="nulová",J339,0)</f>
        <v>0</v>
      </c>
      <c r="BJ339" s="23" t="s">
        <v>24</v>
      </c>
      <c r="BK339" s="231">
        <f>ROUND(I339*H339,2)</f>
        <v>0</v>
      </c>
      <c r="BL339" s="23" t="s">
        <v>252</v>
      </c>
      <c r="BM339" s="23" t="s">
        <v>652</v>
      </c>
    </row>
    <row r="340" s="1" customFormat="1">
      <c r="B340" s="45"/>
      <c r="C340" s="73"/>
      <c r="D340" s="232" t="s">
        <v>159</v>
      </c>
      <c r="E340" s="73"/>
      <c r="F340" s="233" t="s">
        <v>653</v>
      </c>
      <c r="G340" s="73"/>
      <c r="H340" s="73"/>
      <c r="I340" s="190"/>
      <c r="J340" s="73"/>
      <c r="K340" s="73"/>
      <c r="L340" s="71"/>
      <c r="M340" s="234"/>
      <c r="N340" s="46"/>
      <c r="O340" s="46"/>
      <c r="P340" s="46"/>
      <c r="Q340" s="46"/>
      <c r="R340" s="46"/>
      <c r="S340" s="46"/>
      <c r="T340" s="94"/>
      <c r="AT340" s="23" t="s">
        <v>159</v>
      </c>
      <c r="AU340" s="23" t="s">
        <v>84</v>
      </c>
    </row>
    <row r="341" s="11" customFormat="1">
      <c r="B341" s="235"/>
      <c r="C341" s="236"/>
      <c r="D341" s="232" t="s">
        <v>161</v>
      </c>
      <c r="E341" s="237" t="s">
        <v>22</v>
      </c>
      <c r="F341" s="238" t="s">
        <v>654</v>
      </c>
      <c r="G341" s="236"/>
      <c r="H341" s="239">
        <v>50.399999999999999</v>
      </c>
      <c r="I341" s="240"/>
      <c r="J341" s="236"/>
      <c r="K341" s="236"/>
      <c r="L341" s="241"/>
      <c r="M341" s="242"/>
      <c r="N341" s="243"/>
      <c r="O341" s="243"/>
      <c r="P341" s="243"/>
      <c r="Q341" s="243"/>
      <c r="R341" s="243"/>
      <c r="S341" s="243"/>
      <c r="T341" s="244"/>
      <c r="AT341" s="245" t="s">
        <v>161</v>
      </c>
      <c r="AU341" s="245" t="s">
        <v>84</v>
      </c>
      <c r="AV341" s="11" t="s">
        <v>84</v>
      </c>
      <c r="AW341" s="11" t="s">
        <v>163</v>
      </c>
      <c r="AX341" s="11" t="s">
        <v>75</v>
      </c>
      <c r="AY341" s="245" t="s">
        <v>149</v>
      </c>
    </row>
    <row r="342" s="11" customFormat="1">
      <c r="B342" s="235"/>
      <c r="C342" s="236"/>
      <c r="D342" s="232" t="s">
        <v>161</v>
      </c>
      <c r="E342" s="237" t="s">
        <v>22</v>
      </c>
      <c r="F342" s="238" t="s">
        <v>655</v>
      </c>
      <c r="G342" s="236"/>
      <c r="H342" s="239">
        <v>45.600000000000001</v>
      </c>
      <c r="I342" s="240"/>
      <c r="J342" s="236"/>
      <c r="K342" s="236"/>
      <c r="L342" s="241"/>
      <c r="M342" s="242"/>
      <c r="N342" s="243"/>
      <c r="O342" s="243"/>
      <c r="P342" s="243"/>
      <c r="Q342" s="243"/>
      <c r="R342" s="243"/>
      <c r="S342" s="243"/>
      <c r="T342" s="244"/>
      <c r="AT342" s="245" t="s">
        <v>161</v>
      </c>
      <c r="AU342" s="245" t="s">
        <v>84</v>
      </c>
      <c r="AV342" s="11" t="s">
        <v>84</v>
      </c>
      <c r="AW342" s="11" t="s">
        <v>163</v>
      </c>
      <c r="AX342" s="11" t="s">
        <v>75</v>
      </c>
      <c r="AY342" s="245" t="s">
        <v>149</v>
      </c>
    </row>
    <row r="343" s="1" customFormat="1" ht="45.6" customHeight="1">
      <c r="B343" s="45"/>
      <c r="C343" s="220" t="s">
        <v>656</v>
      </c>
      <c r="D343" s="220" t="s">
        <v>152</v>
      </c>
      <c r="E343" s="221" t="s">
        <v>657</v>
      </c>
      <c r="F343" s="222" t="s">
        <v>658</v>
      </c>
      <c r="G343" s="223" t="s">
        <v>186</v>
      </c>
      <c r="H343" s="224">
        <v>25.199999999999999</v>
      </c>
      <c r="I343" s="225"/>
      <c r="J343" s="226">
        <f>ROUND(I343*H343,2)</f>
        <v>0</v>
      </c>
      <c r="K343" s="222" t="s">
        <v>156</v>
      </c>
      <c r="L343" s="71"/>
      <c r="M343" s="227" t="s">
        <v>22</v>
      </c>
      <c r="N343" s="228" t="s">
        <v>46</v>
      </c>
      <c r="O343" s="46"/>
      <c r="P343" s="229">
        <f>O343*H343</f>
        <v>0</v>
      </c>
      <c r="Q343" s="229">
        <v>0.01095</v>
      </c>
      <c r="R343" s="229">
        <f>Q343*H343</f>
        <v>0.27593999999999996</v>
      </c>
      <c r="S343" s="229">
        <v>0</v>
      </c>
      <c r="T343" s="230">
        <f>S343*H343</f>
        <v>0</v>
      </c>
      <c r="AR343" s="23" t="s">
        <v>252</v>
      </c>
      <c r="AT343" s="23" t="s">
        <v>152</v>
      </c>
      <c r="AU343" s="23" t="s">
        <v>84</v>
      </c>
      <c r="AY343" s="23" t="s">
        <v>149</v>
      </c>
      <c r="BE343" s="231">
        <f>IF(N343="základní",J343,0)</f>
        <v>0</v>
      </c>
      <c r="BF343" s="231">
        <f>IF(N343="snížená",J343,0)</f>
        <v>0</v>
      </c>
      <c r="BG343" s="231">
        <f>IF(N343="zákl. přenesená",J343,0)</f>
        <v>0</v>
      </c>
      <c r="BH343" s="231">
        <f>IF(N343="sníž. přenesená",J343,0)</f>
        <v>0</v>
      </c>
      <c r="BI343" s="231">
        <f>IF(N343="nulová",J343,0)</f>
        <v>0</v>
      </c>
      <c r="BJ343" s="23" t="s">
        <v>24</v>
      </c>
      <c r="BK343" s="231">
        <f>ROUND(I343*H343,2)</f>
        <v>0</v>
      </c>
      <c r="BL343" s="23" t="s">
        <v>252</v>
      </c>
      <c r="BM343" s="23" t="s">
        <v>659</v>
      </c>
    </row>
    <row r="344" s="1" customFormat="1">
      <c r="B344" s="45"/>
      <c r="C344" s="73"/>
      <c r="D344" s="232" t="s">
        <v>159</v>
      </c>
      <c r="E344" s="73"/>
      <c r="F344" s="233" t="s">
        <v>660</v>
      </c>
      <c r="G344" s="73"/>
      <c r="H344" s="73"/>
      <c r="I344" s="190"/>
      <c r="J344" s="73"/>
      <c r="K344" s="73"/>
      <c r="L344" s="71"/>
      <c r="M344" s="234"/>
      <c r="N344" s="46"/>
      <c r="O344" s="46"/>
      <c r="P344" s="46"/>
      <c r="Q344" s="46"/>
      <c r="R344" s="46"/>
      <c r="S344" s="46"/>
      <c r="T344" s="94"/>
      <c r="AT344" s="23" t="s">
        <v>159</v>
      </c>
      <c r="AU344" s="23" t="s">
        <v>84</v>
      </c>
    </row>
    <row r="345" s="11" customFormat="1">
      <c r="B345" s="235"/>
      <c r="C345" s="236"/>
      <c r="D345" s="232" t="s">
        <v>161</v>
      </c>
      <c r="E345" s="237" t="s">
        <v>22</v>
      </c>
      <c r="F345" s="238" t="s">
        <v>661</v>
      </c>
      <c r="G345" s="236"/>
      <c r="H345" s="239">
        <v>25.199999999999999</v>
      </c>
      <c r="I345" s="240"/>
      <c r="J345" s="236"/>
      <c r="K345" s="236"/>
      <c r="L345" s="241"/>
      <c r="M345" s="242"/>
      <c r="N345" s="243"/>
      <c r="O345" s="243"/>
      <c r="P345" s="243"/>
      <c r="Q345" s="243"/>
      <c r="R345" s="243"/>
      <c r="S345" s="243"/>
      <c r="T345" s="244"/>
      <c r="AT345" s="245" t="s">
        <v>161</v>
      </c>
      <c r="AU345" s="245" t="s">
        <v>84</v>
      </c>
      <c r="AV345" s="11" t="s">
        <v>84</v>
      </c>
      <c r="AW345" s="11" t="s">
        <v>163</v>
      </c>
      <c r="AX345" s="11" t="s">
        <v>75</v>
      </c>
      <c r="AY345" s="245" t="s">
        <v>149</v>
      </c>
    </row>
    <row r="346" s="1" customFormat="1" ht="22.8" customHeight="1">
      <c r="B346" s="45"/>
      <c r="C346" s="220" t="s">
        <v>662</v>
      </c>
      <c r="D346" s="220" t="s">
        <v>152</v>
      </c>
      <c r="E346" s="221" t="s">
        <v>663</v>
      </c>
      <c r="F346" s="222" t="s">
        <v>664</v>
      </c>
      <c r="G346" s="223" t="s">
        <v>186</v>
      </c>
      <c r="H346" s="224">
        <v>22.800000000000001</v>
      </c>
      <c r="I346" s="225"/>
      <c r="J346" s="226">
        <f>ROUND(I346*H346,2)</f>
        <v>0</v>
      </c>
      <c r="K346" s="222" t="s">
        <v>22</v>
      </c>
      <c r="L346" s="71"/>
      <c r="M346" s="227" t="s">
        <v>22</v>
      </c>
      <c r="N346" s="228" t="s">
        <v>46</v>
      </c>
      <c r="O346" s="46"/>
      <c r="P346" s="229">
        <f>O346*H346</f>
        <v>0</v>
      </c>
      <c r="Q346" s="229">
        <v>0.013402216</v>
      </c>
      <c r="R346" s="229">
        <f>Q346*H346</f>
        <v>0.30557052480000002</v>
      </c>
      <c r="S346" s="229">
        <v>0</v>
      </c>
      <c r="T346" s="230">
        <f>S346*H346</f>
        <v>0</v>
      </c>
      <c r="AR346" s="23" t="s">
        <v>252</v>
      </c>
      <c r="AT346" s="23" t="s">
        <v>152</v>
      </c>
      <c r="AU346" s="23" t="s">
        <v>84</v>
      </c>
      <c r="AY346" s="23" t="s">
        <v>149</v>
      </c>
      <c r="BE346" s="231">
        <f>IF(N346="základní",J346,0)</f>
        <v>0</v>
      </c>
      <c r="BF346" s="231">
        <f>IF(N346="snížená",J346,0)</f>
        <v>0</v>
      </c>
      <c r="BG346" s="231">
        <f>IF(N346="zákl. přenesená",J346,0)</f>
        <v>0</v>
      </c>
      <c r="BH346" s="231">
        <f>IF(N346="sníž. přenesená",J346,0)</f>
        <v>0</v>
      </c>
      <c r="BI346" s="231">
        <f>IF(N346="nulová",J346,0)</f>
        <v>0</v>
      </c>
      <c r="BJ346" s="23" t="s">
        <v>24</v>
      </c>
      <c r="BK346" s="231">
        <f>ROUND(I346*H346,2)</f>
        <v>0</v>
      </c>
      <c r="BL346" s="23" t="s">
        <v>252</v>
      </c>
      <c r="BM346" s="23" t="s">
        <v>665</v>
      </c>
    </row>
    <row r="347" s="1" customFormat="1">
      <c r="B347" s="45"/>
      <c r="C347" s="73"/>
      <c r="D347" s="232" t="s">
        <v>412</v>
      </c>
      <c r="E347" s="73"/>
      <c r="F347" s="233" t="s">
        <v>666</v>
      </c>
      <c r="G347" s="73"/>
      <c r="H347" s="73"/>
      <c r="I347" s="190"/>
      <c r="J347" s="73"/>
      <c r="K347" s="73"/>
      <c r="L347" s="71"/>
      <c r="M347" s="234"/>
      <c r="N347" s="46"/>
      <c r="O347" s="46"/>
      <c r="P347" s="46"/>
      <c r="Q347" s="46"/>
      <c r="R347" s="46"/>
      <c r="S347" s="46"/>
      <c r="T347" s="94"/>
      <c r="AT347" s="23" t="s">
        <v>412</v>
      </c>
      <c r="AU347" s="23" t="s">
        <v>84</v>
      </c>
    </row>
    <row r="348" s="11" customFormat="1">
      <c r="B348" s="235"/>
      <c r="C348" s="236"/>
      <c r="D348" s="232" t="s">
        <v>161</v>
      </c>
      <c r="E348" s="237" t="s">
        <v>22</v>
      </c>
      <c r="F348" s="238" t="s">
        <v>667</v>
      </c>
      <c r="G348" s="236"/>
      <c r="H348" s="239">
        <v>22.800000000000001</v>
      </c>
      <c r="I348" s="240"/>
      <c r="J348" s="236"/>
      <c r="K348" s="236"/>
      <c r="L348" s="241"/>
      <c r="M348" s="242"/>
      <c r="N348" s="243"/>
      <c r="O348" s="243"/>
      <c r="P348" s="243"/>
      <c r="Q348" s="243"/>
      <c r="R348" s="243"/>
      <c r="S348" s="243"/>
      <c r="T348" s="244"/>
      <c r="AT348" s="245" t="s">
        <v>161</v>
      </c>
      <c r="AU348" s="245" t="s">
        <v>84</v>
      </c>
      <c r="AV348" s="11" t="s">
        <v>84</v>
      </c>
      <c r="AW348" s="11" t="s">
        <v>163</v>
      </c>
      <c r="AX348" s="11" t="s">
        <v>24</v>
      </c>
      <c r="AY348" s="245" t="s">
        <v>149</v>
      </c>
    </row>
    <row r="349" s="1" customFormat="1" ht="57" customHeight="1">
      <c r="B349" s="45"/>
      <c r="C349" s="220" t="s">
        <v>668</v>
      </c>
      <c r="D349" s="220" t="s">
        <v>152</v>
      </c>
      <c r="E349" s="221" t="s">
        <v>669</v>
      </c>
      <c r="F349" s="222" t="s">
        <v>670</v>
      </c>
      <c r="G349" s="223" t="s">
        <v>155</v>
      </c>
      <c r="H349" s="224">
        <v>0.60599999999999998</v>
      </c>
      <c r="I349" s="225"/>
      <c r="J349" s="226">
        <f>ROUND(I349*H349,2)</f>
        <v>0</v>
      </c>
      <c r="K349" s="222" t="s">
        <v>156</v>
      </c>
      <c r="L349" s="71"/>
      <c r="M349" s="227" t="s">
        <v>22</v>
      </c>
      <c r="N349" s="228" t="s">
        <v>46</v>
      </c>
      <c r="O349" s="46"/>
      <c r="P349" s="229">
        <f>O349*H349</f>
        <v>0</v>
      </c>
      <c r="Q349" s="229">
        <v>0</v>
      </c>
      <c r="R349" s="229">
        <f>Q349*H349</f>
        <v>0</v>
      </c>
      <c r="S349" s="229">
        <v>0</v>
      </c>
      <c r="T349" s="230">
        <f>S349*H349</f>
        <v>0</v>
      </c>
      <c r="AR349" s="23" t="s">
        <v>252</v>
      </c>
      <c r="AT349" s="23" t="s">
        <v>152</v>
      </c>
      <c r="AU349" s="23" t="s">
        <v>84</v>
      </c>
      <c r="AY349" s="23" t="s">
        <v>149</v>
      </c>
      <c r="BE349" s="231">
        <f>IF(N349="základní",J349,0)</f>
        <v>0</v>
      </c>
      <c r="BF349" s="231">
        <f>IF(N349="snížená",J349,0)</f>
        <v>0</v>
      </c>
      <c r="BG349" s="231">
        <f>IF(N349="zákl. přenesená",J349,0)</f>
        <v>0</v>
      </c>
      <c r="BH349" s="231">
        <f>IF(N349="sníž. přenesená",J349,0)</f>
        <v>0</v>
      </c>
      <c r="BI349" s="231">
        <f>IF(N349="nulová",J349,0)</f>
        <v>0</v>
      </c>
      <c r="BJ349" s="23" t="s">
        <v>24</v>
      </c>
      <c r="BK349" s="231">
        <f>ROUND(I349*H349,2)</f>
        <v>0</v>
      </c>
      <c r="BL349" s="23" t="s">
        <v>252</v>
      </c>
      <c r="BM349" s="23" t="s">
        <v>671</v>
      </c>
    </row>
    <row r="350" s="1" customFormat="1">
      <c r="B350" s="45"/>
      <c r="C350" s="73"/>
      <c r="D350" s="232" t="s">
        <v>159</v>
      </c>
      <c r="E350" s="73"/>
      <c r="F350" s="233" t="s">
        <v>672</v>
      </c>
      <c r="G350" s="73"/>
      <c r="H350" s="73"/>
      <c r="I350" s="190"/>
      <c r="J350" s="73"/>
      <c r="K350" s="73"/>
      <c r="L350" s="71"/>
      <c r="M350" s="234"/>
      <c r="N350" s="46"/>
      <c r="O350" s="46"/>
      <c r="P350" s="46"/>
      <c r="Q350" s="46"/>
      <c r="R350" s="46"/>
      <c r="S350" s="46"/>
      <c r="T350" s="94"/>
      <c r="AT350" s="23" t="s">
        <v>159</v>
      </c>
      <c r="AU350" s="23" t="s">
        <v>84</v>
      </c>
    </row>
    <row r="351" s="10" customFormat="1" ht="29.88" customHeight="1">
      <c r="B351" s="204"/>
      <c r="C351" s="205"/>
      <c r="D351" s="206" t="s">
        <v>74</v>
      </c>
      <c r="E351" s="218" t="s">
        <v>673</v>
      </c>
      <c r="F351" s="218" t="s">
        <v>674</v>
      </c>
      <c r="G351" s="205"/>
      <c r="H351" s="205"/>
      <c r="I351" s="208"/>
      <c r="J351" s="219">
        <f>BK351</f>
        <v>0</v>
      </c>
      <c r="K351" s="205"/>
      <c r="L351" s="210"/>
      <c r="M351" s="211"/>
      <c r="N351" s="212"/>
      <c r="O351" s="212"/>
      <c r="P351" s="213">
        <f>SUM(P352:P384)</f>
        <v>0</v>
      </c>
      <c r="Q351" s="212"/>
      <c r="R351" s="213">
        <f>SUM(R352:R384)</f>
        <v>0.62348999999999999</v>
      </c>
      <c r="S351" s="212"/>
      <c r="T351" s="214">
        <f>SUM(T352:T384)</f>
        <v>0</v>
      </c>
      <c r="AR351" s="215" t="s">
        <v>84</v>
      </c>
      <c r="AT351" s="216" t="s">
        <v>74</v>
      </c>
      <c r="AU351" s="216" t="s">
        <v>24</v>
      </c>
      <c r="AY351" s="215" t="s">
        <v>149</v>
      </c>
      <c r="BK351" s="217">
        <f>SUM(BK352:BK384)</f>
        <v>0</v>
      </c>
    </row>
    <row r="352" s="1" customFormat="1" ht="14.4" customHeight="1">
      <c r="B352" s="45"/>
      <c r="C352" s="220" t="s">
        <v>675</v>
      </c>
      <c r="D352" s="220" t="s">
        <v>152</v>
      </c>
      <c r="E352" s="221" t="s">
        <v>676</v>
      </c>
      <c r="F352" s="222" t="s">
        <v>677</v>
      </c>
      <c r="G352" s="223" t="s">
        <v>179</v>
      </c>
      <c r="H352" s="224">
        <v>11</v>
      </c>
      <c r="I352" s="225"/>
      <c r="J352" s="226">
        <f>ROUND(I352*H352,2)</f>
        <v>0</v>
      </c>
      <c r="K352" s="222" t="s">
        <v>156</v>
      </c>
      <c r="L352" s="71"/>
      <c r="M352" s="227" t="s">
        <v>22</v>
      </c>
      <c r="N352" s="228" t="s">
        <v>46</v>
      </c>
      <c r="O352" s="46"/>
      <c r="P352" s="229">
        <f>O352*H352</f>
        <v>0</v>
      </c>
      <c r="Q352" s="229">
        <v>0</v>
      </c>
      <c r="R352" s="229">
        <f>Q352*H352</f>
        <v>0</v>
      </c>
      <c r="S352" s="229">
        <v>0</v>
      </c>
      <c r="T352" s="230">
        <f>S352*H352</f>
        <v>0</v>
      </c>
      <c r="AR352" s="23" t="s">
        <v>252</v>
      </c>
      <c r="AT352" s="23" t="s">
        <v>152</v>
      </c>
      <c r="AU352" s="23" t="s">
        <v>84</v>
      </c>
      <c r="AY352" s="23" t="s">
        <v>149</v>
      </c>
      <c r="BE352" s="231">
        <f>IF(N352="základní",J352,0)</f>
        <v>0</v>
      </c>
      <c r="BF352" s="231">
        <f>IF(N352="snížená",J352,0)</f>
        <v>0</v>
      </c>
      <c r="BG352" s="231">
        <f>IF(N352="zákl. přenesená",J352,0)</f>
        <v>0</v>
      </c>
      <c r="BH352" s="231">
        <f>IF(N352="sníž. přenesená",J352,0)</f>
        <v>0</v>
      </c>
      <c r="BI352" s="231">
        <f>IF(N352="nulová",J352,0)</f>
        <v>0</v>
      </c>
      <c r="BJ352" s="23" t="s">
        <v>24</v>
      </c>
      <c r="BK352" s="231">
        <f>ROUND(I352*H352,2)</f>
        <v>0</v>
      </c>
      <c r="BL352" s="23" t="s">
        <v>252</v>
      </c>
      <c r="BM352" s="23" t="s">
        <v>678</v>
      </c>
    </row>
    <row r="353" s="1" customFormat="1">
      <c r="B353" s="45"/>
      <c r="C353" s="73"/>
      <c r="D353" s="232" t="s">
        <v>159</v>
      </c>
      <c r="E353" s="73"/>
      <c r="F353" s="233" t="s">
        <v>679</v>
      </c>
      <c r="G353" s="73"/>
      <c r="H353" s="73"/>
      <c r="I353" s="190"/>
      <c r="J353" s="73"/>
      <c r="K353" s="73"/>
      <c r="L353" s="71"/>
      <c r="M353" s="234"/>
      <c r="N353" s="46"/>
      <c r="O353" s="46"/>
      <c r="P353" s="46"/>
      <c r="Q353" s="46"/>
      <c r="R353" s="46"/>
      <c r="S353" s="46"/>
      <c r="T353" s="94"/>
      <c r="AT353" s="23" t="s">
        <v>159</v>
      </c>
      <c r="AU353" s="23" t="s">
        <v>84</v>
      </c>
    </row>
    <row r="354" s="11" customFormat="1">
      <c r="B354" s="235"/>
      <c r="C354" s="236"/>
      <c r="D354" s="232" t="s">
        <v>161</v>
      </c>
      <c r="E354" s="237" t="s">
        <v>22</v>
      </c>
      <c r="F354" s="238" t="s">
        <v>680</v>
      </c>
      <c r="G354" s="236"/>
      <c r="H354" s="239">
        <v>11</v>
      </c>
      <c r="I354" s="240"/>
      <c r="J354" s="236"/>
      <c r="K354" s="236"/>
      <c r="L354" s="241"/>
      <c r="M354" s="242"/>
      <c r="N354" s="243"/>
      <c r="O354" s="243"/>
      <c r="P354" s="243"/>
      <c r="Q354" s="243"/>
      <c r="R354" s="243"/>
      <c r="S354" s="243"/>
      <c r="T354" s="244"/>
      <c r="AT354" s="245" t="s">
        <v>161</v>
      </c>
      <c r="AU354" s="245" t="s">
        <v>84</v>
      </c>
      <c r="AV354" s="11" t="s">
        <v>84</v>
      </c>
      <c r="AW354" s="11" t="s">
        <v>163</v>
      </c>
      <c r="AX354" s="11" t="s">
        <v>24</v>
      </c>
      <c r="AY354" s="245" t="s">
        <v>149</v>
      </c>
    </row>
    <row r="355" s="1" customFormat="1" ht="22.8" customHeight="1">
      <c r="B355" s="45"/>
      <c r="C355" s="267" t="s">
        <v>681</v>
      </c>
      <c r="D355" s="267" t="s">
        <v>501</v>
      </c>
      <c r="E355" s="268" t="s">
        <v>682</v>
      </c>
      <c r="F355" s="269" t="s">
        <v>683</v>
      </c>
      <c r="G355" s="270" t="s">
        <v>179</v>
      </c>
      <c r="H355" s="271">
        <v>11</v>
      </c>
      <c r="I355" s="272"/>
      <c r="J355" s="273">
        <f>ROUND(I355*H355,2)</f>
        <v>0</v>
      </c>
      <c r="K355" s="269" t="s">
        <v>156</v>
      </c>
      <c r="L355" s="274"/>
      <c r="M355" s="275" t="s">
        <v>22</v>
      </c>
      <c r="N355" s="276" t="s">
        <v>46</v>
      </c>
      <c r="O355" s="46"/>
      <c r="P355" s="229">
        <f>O355*H355</f>
        <v>0</v>
      </c>
      <c r="Q355" s="229">
        <v>0.0011999999999999999</v>
      </c>
      <c r="R355" s="229">
        <f>Q355*H355</f>
        <v>0.013199999999999998</v>
      </c>
      <c r="S355" s="229">
        <v>0</v>
      </c>
      <c r="T355" s="230">
        <f>S355*H355</f>
        <v>0</v>
      </c>
      <c r="AR355" s="23" t="s">
        <v>358</v>
      </c>
      <c r="AT355" s="23" t="s">
        <v>501</v>
      </c>
      <c r="AU355" s="23" t="s">
        <v>84</v>
      </c>
      <c r="AY355" s="23" t="s">
        <v>149</v>
      </c>
      <c r="BE355" s="231">
        <f>IF(N355="základní",J355,0)</f>
        <v>0</v>
      </c>
      <c r="BF355" s="231">
        <f>IF(N355="snížená",J355,0)</f>
        <v>0</v>
      </c>
      <c r="BG355" s="231">
        <f>IF(N355="zákl. přenesená",J355,0)</f>
        <v>0</v>
      </c>
      <c r="BH355" s="231">
        <f>IF(N355="sníž. přenesená",J355,0)</f>
        <v>0</v>
      </c>
      <c r="BI355" s="231">
        <f>IF(N355="nulová",J355,0)</f>
        <v>0</v>
      </c>
      <c r="BJ355" s="23" t="s">
        <v>24</v>
      </c>
      <c r="BK355" s="231">
        <f>ROUND(I355*H355,2)</f>
        <v>0</v>
      </c>
      <c r="BL355" s="23" t="s">
        <v>252</v>
      </c>
      <c r="BM355" s="23" t="s">
        <v>684</v>
      </c>
    </row>
    <row r="356" s="1" customFormat="1" ht="22.8" customHeight="1">
      <c r="B356" s="45"/>
      <c r="C356" s="220" t="s">
        <v>685</v>
      </c>
      <c r="D356" s="220" t="s">
        <v>152</v>
      </c>
      <c r="E356" s="221" t="s">
        <v>686</v>
      </c>
      <c r="F356" s="222" t="s">
        <v>687</v>
      </c>
      <c r="G356" s="223" t="s">
        <v>179</v>
      </c>
      <c r="H356" s="224">
        <v>1</v>
      </c>
      <c r="I356" s="225"/>
      <c r="J356" s="226">
        <f>ROUND(I356*H356,2)</f>
        <v>0</v>
      </c>
      <c r="K356" s="222" t="s">
        <v>156</v>
      </c>
      <c r="L356" s="71"/>
      <c r="M356" s="227" t="s">
        <v>22</v>
      </c>
      <c r="N356" s="228" t="s">
        <v>46</v>
      </c>
      <c r="O356" s="46"/>
      <c r="P356" s="229">
        <f>O356*H356</f>
        <v>0</v>
      </c>
      <c r="Q356" s="229">
        <v>0.00046999999999999999</v>
      </c>
      <c r="R356" s="229">
        <f>Q356*H356</f>
        <v>0.00046999999999999999</v>
      </c>
      <c r="S356" s="229">
        <v>0</v>
      </c>
      <c r="T356" s="230">
        <f>S356*H356</f>
        <v>0</v>
      </c>
      <c r="AR356" s="23" t="s">
        <v>252</v>
      </c>
      <c r="AT356" s="23" t="s">
        <v>152</v>
      </c>
      <c r="AU356" s="23" t="s">
        <v>84</v>
      </c>
      <c r="AY356" s="23" t="s">
        <v>149</v>
      </c>
      <c r="BE356" s="231">
        <f>IF(N356="základní",J356,0)</f>
        <v>0</v>
      </c>
      <c r="BF356" s="231">
        <f>IF(N356="snížená",J356,0)</f>
        <v>0</v>
      </c>
      <c r="BG356" s="231">
        <f>IF(N356="zákl. přenesená",J356,0)</f>
        <v>0</v>
      </c>
      <c r="BH356" s="231">
        <f>IF(N356="sníž. přenesená",J356,0)</f>
        <v>0</v>
      </c>
      <c r="BI356" s="231">
        <f>IF(N356="nulová",J356,0)</f>
        <v>0</v>
      </c>
      <c r="BJ356" s="23" t="s">
        <v>24</v>
      </c>
      <c r="BK356" s="231">
        <f>ROUND(I356*H356,2)</f>
        <v>0</v>
      </c>
      <c r="BL356" s="23" t="s">
        <v>252</v>
      </c>
      <c r="BM356" s="23" t="s">
        <v>688</v>
      </c>
    </row>
    <row r="357" s="1" customFormat="1">
      <c r="B357" s="45"/>
      <c r="C357" s="73"/>
      <c r="D357" s="232" t="s">
        <v>159</v>
      </c>
      <c r="E357" s="73"/>
      <c r="F357" s="233" t="s">
        <v>689</v>
      </c>
      <c r="G357" s="73"/>
      <c r="H357" s="73"/>
      <c r="I357" s="190"/>
      <c r="J357" s="73"/>
      <c r="K357" s="73"/>
      <c r="L357" s="71"/>
      <c r="M357" s="234"/>
      <c r="N357" s="46"/>
      <c r="O357" s="46"/>
      <c r="P357" s="46"/>
      <c r="Q357" s="46"/>
      <c r="R357" s="46"/>
      <c r="S357" s="46"/>
      <c r="T357" s="94"/>
      <c r="AT357" s="23" t="s">
        <v>159</v>
      </c>
      <c r="AU357" s="23" t="s">
        <v>84</v>
      </c>
    </row>
    <row r="358" s="11" customFormat="1">
      <c r="B358" s="235"/>
      <c r="C358" s="236"/>
      <c r="D358" s="232" t="s">
        <v>161</v>
      </c>
      <c r="E358" s="237" t="s">
        <v>22</v>
      </c>
      <c r="F358" s="238" t="s">
        <v>690</v>
      </c>
      <c r="G358" s="236"/>
      <c r="H358" s="239">
        <v>1</v>
      </c>
      <c r="I358" s="240"/>
      <c r="J358" s="236"/>
      <c r="K358" s="236"/>
      <c r="L358" s="241"/>
      <c r="M358" s="242"/>
      <c r="N358" s="243"/>
      <c r="O358" s="243"/>
      <c r="P358" s="243"/>
      <c r="Q358" s="243"/>
      <c r="R358" s="243"/>
      <c r="S358" s="243"/>
      <c r="T358" s="244"/>
      <c r="AT358" s="245" t="s">
        <v>161</v>
      </c>
      <c r="AU358" s="245" t="s">
        <v>84</v>
      </c>
      <c r="AV358" s="11" t="s">
        <v>84</v>
      </c>
      <c r="AW358" s="11" t="s">
        <v>163</v>
      </c>
      <c r="AX358" s="11" t="s">
        <v>24</v>
      </c>
      <c r="AY358" s="245" t="s">
        <v>149</v>
      </c>
    </row>
    <row r="359" s="1" customFormat="1" ht="22.8" customHeight="1">
      <c r="B359" s="45"/>
      <c r="C359" s="267" t="s">
        <v>691</v>
      </c>
      <c r="D359" s="267" t="s">
        <v>501</v>
      </c>
      <c r="E359" s="268" t="s">
        <v>692</v>
      </c>
      <c r="F359" s="269" t="s">
        <v>693</v>
      </c>
      <c r="G359" s="270" t="s">
        <v>179</v>
      </c>
      <c r="H359" s="271">
        <v>1</v>
      </c>
      <c r="I359" s="272"/>
      <c r="J359" s="273">
        <f>ROUND(I359*H359,2)</f>
        <v>0</v>
      </c>
      <c r="K359" s="269" t="s">
        <v>156</v>
      </c>
      <c r="L359" s="274"/>
      <c r="M359" s="275" t="s">
        <v>22</v>
      </c>
      <c r="N359" s="276" t="s">
        <v>46</v>
      </c>
      <c r="O359" s="46"/>
      <c r="P359" s="229">
        <f>O359*H359</f>
        <v>0</v>
      </c>
      <c r="Q359" s="229">
        <v>0.016</v>
      </c>
      <c r="R359" s="229">
        <f>Q359*H359</f>
        <v>0.016</v>
      </c>
      <c r="S359" s="229">
        <v>0</v>
      </c>
      <c r="T359" s="230">
        <f>S359*H359</f>
        <v>0</v>
      </c>
      <c r="AR359" s="23" t="s">
        <v>358</v>
      </c>
      <c r="AT359" s="23" t="s">
        <v>501</v>
      </c>
      <c r="AU359" s="23" t="s">
        <v>84</v>
      </c>
      <c r="AY359" s="23" t="s">
        <v>149</v>
      </c>
      <c r="BE359" s="231">
        <f>IF(N359="základní",J359,0)</f>
        <v>0</v>
      </c>
      <c r="BF359" s="231">
        <f>IF(N359="snížená",J359,0)</f>
        <v>0</v>
      </c>
      <c r="BG359" s="231">
        <f>IF(N359="zákl. přenesená",J359,0)</f>
        <v>0</v>
      </c>
      <c r="BH359" s="231">
        <f>IF(N359="sníž. přenesená",J359,0)</f>
        <v>0</v>
      </c>
      <c r="BI359" s="231">
        <f>IF(N359="nulová",J359,0)</f>
        <v>0</v>
      </c>
      <c r="BJ359" s="23" t="s">
        <v>24</v>
      </c>
      <c r="BK359" s="231">
        <f>ROUND(I359*H359,2)</f>
        <v>0</v>
      </c>
      <c r="BL359" s="23" t="s">
        <v>252</v>
      </c>
      <c r="BM359" s="23" t="s">
        <v>694</v>
      </c>
    </row>
    <row r="360" s="11" customFormat="1">
      <c r="B360" s="235"/>
      <c r="C360" s="236"/>
      <c r="D360" s="232" t="s">
        <v>161</v>
      </c>
      <c r="E360" s="237" t="s">
        <v>22</v>
      </c>
      <c r="F360" s="238" t="s">
        <v>690</v>
      </c>
      <c r="G360" s="236"/>
      <c r="H360" s="239">
        <v>1</v>
      </c>
      <c r="I360" s="240"/>
      <c r="J360" s="236"/>
      <c r="K360" s="236"/>
      <c r="L360" s="241"/>
      <c r="M360" s="242"/>
      <c r="N360" s="243"/>
      <c r="O360" s="243"/>
      <c r="P360" s="243"/>
      <c r="Q360" s="243"/>
      <c r="R360" s="243"/>
      <c r="S360" s="243"/>
      <c r="T360" s="244"/>
      <c r="AT360" s="245" t="s">
        <v>161</v>
      </c>
      <c r="AU360" s="245" t="s">
        <v>84</v>
      </c>
      <c r="AV360" s="11" t="s">
        <v>84</v>
      </c>
      <c r="AW360" s="11" t="s">
        <v>163</v>
      </c>
      <c r="AX360" s="11" t="s">
        <v>75</v>
      </c>
      <c r="AY360" s="245" t="s">
        <v>149</v>
      </c>
    </row>
    <row r="361" s="1" customFormat="1" ht="14.4" customHeight="1">
      <c r="B361" s="45"/>
      <c r="C361" s="267" t="s">
        <v>294</v>
      </c>
      <c r="D361" s="267" t="s">
        <v>501</v>
      </c>
      <c r="E361" s="268" t="s">
        <v>695</v>
      </c>
      <c r="F361" s="269" t="s">
        <v>696</v>
      </c>
      <c r="G361" s="270" t="s">
        <v>179</v>
      </c>
      <c r="H361" s="271">
        <v>1</v>
      </c>
      <c r="I361" s="272"/>
      <c r="J361" s="273">
        <f>ROUND(I361*H361,2)</f>
        <v>0</v>
      </c>
      <c r="K361" s="269" t="s">
        <v>22</v>
      </c>
      <c r="L361" s="274"/>
      <c r="M361" s="275" t="s">
        <v>22</v>
      </c>
      <c r="N361" s="276" t="s">
        <v>46</v>
      </c>
      <c r="O361" s="46"/>
      <c r="P361" s="229">
        <f>O361*H361</f>
        <v>0</v>
      </c>
      <c r="Q361" s="229">
        <v>0.016</v>
      </c>
      <c r="R361" s="229">
        <f>Q361*H361</f>
        <v>0.016</v>
      </c>
      <c r="S361" s="229">
        <v>0</v>
      </c>
      <c r="T361" s="230">
        <f>S361*H361</f>
        <v>0</v>
      </c>
      <c r="AR361" s="23" t="s">
        <v>358</v>
      </c>
      <c r="AT361" s="23" t="s">
        <v>501</v>
      </c>
      <c r="AU361" s="23" t="s">
        <v>84</v>
      </c>
      <c r="AY361" s="23" t="s">
        <v>149</v>
      </c>
      <c r="BE361" s="231">
        <f>IF(N361="základní",J361,0)</f>
        <v>0</v>
      </c>
      <c r="BF361" s="231">
        <f>IF(N361="snížená",J361,0)</f>
        <v>0</v>
      </c>
      <c r="BG361" s="231">
        <f>IF(N361="zákl. přenesená",J361,0)</f>
        <v>0</v>
      </c>
      <c r="BH361" s="231">
        <f>IF(N361="sníž. přenesená",J361,0)</f>
        <v>0</v>
      </c>
      <c r="BI361" s="231">
        <f>IF(N361="nulová",J361,0)</f>
        <v>0</v>
      </c>
      <c r="BJ361" s="23" t="s">
        <v>24</v>
      </c>
      <c r="BK361" s="231">
        <f>ROUND(I361*H361,2)</f>
        <v>0</v>
      </c>
      <c r="BL361" s="23" t="s">
        <v>252</v>
      </c>
      <c r="BM361" s="23" t="s">
        <v>697</v>
      </c>
    </row>
    <row r="362" s="1" customFormat="1" ht="34.2" customHeight="1">
      <c r="B362" s="45"/>
      <c r="C362" s="220" t="s">
        <v>303</v>
      </c>
      <c r="D362" s="220" t="s">
        <v>152</v>
      </c>
      <c r="E362" s="221" t="s">
        <v>698</v>
      </c>
      <c r="F362" s="222" t="s">
        <v>699</v>
      </c>
      <c r="G362" s="223" t="s">
        <v>179</v>
      </c>
      <c r="H362" s="224">
        <v>1</v>
      </c>
      <c r="I362" s="225"/>
      <c r="J362" s="226">
        <f>ROUND(I362*H362,2)</f>
        <v>0</v>
      </c>
      <c r="K362" s="222" t="s">
        <v>156</v>
      </c>
      <c r="L362" s="71"/>
      <c r="M362" s="227" t="s">
        <v>22</v>
      </c>
      <c r="N362" s="228" t="s">
        <v>46</v>
      </c>
      <c r="O362" s="46"/>
      <c r="P362" s="229">
        <f>O362*H362</f>
        <v>0</v>
      </c>
      <c r="Q362" s="229">
        <v>0.025420000000000002</v>
      </c>
      <c r="R362" s="229">
        <f>Q362*H362</f>
        <v>0.025420000000000002</v>
      </c>
      <c r="S362" s="229">
        <v>0</v>
      </c>
      <c r="T362" s="230">
        <f>S362*H362</f>
        <v>0</v>
      </c>
      <c r="AR362" s="23" t="s">
        <v>157</v>
      </c>
      <c r="AT362" s="23" t="s">
        <v>152</v>
      </c>
      <c r="AU362" s="23" t="s">
        <v>84</v>
      </c>
      <c r="AY362" s="23" t="s">
        <v>149</v>
      </c>
      <c r="BE362" s="231">
        <f>IF(N362="základní",J362,0)</f>
        <v>0</v>
      </c>
      <c r="BF362" s="231">
        <f>IF(N362="snížená",J362,0)</f>
        <v>0</v>
      </c>
      <c r="BG362" s="231">
        <f>IF(N362="zákl. přenesená",J362,0)</f>
        <v>0</v>
      </c>
      <c r="BH362" s="231">
        <f>IF(N362="sníž. přenesená",J362,0)</f>
        <v>0</v>
      </c>
      <c r="BI362" s="231">
        <f>IF(N362="nulová",J362,0)</f>
        <v>0</v>
      </c>
      <c r="BJ362" s="23" t="s">
        <v>24</v>
      </c>
      <c r="BK362" s="231">
        <f>ROUND(I362*H362,2)</f>
        <v>0</v>
      </c>
      <c r="BL362" s="23" t="s">
        <v>157</v>
      </c>
      <c r="BM362" s="23" t="s">
        <v>700</v>
      </c>
    </row>
    <row r="363" s="1" customFormat="1">
      <c r="B363" s="45"/>
      <c r="C363" s="73"/>
      <c r="D363" s="232" t="s">
        <v>159</v>
      </c>
      <c r="E363" s="73"/>
      <c r="F363" s="233" t="s">
        <v>701</v>
      </c>
      <c r="G363" s="73"/>
      <c r="H363" s="73"/>
      <c r="I363" s="190"/>
      <c r="J363" s="73"/>
      <c r="K363" s="73"/>
      <c r="L363" s="71"/>
      <c r="M363" s="234"/>
      <c r="N363" s="46"/>
      <c r="O363" s="46"/>
      <c r="P363" s="46"/>
      <c r="Q363" s="46"/>
      <c r="R363" s="46"/>
      <c r="S363" s="46"/>
      <c r="T363" s="94"/>
      <c r="AT363" s="23" t="s">
        <v>159</v>
      </c>
      <c r="AU363" s="23" t="s">
        <v>84</v>
      </c>
    </row>
    <row r="364" s="11" customFormat="1">
      <c r="B364" s="235"/>
      <c r="C364" s="236"/>
      <c r="D364" s="232" t="s">
        <v>161</v>
      </c>
      <c r="E364" s="237" t="s">
        <v>22</v>
      </c>
      <c r="F364" s="238" t="s">
        <v>690</v>
      </c>
      <c r="G364" s="236"/>
      <c r="H364" s="239">
        <v>1</v>
      </c>
      <c r="I364" s="240"/>
      <c r="J364" s="236"/>
      <c r="K364" s="236"/>
      <c r="L364" s="241"/>
      <c r="M364" s="242"/>
      <c r="N364" s="243"/>
      <c r="O364" s="243"/>
      <c r="P364" s="243"/>
      <c r="Q364" s="243"/>
      <c r="R364" s="243"/>
      <c r="S364" s="243"/>
      <c r="T364" s="244"/>
      <c r="AT364" s="245" t="s">
        <v>161</v>
      </c>
      <c r="AU364" s="245" t="s">
        <v>84</v>
      </c>
      <c r="AV364" s="11" t="s">
        <v>84</v>
      </c>
      <c r="AW364" s="11" t="s">
        <v>163</v>
      </c>
      <c r="AX364" s="11" t="s">
        <v>75</v>
      </c>
      <c r="AY364" s="245" t="s">
        <v>149</v>
      </c>
    </row>
    <row r="365" s="1" customFormat="1" ht="22.8" customHeight="1">
      <c r="B365" s="45"/>
      <c r="C365" s="267" t="s">
        <v>313</v>
      </c>
      <c r="D365" s="267" t="s">
        <v>501</v>
      </c>
      <c r="E365" s="268" t="s">
        <v>702</v>
      </c>
      <c r="F365" s="269" t="s">
        <v>703</v>
      </c>
      <c r="G365" s="270" t="s">
        <v>179</v>
      </c>
      <c r="H365" s="271">
        <v>1</v>
      </c>
      <c r="I365" s="272"/>
      <c r="J365" s="273">
        <f>ROUND(I365*H365,2)</f>
        <v>0</v>
      </c>
      <c r="K365" s="269" t="s">
        <v>156</v>
      </c>
      <c r="L365" s="274"/>
      <c r="M365" s="275" t="s">
        <v>22</v>
      </c>
      <c r="N365" s="276" t="s">
        <v>46</v>
      </c>
      <c r="O365" s="46"/>
      <c r="P365" s="229">
        <f>O365*H365</f>
        <v>0</v>
      </c>
      <c r="Q365" s="229">
        <v>0.0016000000000000001</v>
      </c>
      <c r="R365" s="229">
        <f>Q365*H365</f>
        <v>0.0016000000000000001</v>
      </c>
      <c r="S365" s="229">
        <v>0</v>
      </c>
      <c r="T365" s="230">
        <f>S365*H365</f>
        <v>0</v>
      </c>
      <c r="AR365" s="23" t="s">
        <v>201</v>
      </c>
      <c r="AT365" s="23" t="s">
        <v>501</v>
      </c>
      <c r="AU365" s="23" t="s">
        <v>84</v>
      </c>
      <c r="AY365" s="23" t="s">
        <v>149</v>
      </c>
      <c r="BE365" s="231">
        <f>IF(N365="základní",J365,0)</f>
        <v>0</v>
      </c>
      <c r="BF365" s="231">
        <f>IF(N365="snížená",J365,0)</f>
        <v>0</v>
      </c>
      <c r="BG365" s="231">
        <f>IF(N365="zákl. přenesená",J365,0)</f>
        <v>0</v>
      </c>
      <c r="BH365" s="231">
        <f>IF(N365="sníž. přenesená",J365,0)</f>
        <v>0</v>
      </c>
      <c r="BI365" s="231">
        <f>IF(N365="nulová",J365,0)</f>
        <v>0</v>
      </c>
      <c r="BJ365" s="23" t="s">
        <v>24</v>
      </c>
      <c r="BK365" s="231">
        <f>ROUND(I365*H365,2)</f>
        <v>0</v>
      </c>
      <c r="BL365" s="23" t="s">
        <v>157</v>
      </c>
      <c r="BM365" s="23" t="s">
        <v>704</v>
      </c>
    </row>
    <row r="366" s="1" customFormat="1" ht="34.2" customHeight="1">
      <c r="B366" s="45"/>
      <c r="C366" s="220" t="s">
        <v>705</v>
      </c>
      <c r="D366" s="220" t="s">
        <v>152</v>
      </c>
      <c r="E366" s="221" t="s">
        <v>706</v>
      </c>
      <c r="F366" s="222" t="s">
        <v>707</v>
      </c>
      <c r="G366" s="223" t="s">
        <v>179</v>
      </c>
      <c r="H366" s="224">
        <v>1</v>
      </c>
      <c r="I366" s="225"/>
      <c r="J366" s="226">
        <f>ROUND(I366*H366,2)</f>
        <v>0</v>
      </c>
      <c r="K366" s="222" t="s">
        <v>156</v>
      </c>
      <c r="L366" s="71"/>
      <c r="M366" s="227" t="s">
        <v>22</v>
      </c>
      <c r="N366" s="228" t="s">
        <v>46</v>
      </c>
      <c r="O366" s="46"/>
      <c r="P366" s="229">
        <f>O366*H366</f>
        <v>0</v>
      </c>
      <c r="Q366" s="229">
        <v>0</v>
      </c>
      <c r="R366" s="229">
        <f>Q366*H366</f>
        <v>0</v>
      </c>
      <c r="S366" s="229">
        <v>0</v>
      </c>
      <c r="T366" s="230">
        <f>S366*H366</f>
        <v>0</v>
      </c>
      <c r="AR366" s="23" t="s">
        <v>252</v>
      </c>
      <c r="AT366" s="23" t="s">
        <v>152</v>
      </c>
      <c r="AU366" s="23" t="s">
        <v>84</v>
      </c>
      <c r="AY366" s="23" t="s">
        <v>149</v>
      </c>
      <c r="BE366" s="231">
        <f>IF(N366="základní",J366,0)</f>
        <v>0</v>
      </c>
      <c r="BF366" s="231">
        <f>IF(N366="snížená",J366,0)</f>
        <v>0</v>
      </c>
      <c r="BG366" s="231">
        <f>IF(N366="zákl. přenesená",J366,0)</f>
        <v>0</v>
      </c>
      <c r="BH366" s="231">
        <f>IF(N366="sníž. přenesená",J366,0)</f>
        <v>0</v>
      </c>
      <c r="BI366" s="231">
        <f>IF(N366="nulová",J366,0)</f>
        <v>0</v>
      </c>
      <c r="BJ366" s="23" t="s">
        <v>24</v>
      </c>
      <c r="BK366" s="231">
        <f>ROUND(I366*H366,2)</f>
        <v>0</v>
      </c>
      <c r="BL366" s="23" t="s">
        <v>252</v>
      </c>
      <c r="BM366" s="23" t="s">
        <v>708</v>
      </c>
    </row>
    <row r="367" s="1" customFormat="1">
      <c r="B367" s="45"/>
      <c r="C367" s="73"/>
      <c r="D367" s="232" t="s">
        <v>159</v>
      </c>
      <c r="E367" s="73"/>
      <c r="F367" s="233" t="s">
        <v>709</v>
      </c>
      <c r="G367" s="73"/>
      <c r="H367" s="73"/>
      <c r="I367" s="190"/>
      <c r="J367" s="73"/>
      <c r="K367" s="73"/>
      <c r="L367" s="71"/>
      <c r="M367" s="234"/>
      <c r="N367" s="46"/>
      <c r="O367" s="46"/>
      <c r="P367" s="46"/>
      <c r="Q367" s="46"/>
      <c r="R367" s="46"/>
      <c r="S367" s="46"/>
      <c r="T367" s="94"/>
      <c r="AT367" s="23" t="s">
        <v>159</v>
      </c>
      <c r="AU367" s="23" t="s">
        <v>84</v>
      </c>
    </row>
    <row r="368" s="11" customFormat="1">
      <c r="B368" s="235"/>
      <c r="C368" s="236"/>
      <c r="D368" s="232" t="s">
        <v>161</v>
      </c>
      <c r="E368" s="237" t="s">
        <v>22</v>
      </c>
      <c r="F368" s="238" t="s">
        <v>690</v>
      </c>
      <c r="G368" s="236"/>
      <c r="H368" s="239">
        <v>1</v>
      </c>
      <c r="I368" s="240"/>
      <c r="J368" s="236"/>
      <c r="K368" s="236"/>
      <c r="L368" s="241"/>
      <c r="M368" s="242"/>
      <c r="N368" s="243"/>
      <c r="O368" s="243"/>
      <c r="P368" s="243"/>
      <c r="Q368" s="243"/>
      <c r="R368" s="243"/>
      <c r="S368" s="243"/>
      <c r="T368" s="244"/>
      <c r="AT368" s="245" t="s">
        <v>161</v>
      </c>
      <c r="AU368" s="245" t="s">
        <v>84</v>
      </c>
      <c r="AV368" s="11" t="s">
        <v>84</v>
      </c>
      <c r="AW368" s="11" t="s">
        <v>163</v>
      </c>
      <c r="AX368" s="11" t="s">
        <v>75</v>
      </c>
      <c r="AY368" s="245" t="s">
        <v>149</v>
      </c>
    </row>
    <row r="369" s="1" customFormat="1" ht="14.4" customHeight="1">
      <c r="B369" s="45"/>
      <c r="C369" s="267" t="s">
        <v>710</v>
      </c>
      <c r="D369" s="267" t="s">
        <v>501</v>
      </c>
      <c r="E369" s="268" t="s">
        <v>711</v>
      </c>
      <c r="F369" s="269" t="s">
        <v>712</v>
      </c>
      <c r="G369" s="270" t="s">
        <v>179</v>
      </c>
      <c r="H369" s="271">
        <v>1</v>
      </c>
      <c r="I369" s="272"/>
      <c r="J369" s="273">
        <f>ROUND(I369*H369,2)</f>
        <v>0</v>
      </c>
      <c r="K369" s="269" t="s">
        <v>22</v>
      </c>
      <c r="L369" s="274"/>
      <c r="M369" s="275" t="s">
        <v>22</v>
      </c>
      <c r="N369" s="276" t="s">
        <v>46</v>
      </c>
      <c r="O369" s="46"/>
      <c r="P369" s="229">
        <f>O369*H369</f>
        <v>0</v>
      </c>
      <c r="Q369" s="229">
        <v>0.028000000000000001</v>
      </c>
      <c r="R369" s="229">
        <f>Q369*H369</f>
        <v>0.028000000000000001</v>
      </c>
      <c r="S369" s="229">
        <v>0</v>
      </c>
      <c r="T369" s="230">
        <f>S369*H369</f>
        <v>0</v>
      </c>
      <c r="AR369" s="23" t="s">
        <v>358</v>
      </c>
      <c r="AT369" s="23" t="s">
        <v>501</v>
      </c>
      <c r="AU369" s="23" t="s">
        <v>84</v>
      </c>
      <c r="AY369" s="23" t="s">
        <v>149</v>
      </c>
      <c r="BE369" s="231">
        <f>IF(N369="základní",J369,0)</f>
        <v>0</v>
      </c>
      <c r="BF369" s="231">
        <f>IF(N369="snížená",J369,0)</f>
        <v>0</v>
      </c>
      <c r="BG369" s="231">
        <f>IF(N369="zákl. přenesená",J369,0)</f>
        <v>0</v>
      </c>
      <c r="BH369" s="231">
        <f>IF(N369="sníž. přenesená",J369,0)</f>
        <v>0</v>
      </c>
      <c r="BI369" s="231">
        <f>IF(N369="nulová",J369,0)</f>
        <v>0</v>
      </c>
      <c r="BJ369" s="23" t="s">
        <v>24</v>
      </c>
      <c r="BK369" s="231">
        <f>ROUND(I369*H369,2)</f>
        <v>0</v>
      </c>
      <c r="BL369" s="23" t="s">
        <v>252</v>
      </c>
      <c r="BM369" s="23" t="s">
        <v>713</v>
      </c>
    </row>
    <row r="370" s="1" customFormat="1">
      <c r="B370" s="45"/>
      <c r="C370" s="73"/>
      <c r="D370" s="232" t="s">
        <v>412</v>
      </c>
      <c r="E370" s="73"/>
      <c r="F370" s="233" t="s">
        <v>714</v>
      </c>
      <c r="G370" s="73"/>
      <c r="H370" s="73"/>
      <c r="I370" s="190"/>
      <c r="J370" s="73"/>
      <c r="K370" s="73"/>
      <c r="L370" s="71"/>
      <c r="M370" s="234"/>
      <c r="N370" s="46"/>
      <c r="O370" s="46"/>
      <c r="P370" s="46"/>
      <c r="Q370" s="46"/>
      <c r="R370" s="46"/>
      <c r="S370" s="46"/>
      <c r="T370" s="94"/>
      <c r="AT370" s="23" t="s">
        <v>412</v>
      </c>
      <c r="AU370" s="23" t="s">
        <v>84</v>
      </c>
    </row>
    <row r="371" s="1" customFormat="1" ht="34.2" customHeight="1">
      <c r="B371" s="45"/>
      <c r="C371" s="220" t="s">
        <v>715</v>
      </c>
      <c r="D371" s="220" t="s">
        <v>152</v>
      </c>
      <c r="E371" s="221" t="s">
        <v>716</v>
      </c>
      <c r="F371" s="222" t="s">
        <v>717</v>
      </c>
      <c r="G371" s="223" t="s">
        <v>179</v>
      </c>
      <c r="H371" s="224">
        <v>10</v>
      </c>
      <c r="I371" s="225"/>
      <c r="J371" s="226">
        <f>ROUND(I371*H371,2)</f>
        <v>0</v>
      </c>
      <c r="K371" s="222" t="s">
        <v>156</v>
      </c>
      <c r="L371" s="71"/>
      <c r="M371" s="227" t="s">
        <v>22</v>
      </c>
      <c r="N371" s="228" t="s">
        <v>46</v>
      </c>
      <c r="O371" s="46"/>
      <c r="P371" s="229">
        <f>O371*H371</f>
        <v>0</v>
      </c>
      <c r="Q371" s="229">
        <v>0.016979999999999999</v>
      </c>
      <c r="R371" s="229">
        <f>Q371*H371</f>
        <v>0.16979999999999998</v>
      </c>
      <c r="S371" s="229">
        <v>0</v>
      </c>
      <c r="T371" s="230">
        <f>S371*H371</f>
        <v>0</v>
      </c>
      <c r="AR371" s="23" t="s">
        <v>252</v>
      </c>
      <c r="AT371" s="23" t="s">
        <v>152</v>
      </c>
      <c r="AU371" s="23" t="s">
        <v>84</v>
      </c>
      <c r="AY371" s="23" t="s">
        <v>149</v>
      </c>
      <c r="BE371" s="231">
        <f>IF(N371="základní",J371,0)</f>
        <v>0</v>
      </c>
      <c r="BF371" s="231">
        <f>IF(N371="snížená",J371,0)</f>
        <v>0</v>
      </c>
      <c r="BG371" s="231">
        <f>IF(N371="zákl. přenesená",J371,0)</f>
        <v>0</v>
      </c>
      <c r="BH371" s="231">
        <f>IF(N371="sníž. přenesená",J371,0)</f>
        <v>0</v>
      </c>
      <c r="BI371" s="231">
        <f>IF(N371="nulová",J371,0)</f>
        <v>0</v>
      </c>
      <c r="BJ371" s="23" t="s">
        <v>24</v>
      </c>
      <c r="BK371" s="231">
        <f>ROUND(I371*H371,2)</f>
        <v>0</v>
      </c>
      <c r="BL371" s="23" t="s">
        <v>252</v>
      </c>
      <c r="BM371" s="23" t="s">
        <v>718</v>
      </c>
    </row>
    <row r="372" s="1" customFormat="1">
      <c r="B372" s="45"/>
      <c r="C372" s="73"/>
      <c r="D372" s="232" t="s">
        <v>159</v>
      </c>
      <c r="E372" s="73"/>
      <c r="F372" s="233" t="s">
        <v>701</v>
      </c>
      <c r="G372" s="73"/>
      <c r="H372" s="73"/>
      <c r="I372" s="190"/>
      <c r="J372" s="73"/>
      <c r="K372" s="73"/>
      <c r="L372" s="71"/>
      <c r="M372" s="234"/>
      <c r="N372" s="46"/>
      <c r="O372" s="46"/>
      <c r="P372" s="46"/>
      <c r="Q372" s="46"/>
      <c r="R372" s="46"/>
      <c r="S372" s="46"/>
      <c r="T372" s="94"/>
      <c r="AT372" s="23" t="s">
        <v>159</v>
      </c>
      <c r="AU372" s="23" t="s">
        <v>84</v>
      </c>
    </row>
    <row r="373" s="11" customFormat="1">
      <c r="B373" s="235"/>
      <c r="C373" s="236"/>
      <c r="D373" s="232" t="s">
        <v>161</v>
      </c>
      <c r="E373" s="237" t="s">
        <v>22</v>
      </c>
      <c r="F373" s="238" t="s">
        <v>719</v>
      </c>
      <c r="G373" s="236"/>
      <c r="H373" s="239">
        <v>10</v>
      </c>
      <c r="I373" s="240"/>
      <c r="J373" s="236"/>
      <c r="K373" s="236"/>
      <c r="L373" s="241"/>
      <c r="M373" s="242"/>
      <c r="N373" s="243"/>
      <c r="O373" s="243"/>
      <c r="P373" s="243"/>
      <c r="Q373" s="243"/>
      <c r="R373" s="243"/>
      <c r="S373" s="243"/>
      <c r="T373" s="244"/>
      <c r="AT373" s="245" t="s">
        <v>161</v>
      </c>
      <c r="AU373" s="245" t="s">
        <v>84</v>
      </c>
      <c r="AV373" s="11" t="s">
        <v>84</v>
      </c>
      <c r="AW373" s="11" t="s">
        <v>163</v>
      </c>
      <c r="AX373" s="11" t="s">
        <v>75</v>
      </c>
      <c r="AY373" s="245" t="s">
        <v>149</v>
      </c>
    </row>
    <row r="374" s="1" customFormat="1" ht="14.4" customHeight="1">
      <c r="B374" s="45"/>
      <c r="C374" s="267" t="s">
        <v>30</v>
      </c>
      <c r="D374" s="267" t="s">
        <v>501</v>
      </c>
      <c r="E374" s="268" t="s">
        <v>720</v>
      </c>
      <c r="F374" s="269" t="s">
        <v>721</v>
      </c>
      <c r="G374" s="270" t="s">
        <v>179</v>
      </c>
      <c r="H374" s="271">
        <v>5</v>
      </c>
      <c r="I374" s="272"/>
      <c r="J374" s="273">
        <f>ROUND(I374*H374,2)</f>
        <v>0</v>
      </c>
      <c r="K374" s="269" t="s">
        <v>156</v>
      </c>
      <c r="L374" s="274"/>
      <c r="M374" s="275" t="s">
        <v>22</v>
      </c>
      <c r="N374" s="276" t="s">
        <v>46</v>
      </c>
      <c r="O374" s="46"/>
      <c r="P374" s="229">
        <f>O374*H374</f>
        <v>0</v>
      </c>
      <c r="Q374" s="229">
        <v>0.010999999999999999</v>
      </c>
      <c r="R374" s="229">
        <f>Q374*H374</f>
        <v>0.054999999999999993</v>
      </c>
      <c r="S374" s="229">
        <v>0</v>
      </c>
      <c r="T374" s="230">
        <f>S374*H374</f>
        <v>0</v>
      </c>
      <c r="AR374" s="23" t="s">
        <v>358</v>
      </c>
      <c r="AT374" s="23" t="s">
        <v>501</v>
      </c>
      <c r="AU374" s="23" t="s">
        <v>84</v>
      </c>
      <c r="AY374" s="23" t="s">
        <v>149</v>
      </c>
      <c r="BE374" s="231">
        <f>IF(N374="základní",J374,0)</f>
        <v>0</v>
      </c>
      <c r="BF374" s="231">
        <f>IF(N374="snížená",J374,0)</f>
        <v>0</v>
      </c>
      <c r="BG374" s="231">
        <f>IF(N374="zákl. přenesená",J374,0)</f>
        <v>0</v>
      </c>
      <c r="BH374" s="231">
        <f>IF(N374="sníž. přenesená",J374,0)</f>
        <v>0</v>
      </c>
      <c r="BI374" s="231">
        <f>IF(N374="nulová",J374,0)</f>
        <v>0</v>
      </c>
      <c r="BJ374" s="23" t="s">
        <v>24</v>
      </c>
      <c r="BK374" s="231">
        <f>ROUND(I374*H374,2)</f>
        <v>0</v>
      </c>
      <c r="BL374" s="23" t="s">
        <v>252</v>
      </c>
      <c r="BM374" s="23" t="s">
        <v>722</v>
      </c>
    </row>
    <row r="375" s="11" customFormat="1">
      <c r="B375" s="235"/>
      <c r="C375" s="236"/>
      <c r="D375" s="232" t="s">
        <v>161</v>
      </c>
      <c r="E375" s="237" t="s">
        <v>22</v>
      </c>
      <c r="F375" s="238" t="s">
        <v>723</v>
      </c>
      <c r="G375" s="236"/>
      <c r="H375" s="239">
        <v>5</v>
      </c>
      <c r="I375" s="240"/>
      <c r="J375" s="236"/>
      <c r="K375" s="236"/>
      <c r="L375" s="241"/>
      <c r="M375" s="242"/>
      <c r="N375" s="243"/>
      <c r="O375" s="243"/>
      <c r="P375" s="243"/>
      <c r="Q375" s="243"/>
      <c r="R375" s="243"/>
      <c r="S375" s="243"/>
      <c r="T375" s="244"/>
      <c r="AT375" s="245" t="s">
        <v>161</v>
      </c>
      <c r="AU375" s="245" t="s">
        <v>84</v>
      </c>
      <c r="AV375" s="11" t="s">
        <v>84</v>
      </c>
      <c r="AW375" s="11" t="s">
        <v>163</v>
      </c>
      <c r="AX375" s="11" t="s">
        <v>75</v>
      </c>
      <c r="AY375" s="245" t="s">
        <v>149</v>
      </c>
    </row>
    <row r="376" s="1" customFormat="1" ht="14.4" customHeight="1">
      <c r="B376" s="45"/>
      <c r="C376" s="267" t="s">
        <v>724</v>
      </c>
      <c r="D376" s="267" t="s">
        <v>501</v>
      </c>
      <c r="E376" s="268" t="s">
        <v>725</v>
      </c>
      <c r="F376" s="269" t="s">
        <v>726</v>
      </c>
      <c r="G376" s="270" t="s">
        <v>179</v>
      </c>
      <c r="H376" s="271">
        <v>5</v>
      </c>
      <c r="I376" s="272"/>
      <c r="J376" s="273">
        <f>ROUND(I376*H376,2)</f>
        <v>0</v>
      </c>
      <c r="K376" s="269" t="s">
        <v>156</v>
      </c>
      <c r="L376" s="274"/>
      <c r="M376" s="275" t="s">
        <v>22</v>
      </c>
      <c r="N376" s="276" t="s">
        <v>46</v>
      </c>
      <c r="O376" s="46"/>
      <c r="P376" s="229">
        <f>O376*H376</f>
        <v>0</v>
      </c>
      <c r="Q376" s="229">
        <v>0.013599999999999999</v>
      </c>
      <c r="R376" s="229">
        <f>Q376*H376</f>
        <v>0.067999999999999991</v>
      </c>
      <c r="S376" s="229">
        <v>0</v>
      </c>
      <c r="T376" s="230">
        <f>S376*H376</f>
        <v>0</v>
      </c>
      <c r="AR376" s="23" t="s">
        <v>358</v>
      </c>
      <c r="AT376" s="23" t="s">
        <v>501</v>
      </c>
      <c r="AU376" s="23" t="s">
        <v>84</v>
      </c>
      <c r="AY376" s="23" t="s">
        <v>149</v>
      </c>
      <c r="BE376" s="231">
        <f>IF(N376="základní",J376,0)</f>
        <v>0</v>
      </c>
      <c r="BF376" s="231">
        <f>IF(N376="snížená",J376,0)</f>
        <v>0</v>
      </c>
      <c r="BG376" s="231">
        <f>IF(N376="zákl. přenesená",J376,0)</f>
        <v>0</v>
      </c>
      <c r="BH376" s="231">
        <f>IF(N376="sníž. přenesená",J376,0)</f>
        <v>0</v>
      </c>
      <c r="BI376" s="231">
        <f>IF(N376="nulová",J376,0)</f>
        <v>0</v>
      </c>
      <c r="BJ376" s="23" t="s">
        <v>24</v>
      </c>
      <c r="BK376" s="231">
        <f>ROUND(I376*H376,2)</f>
        <v>0</v>
      </c>
      <c r="BL376" s="23" t="s">
        <v>252</v>
      </c>
      <c r="BM376" s="23" t="s">
        <v>727</v>
      </c>
    </row>
    <row r="377" s="11" customFormat="1">
      <c r="B377" s="235"/>
      <c r="C377" s="236"/>
      <c r="D377" s="232" t="s">
        <v>161</v>
      </c>
      <c r="E377" s="237" t="s">
        <v>22</v>
      </c>
      <c r="F377" s="238" t="s">
        <v>723</v>
      </c>
      <c r="G377" s="236"/>
      <c r="H377" s="239">
        <v>5</v>
      </c>
      <c r="I377" s="240"/>
      <c r="J377" s="236"/>
      <c r="K377" s="236"/>
      <c r="L377" s="241"/>
      <c r="M377" s="242"/>
      <c r="N377" s="243"/>
      <c r="O377" s="243"/>
      <c r="P377" s="243"/>
      <c r="Q377" s="243"/>
      <c r="R377" s="243"/>
      <c r="S377" s="243"/>
      <c r="T377" s="244"/>
      <c r="AT377" s="245" t="s">
        <v>161</v>
      </c>
      <c r="AU377" s="245" t="s">
        <v>84</v>
      </c>
      <c r="AV377" s="11" t="s">
        <v>84</v>
      </c>
      <c r="AW377" s="11" t="s">
        <v>163</v>
      </c>
      <c r="AX377" s="11" t="s">
        <v>75</v>
      </c>
      <c r="AY377" s="245" t="s">
        <v>149</v>
      </c>
    </row>
    <row r="378" s="1" customFormat="1" ht="34.2" customHeight="1">
      <c r="B378" s="45"/>
      <c r="C378" s="220" t="s">
        <v>728</v>
      </c>
      <c r="D378" s="220" t="s">
        <v>152</v>
      </c>
      <c r="E378" s="221" t="s">
        <v>729</v>
      </c>
      <c r="F378" s="222" t="s">
        <v>730</v>
      </c>
      <c r="G378" s="223" t="s">
        <v>179</v>
      </c>
      <c r="H378" s="224">
        <v>10</v>
      </c>
      <c r="I378" s="225"/>
      <c r="J378" s="226">
        <f>ROUND(I378*H378,2)</f>
        <v>0</v>
      </c>
      <c r="K378" s="222" t="s">
        <v>156</v>
      </c>
      <c r="L378" s="71"/>
      <c r="M378" s="227" t="s">
        <v>22</v>
      </c>
      <c r="N378" s="228" t="s">
        <v>46</v>
      </c>
      <c r="O378" s="46"/>
      <c r="P378" s="229">
        <f>O378*H378</f>
        <v>0</v>
      </c>
      <c r="Q378" s="229">
        <v>0</v>
      </c>
      <c r="R378" s="229">
        <f>Q378*H378</f>
        <v>0</v>
      </c>
      <c r="S378" s="229">
        <v>0</v>
      </c>
      <c r="T378" s="230">
        <f>S378*H378</f>
        <v>0</v>
      </c>
      <c r="AR378" s="23" t="s">
        <v>252</v>
      </c>
      <c r="AT378" s="23" t="s">
        <v>152</v>
      </c>
      <c r="AU378" s="23" t="s">
        <v>84</v>
      </c>
      <c r="AY378" s="23" t="s">
        <v>149</v>
      </c>
      <c r="BE378" s="231">
        <f>IF(N378="základní",J378,0)</f>
        <v>0</v>
      </c>
      <c r="BF378" s="231">
        <f>IF(N378="snížená",J378,0)</f>
        <v>0</v>
      </c>
      <c r="BG378" s="231">
        <f>IF(N378="zákl. přenesená",J378,0)</f>
        <v>0</v>
      </c>
      <c r="BH378" s="231">
        <f>IF(N378="sníž. přenesená",J378,0)</f>
        <v>0</v>
      </c>
      <c r="BI378" s="231">
        <f>IF(N378="nulová",J378,0)</f>
        <v>0</v>
      </c>
      <c r="BJ378" s="23" t="s">
        <v>24</v>
      </c>
      <c r="BK378" s="231">
        <f>ROUND(I378*H378,2)</f>
        <v>0</v>
      </c>
      <c r="BL378" s="23" t="s">
        <v>252</v>
      </c>
      <c r="BM378" s="23" t="s">
        <v>731</v>
      </c>
    </row>
    <row r="379" s="1" customFormat="1">
      <c r="B379" s="45"/>
      <c r="C379" s="73"/>
      <c r="D379" s="232" t="s">
        <v>159</v>
      </c>
      <c r="E379" s="73"/>
      <c r="F379" s="233" t="s">
        <v>709</v>
      </c>
      <c r="G379" s="73"/>
      <c r="H379" s="73"/>
      <c r="I379" s="190"/>
      <c r="J379" s="73"/>
      <c r="K379" s="73"/>
      <c r="L379" s="71"/>
      <c r="M379" s="234"/>
      <c r="N379" s="46"/>
      <c r="O379" s="46"/>
      <c r="P379" s="46"/>
      <c r="Q379" s="46"/>
      <c r="R379" s="46"/>
      <c r="S379" s="46"/>
      <c r="T379" s="94"/>
      <c r="AT379" s="23" t="s">
        <v>159</v>
      </c>
      <c r="AU379" s="23" t="s">
        <v>84</v>
      </c>
    </row>
    <row r="380" s="11" customFormat="1">
      <c r="B380" s="235"/>
      <c r="C380" s="236"/>
      <c r="D380" s="232" t="s">
        <v>161</v>
      </c>
      <c r="E380" s="237" t="s">
        <v>22</v>
      </c>
      <c r="F380" s="238" t="s">
        <v>719</v>
      </c>
      <c r="G380" s="236"/>
      <c r="H380" s="239">
        <v>10</v>
      </c>
      <c r="I380" s="240"/>
      <c r="J380" s="236"/>
      <c r="K380" s="236"/>
      <c r="L380" s="241"/>
      <c r="M380" s="242"/>
      <c r="N380" s="243"/>
      <c r="O380" s="243"/>
      <c r="P380" s="243"/>
      <c r="Q380" s="243"/>
      <c r="R380" s="243"/>
      <c r="S380" s="243"/>
      <c r="T380" s="244"/>
      <c r="AT380" s="245" t="s">
        <v>161</v>
      </c>
      <c r="AU380" s="245" t="s">
        <v>84</v>
      </c>
      <c r="AV380" s="11" t="s">
        <v>84</v>
      </c>
      <c r="AW380" s="11" t="s">
        <v>163</v>
      </c>
      <c r="AX380" s="11" t="s">
        <v>75</v>
      </c>
      <c r="AY380" s="245" t="s">
        <v>149</v>
      </c>
    </row>
    <row r="381" s="1" customFormat="1" ht="22.8" customHeight="1">
      <c r="B381" s="45"/>
      <c r="C381" s="267" t="s">
        <v>732</v>
      </c>
      <c r="D381" s="267" t="s">
        <v>501</v>
      </c>
      <c r="E381" s="268" t="s">
        <v>733</v>
      </c>
      <c r="F381" s="269" t="s">
        <v>734</v>
      </c>
      <c r="G381" s="270" t="s">
        <v>179</v>
      </c>
      <c r="H381" s="271">
        <v>10</v>
      </c>
      <c r="I381" s="272"/>
      <c r="J381" s="273">
        <f>ROUND(I381*H381,2)</f>
        <v>0</v>
      </c>
      <c r="K381" s="269" t="s">
        <v>22</v>
      </c>
      <c r="L381" s="274"/>
      <c r="M381" s="275" t="s">
        <v>22</v>
      </c>
      <c r="N381" s="276" t="s">
        <v>46</v>
      </c>
      <c r="O381" s="46"/>
      <c r="P381" s="229">
        <f>O381*H381</f>
        <v>0</v>
      </c>
      <c r="Q381" s="229">
        <v>0.023</v>
      </c>
      <c r="R381" s="229">
        <f>Q381*H381</f>
        <v>0.22999999999999998</v>
      </c>
      <c r="S381" s="229">
        <v>0</v>
      </c>
      <c r="T381" s="230">
        <f>S381*H381</f>
        <v>0</v>
      </c>
      <c r="AR381" s="23" t="s">
        <v>358</v>
      </c>
      <c r="AT381" s="23" t="s">
        <v>501</v>
      </c>
      <c r="AU381" s="23" t="s">
        <v>84</v>
      </c>
      <c r="AY381" s="23" t="s">
        <v>149</v>
      </c>
      <c r="BE381" s="231">
        <f>IF(N381="základní",J381,0)</f>
        <v>0</v>
      </c>
      <c r="BF381" s="231">
        <f>IF(N381="snížená",J381,0)</f>
        <v>0</v>
      </c>
      <c r="BG381" s="231">
        <f>IF(N381="zákl. přenesená",J381,0)</f>
        <v>0</v>
      </c>
      <c r="BH381" s="231">
        <f>IF(N381="sníž. přenesená",J381,0)</f>
        <v>0</v>
      </c>
      <c r="BI381" s="231">
        <f>IF(N381="nulová",J381,0)</f>
        <v>0</v>
      </c>
      <c r="BJ381" s="23" t="s">
        <v>24</v>
      </c>
      <c r="BK381" s="231">
        <f>ROUND(I381*H381,2)</f>
        <v>0</v>
      </c>
      <c r="BL381" s="23" t="s">
        <v>252</v>
      </c>
      <c r="BM381" s="23" t="s">
        <v>735</v>
      </c>
    </row>
    <row r="382" s="1" customFormat="1">
      <c r="B382" s="45"/>
      <c r="C382" s="73"/>
      <c r="D382" s="232" t="s">
        <v>412</v>
      </c>
      <c r="E382" s="73"/>
      <c r="F382" s="233" t="s">
        <v>714</v>
      </c>
      <c r="G382" s="73"/>
      <c r="H382" s="73"/>
      <c r="I382" s="190"/>
      <c r="J382" s="73"/>
      <c r="K382" s="73"/>
      <c r="L382" s="71"/>
      <c r="M382" s="234"/>
      <c r="N382" s="46"/>
      <c r="O382" s="46"/>
      <c r="P382" s="46"/>
      <c r="Q382" s="46"/>
      <c r="R382" s="46"/>
      <c r="S382" s="46"/>
      <c r="T382" s="94"/>
      <c r="AT382" s="23" t="s">
        <v>412</v>
      </c>
      <c r="AU382" s="23" t="s">
        <v>84</v>
      </c>
    </row>
    <row r="383" s="1" customFormat="1" ht="34.2" customHeight="1">
      <c r="B383" s="45"/>
      <c r="C383" s="220" t="s">
        <v>736</v>
      </c>
      <c r="D383" s="220" t="s">
        <v>152</v>
      </c>
      <c r="E383" s="221" t="s">
        <v>737</v>
      </c>
      <c r="F383" s="222" t="s">
        <v>738</v>
      </c>
      <c r="G383" s="223" t="s">
        <v>155</v>
      </c>
      <c r="H383" s="224">
        <v>0.59599999999999997</v>
      </c>
      <c r="I383" s="225"/>
      <c r="J383" s="226">
        <f>ROUND(I383*H383,2)</f>
        <v>0</v>
      </c>
      <c r="K383" s="222" t="s">
        <v>156</v>
      </c>
      <c r="L383" s="71"/>
      <c r="M383" s="227" t="s">
        <v>22</v>
      </c>
      <c r="N383" s="228" t="s">
        <v>46</v>
      </c>
      <c r="O383" s="46"/>
      <c r="P383" s="229">
        <f>O383*H383</f>
        <v>0</v>
      </c>
      <c r="Q383" s="229">
        <v>0</v>
      </c>
      <c r="R383" s="229">
        <f>Q383*H383</f>
        <v>0</v>
      </c>
      <c r="S383" s="229">
        <v>0</v>
      </c>
      <c r="T383" s="230">
        <f>S383*H383</f>
        <v>0</v>
      </c>
      <c r="AR383" s="23" t="s">
        <v>252</v>
      </c>
      <c r="AT383" s="23" t="s">
        <v>152</v>
      </c>
      <c r="AU383" s="23" t="s">
        <v>84</v>
      </c>
      <c r="AY383" s="23" t="s">
        <v>149</v>
      </c>
      <c r="BE383" s="231">
        <f>IF(N383="základní",J383,0)</f>
        <v>0</v>
      </c>
      <c r="BF383" s="231">
        <f>IF(N383="snížená",J383,0)</f>
        <v>0</v>
      </c>
      <c r="BG383" s="231">
        <f>IF(N383="zákl. přenesená",J383,0)</f>
        <v>0</v>
      </c>
      <c r="BH383" s="231">
        <f>IF(N383="sníž. přenesená",J383,0)</f>
        <v>0</v>
      </c>
      <c r="BI383" s="231">
        <f>IF(N383="nulová",J383,0)</f>
        <v>0</v>
      </c>
      <c r="BJ383" s="23" t="s">
        <v>24</v>
      </c>
      <c r="BK383" s="231">
        <f>ROUND(I383*H383,2)</f>
        <v>0</v>
      </c>
      <c r="BL383" s="23" t="s">
        <v>252</v>
      </c>
      <c r="BM383" s="23" t="s">
        <v>739</v>
      </c>
    </row>
    <row r="384" s="1" customFormat="1">
      <c r="B384" s="45"/>
      <c r="C384" s="73"/>
      <c r="D384" s="232" t="s">
        <v>159</v>
      </c>
      <c r="E384" s="73"/>
      <c r="F384" s="233" t="s">
        <v>570</v>
      </c>
      <c r="G384" s="73"/>
      <c r="H384" s="73"/>
      <c r="I384" s="190"/>
      <c r="J384" s="73"/>
      <c r="K384" s="73"/>
      <c r="L384" s="71"/>
      <c r="M384" s="234"/>
      <c r="N384" s="46"/>
      <c r="O384" s="46"/>
      <c r="P384" s="46"/>
      <c r="Q384" s="46"/>
      <c r="R384" s="46"/>
      <c r="S384" s="46"/>
      <c r="T384" s="94"/>
      <c r="AT384" s="23" t="s">
        <v>159</v>
      </c>
      <c r="AU384" s="23" t="s">
        <v>84</v>
      </c>
    </row>
    <row r="385" s="10" customFormat="1" ht="29.88" customHeight="1">
      <c r="B385" s="204"/>
      <c r="C385" s="205"/>
      <c r="D385" s="206" t="s">
        <v>74</v>
      </c>
      <c r="E385" s="218" t="s">
        <v>740</v>
      </c>
      <c r="F385" s="218" t="s">
        <v>741</v>
      </c>
      <c r="G385" s="205"/>
      <c r="H385" s="205"/>
      <c r="I385" s="208"/>
      <c r="J385" s="219">
        <f>BK385</f>
        <v>0</v>
      </c>
      <c r="K385" s="205"/>
      <c r="L385" s="210"/>
      <c r="M385" s="211"/>
      <c r="N385" s="212"/>
      <c r="O385" s="212"/>
      <c r="P385" s="213">
        <f>SUM(P386:P392)</f>
        <v>0</v>
      </c>
      <c r="Q385" s="212"/>
      <c r="R385" s="213">
        <f>SUM(R386:R392)</f>
        <v>0.0044000000000000003</v>
      </c>
      <c r="S385" s="212"/>
      <c r="T385" s="214">
        <f>SUM(T386:T392)</f>
        <v>0</v>
      </c>
      <c r="AR385" s="215" t="s">
        <v>84</v>
      </c>
      <c r="AT385" s="216" t="s">
        <v>74</v>
      </c>
      <c r="AU385" s="216" t="s">
        <v>24</v>
      </c>
      <c r="AY385" s="215" t="s">
        <v>149</v>
      </c>
      <c r="BK385" s="217">
        <f>SUM(BK386:BK392)</f>
        <v>0</v>
      </c>
    </row>
    <row r="386" s="1" customFormat="1" ht="14.4" customHeight="1">
      <c r="B386" s="45"/>
      <c r="C386" s="220" t="s">
        <v>742</v>
      </c>
      <c r="D386" s="220" t="s">
        <v>152</v>
      </c>
      <c r="E386" s="221" t="s">
        <v>743</v>
      </c>
      <c r="F386" s="222" t="s">
        <v>744</v>
      </c>
      <c r="G386" s="223" t="s">
        <v>179</v>
      </c>
      <c r="H386" s="224">
        <v>2</v>
      </c>
      <c r="I386" s="225"/>
      <c r="J386" s="226">
        <f>ROUND(I386*H386,2)</f>
        <v>0</v>
      </c>
      <c r="K386" s="222" t="s">
        <v>156</v>
      </c>
      <c r="L386" s="71"/>
      <c r="M386" s="227" t="s">
        <v>22</v>
      </c>
      <c r="N386" s="228" t="s">
        <v>46</v>
      </c>
      <c r="O386" s="46"/>
      <c r="P386" s="229">
        <f>O386*H386</f>
        <v>0</v>
      </c>
      <c r="Q386" s="229">
        <v>0</v>
      </c>
      <c r="R386" s="229">
        <f>Q386*H386</f>
        <v>0</v>
      </c>
      <c r="S386" s="229">
        <v>0</v>
      </c>
      <c r="T386" s="230">
        <f>S386*H386</f>
        <v>0</v>
      </c>
      <c r="AR386" s="23" t="s">
        <v>252</v>
      </c>
      <c r="AT386" s="23" t="s">
        <v>152</v>
      </c>
      <c r="AU386" s="23" t="s">
        <v>84</v>
      </c>
      <c r="AY386" s="23" t="s">
        <v>149</v>
      </c>
      <c r="BE386" s="231">
        <f>IF(N386="základní",J386,0)</f>
        <v>0</v>
      </c>
      <c r="BF386" s="231">
        <f>IF(N386="snížená",J386,0)</f>
        <v>0</v>
      </c>
      <c r="BG386" s="231">
        <f>IF(N386="zákl. přenesená",J386,0)</f>
        <v>0</v>
      </c>
      <c r="BH386" s="231">
        <f>IF(N386="sníž. přenesená",J386,0)</f>
        <v>0</v>
      </c>
      <c r="BI386" s="231">
        <f>IF(N386="nulová",J386,0)</f>
        <v>0</v>
      </c>
      <c r="BJ386" s="23" t="s">
        <v>24</v>
      </c>
      <c r="BK386" s="231">
        <f>ROUND(I386*H386,2)</f>
        <v>0</v>
      </c>
      <c r="BL386" s="23" t="s">
        <v>252</v>
      </c>
      <c r="BM386" s="23" t="s">
        <v>745</v>
      </c>
    </row>
    <row r="387" s="1" customFormat="1">
      <c r="B387" s="45"/>
      <c r="C387" s="73"/>
      <c r="D387" s="232" t="s">
        <v>159</v>
      </c>
      <c r="E387" s="73"/>
      <c r="F387" s="233" t="s">
        <v>746</v>
      </c>
      <c r="G387" s="73"/>
      <c r="H387" s="73"/>
      <c r="I387" s="190"/>
      <c r="J387" s="73"/>
      <c r="K387" s="73"/>
      <c r="L387" s="71"/>
      <c r="M387" s="234"/>
      <c r="N387" s="46"/>
      <c r="O387" s="46"/>
      <c r="P387" s="46"/>
      <c r="Q387" s="46"/>
      <c r="R387" s="46"/>
      <c r="S387" s="46"/>
      <c r="T387" s="94"/>
      <c r="AT387" s="23" t="s">
        <v>159</v>
      </c>
      <c r="AU387" s="23" t="s">
        <v>84</v>
      </c>
    </row>
    <row r="388" s="11" customFormat="1">
      <c r="B388" s="235"/>
      <c r="C388" s="236"/>
      <c r="D388" s="232" t="s">
        <v>161</v>
      </c>
      <c r="E388" s="237" t="s">
        <v>22</v>
      </c>
      <c r="F388" s="238" t="s">
        <v>747</v>
      </c>
      <c r="G388" s="236"/>
      <c r="H388" s="239">
        <v>2</v>
      </c>
      <c r="I388" s="240"/>
      <c r="J388" s="236"/>
      <c r="K388" s="236"/>
      <c r="L388" s="241"/>
      <c r="M388" s="242"/>
      <c r="N388" s="243"/>
      <c r="O388" s="243"/>
      <c r="P388" s="243"/>
      <c r="Q388" s="243"/>
      <c r="R388" s="243"/>
      <c r="S388" s="243"/>
      <c r="T388" s="244"/>
      <c r="AT388" s="245" t="s">
        <v>161</v>
      </c>
      <c r="AU388" s="245" t="s">
        <v>84</v>
      </c>
      <c r="AV388" s="11" t="s">
        <v>84</v>
      </c>
      <c r="AW388" s="11" t="s">
        <v>163</v>
      </c>
      <c r="AX388" s="11" t="s">
        <v>75</v>
      </c>
      <c r="AY388" s="245" t="s">
        <v>149</v>
      </c>
    </row>
    <row r="389" s="1" customFormat="1" ht="14.4" customHeight="1">
      <c r="B389" s="45"/>
      <c r="C389" s="267" t="s">
        <v>748</v>
      </c>
      <c r="D389" s="267" t="s">
        <v>501</v>
      </c>
      <c r="E389" s="268" t="s">
        <v>749</v>
      </c>
      <c r="F389" s="269" t="s">
        <v>750</v>
      </c>
      <c r="G389" s="270" t="s">
        <v>179</v>
      </c>
      <c r="H389" s="271">
        <v>2</v>
      </c>
      <c r="I389" s="272"/>
      <c r="J389" s="273">
        <f>ROUND(I389*H389,2)</f>
        <v>0</v>
      </c>
      <c r="K389" s="269" t="s">
        <v>22</v>
      </c>
      <c r="L389" s="274"/>
      <c r="M389" s="275" t="s">
        <v>22</v>
      </c>
      <c r="N389" s="276" t="s">
        <v>46</v>
      </c>
      <c r="O389" s="46"/>
      <c r="P389" s="229">
        <f>O389*H389</f>
        <v>0</v>
      </c>
      <c r="Q389" s="229">
        <v>0.0022000000000000001</v>
      </c>
      <c r="R389" s="229">
        <f>Q389*H389</f>
        <v>0.0044000000000000003</v>
      </c>
      <c r="S389" s="229">
        <v>0</v>
      </c>
      <c r="T389" s="230">
        <f>S389*H389</f>
        <v>0</v>
      </c>
      <c r="AR389" s="23" t="s">
        <v>358</v>
      </c>
      <c r="AT389" s="23" t="s">
        <v>501</v>
      </c>
      <c r="AU389" s="23" t="s">
        <v>84</v>
      </c>
      <c r="AY389" s="23" t="s">
        <v>149</v>
      </c>
      <c r="BE389" s="231">
        <f>IF(N389="základní",J389,0)</f>
        <v>0</v>
      </c>
      <c r="BF389" s="231">
        <f>IF(N389="snížená",J389,0)</f>
        <v>0</v>
      </c>
      <c r="BG389" s="231">
        <f>IF(N389="zákl. přenesená",J389,0)</f>
        <v>0</v>
      </c>
      <c r="BH389" s="231">
        <f>IF(N389="sníž. přenesená",J389,0)</f>
        <v>0</v>
      </c>
      <c r="BI389" s="231">
        <f>IF(N389="nulová",J389,0)</f>
        <v>0</v>
      </c>
      <c r="BJ389" s="23" t="s">
        <v>24</v>
      </c>
      <c r="BK389" s="231">
        <f>ROUND(I389*H389,2)</f>
        <v>0</v>
      </c>
      <c r="BL389" s="23" t="s">
        <v>252</v>
      </c>
      <c r="BM389" s="23" t="s">
        <v>751</v>
      </c>
    </row>
    <row r="390" s="1" customFormat="1">
      <c r="B390" s="45"/>
      <c r="C390" s="73"/>
      <c r="D390" s="232" t="s">
        <v>412</v>
      </c>
      <c r="E390" s="73"/>
      <c r="F390" s="233" t="s">
        <v>666</v>
      </c>
      <c r="G390" s="73"/>
      <c r="H390" s="73"/>
      <c r="I390" s="190"/>
      <c r="J390" s="73"/>
      <c r="K390" s="73"/>
      <c r="L390" s="71"/>
      <c r="M390" s="234"/>
      <c r="N390" s="46"/>
      <c r="O390" s="46"/>
      <c r="P390" s="46"/>
      <c r="Q390" s="46"/>
      <c r="R390" s="46"/>
      <c r="S390" s="46"/>
      <c r="T390" s="94"/>
      <c r="AT390" s="23" t="s">
        <v>412</v>
      </c>
      <c r="AU390" s="23" t="s">
        <v>84</v>
      </c>
    </row>
    <row r="391" s="1" customFormat="1" ht="34.2" customHeight="1">
      <c r="B391" s="45"/>
      <c r="C391" s="220" t="s">
        <v>752</v>
      </c>
      <c r="D391" s="220" t="s">
        <v>152</v>
      </c>
      <c r="E391" s="221" t="s">
        <v>753</v>
      </c>
      <c r="F391" s="222" t="s">
        <v>754</v>
      </c>
      <c r="G391" s="223" t="s">
        <v>155</v>
      </c>
      <c r="H391" s="224">
        <v>0.0040000000000000001</v>
      </c>
      <c r="I391" s="225"/>
      <c r="J391" s="226">
        <f>ROUND(I391*H391,2)</f>
        <v>0</v>
      </c>
      <c r="K391" s="222" t="s">
        <v>156</v>
      </c>
      <c r="L391" s="71"/>
      <c r="M391" s="227" t="s">
        <v>22</v>
      </c>
      <c r="N391" s="228" t="s">
        <v>46</v>
      </c>
      <c r="O391" s="46"/>
      <c r="P391" s="229">
        <f>O391*H391</f>
        <v>0</v>
      </c>
      <c r="Q391" s="229">
        <v>0</v>
      </c>
      <c r="R391" s="229">
        <f>Q391*H391</f>
        <v>0</v>
      </c>
      <c r="S391" s="229">
        <v>0</v>
      </c>
      <c r="T391" s="230">
        <f>S391*H391</f>
        <v>0</v>
      </c>
      <c r="AR391" s="23" t="s">
        <v>252</v>
      </c>
      <c r="AT391" s="23" t="s">
        <v>152</v>
      </c>
      <c r="AU391" s="23" t="s">
        <v>84</v>
      </c>
      <c r="AY391" s="23" t="s">
        <v>149</v>
      </c>
      <c r="BE391" s="231">
        <f>IF(N391="základní",J391,0)</f>
        <v>0</v>
      </c>
      <c r="BF391" s="231">
        <f>IF(N391="snížená",J391,0)</f>
        <v>0</v>
      </c>
      <c r="BG391" s="231">
        <f>IF(N391="zákl. přenesená",J391,0)</f>
        <v>0</v>
      </c>
      <c r="BH391" s="231">
        <f>IF(N391="sníž. přenesená",J391,0)</f>
        <v>0</v>
      </c>
      <c r="BI391" s="231">
        <f>IF(N391="nulová",J391,0)</f>
        <v>0</v>
      </c>
      <c r="BJ391" s="23" t="s">
        <v>24</v>
      </c>
      <c r="BK391" s="231">
        <f>ROUND(I391*H391,2)</f>
        <v>0</v>
      </c>
      <c r="BL391" s="23" t="s">
        <v>252</v>
      </c>
      <c r="BM391" s="23" t="s">
        <v>755</v>
      </c>
    </row>
    <row r="392" s="1" customFormat="1">
      <c r="B392" s="45"/>
      <c r="C392" s="73"/>
      <c r="D392" s="232" t="s">
        <v>159</v>
      </c>
      <c r="E392" s="73"/>
      <c r="F392" s="233" t="s">
        <v>756</v>
      </c>
      <c r="G392" s="73"/>
      <c r="H392" s="73"/>
      <c r="I392" s="190"/>
      <c r="J392" s="73"/>
      <c r="K392" s="73"/>
      <c r="L392" s="71"/>
      <c r="M392" s="234"/>
      <c r="N392" s="46"/>
      <c r="O392" s="46"/>
      <c r="P392" s="46"/>
      <c r="Q392" s="46"/>
      <c r="R392" s="46"/>
      <c r="S392" s="46"/>
      <c r="T392" s="94"/>
      <c r="AT392" s="23" t="s">
        <v>159</v>
      </c>
      <c r="AU392" s="23" t="s">
        <v>84</v>
      </c>
    </row>
    <row r="393" s="10" customFormat="1" ht="29.88" customHeight="1">
      <c r="B393" s="204"/>
      <c r="C393" s="205"/>
      <c r="D393" s="206" t="s">
        <v>74</v>
      </c>
      <c r="E393" s="218" t="s">
        <v>757</v>
      </c>
      <c r="F393" s="218" t="s">
        <v>758</v>
      </c>
      <c r="G393" s="205"/>
      <c r="H393" s="205"/>
      <c r="I393" s="208"/>
      <c r="J393" s="219">
        <f>BK393</f>
        <v>0</v>
      </c>
      <c r="K393" s="205"/>
      <c r="L393" s="210"/>
      <c r="M393" s="211"/>
      <c r="N393" s="212"/>
      <c r="O393" s="212"/>
      <c r="P393" s="213">
        <f>SUM(P394:P418)</f>
        <v>0</v>
      </c>
      <c r="Q393" s="212"/>
      <c r="R393" s="213">
        <f>SUM(R394:R418)</f>
        <v>1.2489832999999999</v>
      </c>
      <c r="S393" s="212"/>
      <c r="T393" s="214">
        <f>SUM(T394:T418)</f>
        <v>0</v>
      </c>
      <c r="AR393" s="215" t="s">
        <v>84</v>
      </c>
      <c r="AT393" s="216" t="s">
        <v>74</v>
      </c>
      <c r="AU393" s="216" t="s">
        <v>24</v>
      </c>
      <c r="AY393" s="215" t="s">
        <v>149</v>
      </c>
      <c r="BK393" s="217">
        <f>SUM(BK394:BK418)</f>
        <v>0</v>
      </c>
    </row>
    <row r="394" s="1" customFormat="1" ht="34.2" customHeight="1">
      <c r="B394" s="45"/>
      <c r="C394" s="220" t="s">
        <v>759</v>
      </c>
      <c r="D394" s="220" t="s">
        <v>152</v>
      </c>
      <c r="E394" s="221" t="s">
        <v>760</v>
      </c>
      <c r="F394" s="222" t="s">
        <v>761</v>
      </c>
      <c r="G394" s="223" t="s">
        <v>167</v>
      </c>
      <c r="H394" s="224">
        <v>38.289999999999999</v>
      </c>
      <c r="I394" s="225"/>
      <c r="J394" s="226">
        <f>ROUND(I394*H394,2)</f>
        <v>0</v>
      </c>
      <c r="K394" s="222" t="s">
        <v>156</v>
      </c>
      <c r="L394" s="71"/>
      <c r="M394" s="227" t="s">
        <v>22</v>
      </c>
      <c r="N394" s="228" t="s">
        <v>46</v>
      </c>
      <c r="O394" s="46"/>
      <c r="P394" s="229">
        <f>O394*H394</f>
        <v>0</v>
      </c>
      <c r="Q394" s="229">
        <v>0.0039199999999999999</v>
      </c>
      <c r="R394" s="229">
        <f>Q394*H394</f>
        <v>0.1500968</v>
      </c>
      <c r="S394" s="229">
        <v>0</v>
      </c>
      <c r="T394" s="230">
        <f>S394*H394</f>
        <v>0</v>
      </c>
      <c r="AR394" s="23" t="s">
        <v>252</v>
      </c>
      <c r="AT394" s="23" t="s">
        <v>152</v>
      </c>
      <c r="AU394" s="23" t="s">
        <v>84</v>
      </c>
      <c r="AY394" s="23" t="s">
        <v>149</v>
      </c>
      <c r="BE394" s="231">
        <f>IF(N394="základní",J394,0)</f>
        <v>0</v>
      </c>
      <c r="BF394" s="231">
        <f>IF(N394="snížená",J394,0)</f>
        <v>0</v>
      </c>
      <c r="BG394" s="231">
        <f>IF(N394="zákl. přenesená",J394,0)</f>
        <v>0</v>
      </c>
      <c r="BH394" s="231">
        <f>IF(N394="sníž. přenesená",J394,0)</f>
        <v>0</v>
      </c>
      <c r="BI394" s="231">
        <f>IF(N394="nulová",J394,0)</f>
        <v>0</v>
      </c>
      <c r="BJ394" s="23" t="s">
        <v>24</v>
      </c>
      <c r="BK394" s="231">
        <f>ROUND(I394*H394,2)</f>
        <v>0</v>
      </c>
      <c r="BL394" s="23" t="s">
        <v>252</v>
      </c>
      <c r="BM394" s="23" t="s">
        <v>762</v>
      </c>
    </row>
    <row r="395" s="11" customFormat="1">
      <c r="B395" s="235"/>
      <c r="C395" s="236"/>
      <c r="D395" s="232" t="s">
        <v>161</v>
      </c>
      <c r="E395" s="237" t="s">
        <v>22</v>
      </c>
      <c r="F395" s="238" t="s">
        <v>763</v>
      </c>
      <c r="G395" s="236"/>
      <c r="H395" s="239">
        <v>38.289999999999999</v>
      </c>
      <c r="I395" s="240"/>
      <c r="J395" s="236"/>
      <c r="K395" s="236"/>
      <c r="L395" s="241"/>
      <c r="M395" s="242"/>
      <c r="N395" s="243"/>
      <c r="O395" s="243"/>
      <c r="P395" s="243"/>
      <c r="Q395" s="243"/>
      <c r="R395" s="243"/>
      <c r="S395" s="243"/>
      <c r="T395" s="244"/>
      <c r="AT395" s="245" t="s">
        <v>161</v>
      </c>
      <c r="AU395" s="245" t="s">
        <v>84</v>
      </c>
      <c r="AV395" s="11" t="s">
        <v>84</v>
      </c>
      <c r="AW395" s="11" t="s">
        <v>163</v>
      </c>
      <c r="AX395" s="11" t="s">
        <v>24</v>
      </c>
      <c r="AY395" s="245" t="s">
        <v>149</v>
      </c>
    </row>
    <row r="396" s="1" customFormat="1" ht="22.8" customHeight="1">
      <c r="B396" s="45"/>
      <c r="C396" s="220" t="s">
        <v>764</v>
      </c>
      <c r="D396" s="220" t="s">
        <v>152</v>
      </c>
      <c r="E396" s="221" t="s">
        <v>765</v>
      </c>
      <c r="F396" s="222" t="s">
        <v>766</v>
      </c>
      <c r="G396" s="223" t="s">
        <v>186</v>
      </c>
      <c r="H396" s="224">
        <v>10.949999999999999</v>
      </c>
      <c r="I396" s="225"/>
      <c r="J396" s="226">
        <f>ROUND(I396*H396,2)</f>
        <v>0</v>
      </c>
      <c r="K396" s="222" t="s">
        <v>156</v>
      </c>
      <c r="L396" s="71"/>
      <c r="M396" s="227" t="s">
        <v>22</v>
      </c>
      <c r="N396" s="228" t="s">
        <v>46</v>
      </c>
      <c r="O396" s="46"/>
      <c r="P396" s="229">
        <f>O396*H396</f>
        <v>0</v>
      </c>
      <c r="Q396" s="229">
        <v>0.00062</v>
      </c>
      <c r="R396" s="229">
        <f>Q396*H396</f>
        <v>0.0067889999999999999</v>
      </c>
      <c r="S396" s="229">
        <v>0</v>
      </c>
      <c r="T396" s="230">
        <f>S396*H396</f>
        <v>0</v>
      </c>
      <c r="AR396" s="23" t="s">
        <v>252</v>
      </c>
      <c r="AT396" s="23" t="s">
        <v>152</v>
      </c>
      <c r="AU396" s="23" t="s">
        <v>84</v>
      </c>
      <c r="AY396" s="23" t="s">
        <v>149</v>
      </c>
      <c r="BE396" s="231">
        <f>IF(N396="základní",J396,0)</f>
        <v>0</v>
      </c>
      <c r="BF396" s="231">
        <f>IF(N396="snížená",J396,0)</f>
        <v>0</v>
      </c>
      <c r="BG396" s="231">
        <f>IF(N396="zákl. přenesená",J396,0)</f>
        <v>0</v>
      </c>
      <c r="BH396" s="231">
        <f>IF(N396="sníž. přenesená",J396,0)</f>
        <v>0</v>
      </c>
      <c r="BI396" s="231">
        <f>IF(N396="nulová",J396,0)</f>
        <v>0</v>
      </c>
      <c r="BJ396" s="23" t="s">
        <v>24</v>
      </c>
      <c r="BK396" s="231">
        <f>ROUND(I396*H396,2)</f>
        <v>0</v>
      </c>
      <c r="BL396" s="23" t="s">
        <v>252</v>
      </c>
      <c r="BM396" s="23" t="s">
        <v>767</v>
      </c>
    </row>
    <row r="397" s="11" customFormat="1">
      <c r="B397" s="235"/>
      <c r="C397" s="236"/>
      <c r="D397" s="232" t="s">
        <v>161</v>
      </c>
      <c r="E397" s="237" t="s">
        <v>22</v>
      </c>
      <c r="F397" s="238" t="s">
        <v>768</v>
      </c>
      <c r="G397" s="236"/>
      <c r="H397" s="239">
        <v>10.949999999999999</v>
      </c>
      <c r="I397" s="240"/>
      <c r="J397" s="236"/>
      <c r="K397" s="236"/>
      <c r="L397" s="241"/>
      <c r="M397" s="242"/>
      <c r="N397" s="243"/>
      <c r="O397" s="243"/>
      <c r="P397" s="243"/>
      <c r="Q397" s="243"/>
      <c r="R397" s="243"/>
      <c r="S397" s="243"/>
      <c r="T397" s="244"/>
      <c r="AT397" s="245" t="s">
        <v>161</v>
      </c>
      <c r="AU397" s="245" t="s">
        <v>84</v>
      </c>
      <c r="AV397" s="11" t="s">
        <v>84</v>
      </c>
      <c r="AW397" s="11" t="s">
        <v>163</v>
      </c>
      <c r="AX397" s="11" t="s">
        <v>75</v>
      </c>
      <c r="AY397" s="245" t="s">
        <v>149</v>
      </c>
    </row>
    <row r="398" s="1" customFormat="1" ht="14.4" customHeight="1">
      <c r="B398" s="45"/>
      <c r="C398" s="267" t="s">
        <v>769</v>
      </c>
      <c r="D398" s="267" t="s">
        <v>501</v>
      </c>
      <c r="E398" s="268" t="s">
        <v>770</v>
      </c>
      <c r="F398" s="269" t="s">
        <v>771</v>
      </c>
      <c r="G398" s="270" t="s">
        <v>167</v>
      </c>
      <c r="H398" s="271">
        <v>43.323999999999998</v>
      </c>
      <c r="I398" s="272"/>
      <c r="J398" s="273">
        <f>ROUND(I398*H398,2)</f>
        <v>0</v>
      </c>
      <c r="K398" s="269" t="s">
        <v>156</v>
      </c>
      <c r="L398" s="274"/>
      <c r="M398" s="275" t="s">
        <v>22</v>
      </c>
      <c r="N398" s="276" t="s">
        <v>46</v>
      </c>
      <c r="O398" s="46"/>
      <c r="P398" s="229">
        <f>O398*H398</f>
        <v>0</v>
      </c>
      <c r="Q398" s="229">
        <v>0.017999999999999999</v>
      </c>
      <c r="R398" s="229">
        <f>Q398*H398</f>
        <v>0.77983199999999986</v>
      </c>
      <c r="S398" s="229">
        <v>0</v>
      </c>
      <c r="T398" s="230">
        <f>S398*H398</f>
        <v>0</v>
      </c>
      <c r="AR398" s="23" t="s">
        <v>358</v>
      </c>
      <c r="AT398" s="23" t="s">
        <v>501</v>
      </c>
      <c r="AU398" s="23" t="s">
        <v>84</v>
      </c>
      <c r="AY398" s="23" t="s">
        <v>149</v>
      </c>
      <c r="BE398" s="231">
        <f>IF(N398="základní",J398,0)</f>
        <v>0</v>
      </c>
      <c r="BF398" s="231">
        <f>IF(N398="snížená",J398,0)</f>
        <v>0</v>
      </c>
      <c r="BG398" s="231">
        <f>IF(N398="zákl. přenesená",J398,0)</f>
        <v>0</v>
      </c>
      <c r="BH398" s="231">
        <f>IF(N398="sníž. přenesená",J398,0)</f>
        <v>0</v>
      </c>
      <c r="BI398" s="231">
        <f>IF(N398="nulová",J398,0)</f>
        <v>0</v>
      </c>
      <c r="BJ398" s="23" t="s">
        <v>24</v>
      </c>
      <c r="BK398" s="231">
        <f>ROUND(I398*H398,2)</f>
        <v>0</v>
      </c>
      <c r="BL398" s="23" t="s">
        <v>252</v>
      </c>
      <c r="BM398" s="23" t="s">
        <v>772</v>
      </c>
    </row>
    <row r="399" s="11" customFormat="1">
      <c r="B399" s="235"/>
      <c r="C399" s="236"/>
      <c r="D399" s="232" t="s">
        <v>161</v>
      </c>
      <c r="E399" s="237" t="s">
        <v>22</v>
      </c>
      <c r="F399" s="238" t="s">
        <v>773</v>
      </c>
      <c r="G399" s="236"/>
      <c r="H399" s="239">
        <v>38.289999999999999</v>
      </c>
      <c r="I399" s="240"/>
      <c r="J399" s="236"/>
      <c r="K399" s="236"/>
      <c r="L399" s="241"/>
      <c r="M399" s="242"/>
      <c r="N399" s="243"/>
      <c r="O399" s="243"/>
      <c r="P399" s="243"/>
      <c r="Q399" s="243"/>
      <c r="R399" s="243"/>
      <c r="S399" s="243"/>
      <c r="T399" s="244"/>
      <c r="AT399" s="245" t="s">
        <v>161</v>
      </c>
      <c r="AU399" s="245" t="s">
        <v>84</v>
      </c>
      <c r="AV399" s="11" t="s">
        <v>84</v>
      </c>
      <c r="AW399" s="11" t="s">
        <v>163</v>
      </c>
      <c r="AX399" s="11" t="s">
        <v>75</v>
      </c>
      <c r="AY399" s="245" t="s">
        <v>149</v>
      </c>
    </row>
    <row r="400" s="11" customFormat="1">
      <c r="B400" s="235"/>
      <c r="C400" s="236"/>
      <c r="D400" s="232" t="s">
        <v>161</v>
      </c>
      <c r="E400" s="237" t="s">
        <v>22</v>
      </c>
      <c r="F400" s="238" t="s">
        <v>774</v>
      </c>
      <c r="G400" s="236"/>
      <c r="H400" s="239">
        <v>1.095</v>
      </c>
      <c r="I400" s="240"/>
      <c r="J400" s="236"/>
      <c r="K400" s="236"/>
      <c r="L400" s="241"/>
      <c r="M400" s="242"/>
      <c r="N400" s="243"/>
      <c r="O400" s="243"/>
      <c r="P400" s="243"/>
      <c r="Q400" s="243"/>
      <c r="R400" s="243"/>
      <c r="S400" s="243"/>
      <c r="T400" s="244"/>
      <c r="AT400" s="245" t="s">
        <v>161</v>
      </c>
      <c r="AU400" s="245" t="s">
        <v>84</v>
      </c>
      <c r="AV400" s="11" t="s">
        <v>84</v>
      </c>
      <c r="AW400" s="11" t="s">
        <v>163</v>
      </c>
      <c r="AX400" s="11" t="s">
        <v>75</v>
      </c>
      <c r="AY400" s="245" t="s">
        <v>149</v>
      </c>
    </row>
    <row r="401" s="11" customFormat="1">
      <c r="B401" s="235"/>
      <c r="C401" s="236"/>
      <c r="D401" s="232" t="s">
        <v>161</v>
      </c>
      <c r="E401" s="236"/>
      <c r="F401" s="238" t="s">
        <v>775</v>
      </c>
      <c r="G401" s="236"/>
      <c r="H401" s="239">
        <v>43.323999999999998</v>
      </c>
      <c r="I401" s="240"/>
      <c r="J401" s="236"/>
      <c r="K401" s="236"/>
      <c r="L401" s="241"/>
      <c r="M401" s="242"/>
      <c r="N401" s="243"/>
      <c r="O401" s="243"/>
      <c r="P401" s="243"/>
      <c r="Q401" s="243"/>
      <c r="R401" s="243"/>
      <c r="S401" s="243"/>
      <c r="T401" s="244"/>
      <c r="AT401" s="245" t="s">
        <v>161</v>
      </c>
      <c r="AU401" s="245" t="s">
        <v>84</v>
      </c>
      <c r="AV401" s="11" t="s">
        <v>84</v>
      </c>
      <c r="AW401" s="11" t="s">
        <v>6</v>
      </c>
      <c r="AX401" s="11" t="s">
        <v>24</v>
      </c>
      <c r="AY401" s="245" t="s">
        <v>149</v>
      </c>
    </row>
    <row r="402" s="1" customFormat="1" ht="22.8" customHeight="1">
      <c r="B402" s="45"/>
      <c r="C402" s="220" t="s">
        <v>776</v>
      </c>
      <c r="D402" s="220" t="s">
        <v>152</v>
      </c>
      <c r="E402" s="221" t="s">
        <v>777</v>
      </c>
      <c r="F402" s="222" t="s">
        <v>778</v>
      </c>
      <c r="G402" s="223" t="s">
        <v>167</v>
      </c>
      <c r="H402" s="224">
        <v>38.289999999999999</v>
      </c>
      <c r="I402" s="225"/>
      <c r="J402" s="226">
        <f>ROUND(I402*H402,2)</f>
        <v>0</v>
      </c>
      <c r="K402" s="222" t="s">
        <v>156</v>
      </c>
      <c r="L402" s="71"/>
      <c r="M402" s="227" t="s">
        <v>22</v>
      </c>
      <c r="N402" s="228" t="s">
        <v>46</v>
      </c>
      <c r="O402" s="46"/>
      <c r="P402" s="229">
        <f>O402*H402</f>
        <v>0</v>
      </c>
      <c r="Q402" s="229">
        <v>0</v>
      </c>
      <c r="R402" s="229">
        <f>Q402*H402</f>
        <v>0</v>
      </c>
      <c r="S402" s="229">
        <v>0</v>
      </c>
      <c r="T402" s="230">
        <f>S402*H402</f>
        <v>0</v>
      </c>
      <c r="AR402" s="23" t="s">
        <v>252</v>
      </c>
      <c r="AT402" s="23" t="s">
        <v>152</v>
      </c>
      <c r="AU402" s="23" t="s">
        <v>84</v>
      </c>
      <c r="AY402" s="23" t="s">
        <v>149</v>
      </c>
      <c r="BE402" s="231">
        <f>IF(N402="základní",J402,0)</f>
        <v>0</v>
      </c>
      <c r="BF402" s="231">
        <f>IF(N402="snížená",J402,0)</f>
        <v>0</v>
      </c>
      <c r="BG402" s="231">
        <f>IF(N402="zákl. přenesená",J402,0)</f>
        <v>0</v>
      </c>
      <c r="BH402" s="231">
        <f>IF(N402="sníž. přenesená",J402,0)</f>
        <v>0</v>
      </c>
      <c r="BI402" s="231">
        <f>IF(N402="nulová",J402,0)</f>
        <v>0</v>
      </c>
      <c r="BJ402" s="23" t="s">
        <v>24</v>
      </c>
      <c r="BK402" s="231">
        <f>ROUND(I402*H402,2)</f>
        <v>0</v>
      </c>
      <c r="BL402" s="23" t="s">
        <v>252</v>
      </c>
      <c r="BM402" s="23" t="s">
        <v>779</v>
      </c>
    </row>
    <row r="403" s="1" customFormat="1" ht="22.8" customHeight="1">
      <c r="B403" s="45"/>
      <c r="C403" s="220" t="s">
        <v>780</v>
      </c>
      <c r="D403" s="220" t="s">
        <v>152</v>
      </c>
      <c r="E403" s="221" t="s">
        <v>781</v>
      </c>
      <c r="F403" s="222" t="s">
        <v>782</v>
      </c>
      <c r="G403" s="223" t="s">
        <v>167</v>
      </c>
      <c r="H403" s="224">
        <v>38.289999999999999</v>
      </c>
      <c r="I403" s="225"/>
      <c r="J403" s="226">
        <f>ROUND(I403*H403,2)</f>
        <v>0</v>
      </c>
      <c r="K403" s="222" t="s">
        <v>156</v>
      </c>
      <c r="L403" s="71"/>
      <c r="M403" s="227" t="s">
        <v>22</v>
      </c>
      <c r="N403" s="228" t="s">
        <v>46</v>
      </c>
      <c r="O403" s="46"/>
      <c r="P403" s="229">
        <f>O403*H403</f>
        <v>0</v>
      </c>
      <c r="Q403" s="229">
        <v>0</v>
      </c>
      <c r="R403" s="229">
        <f>Q403*H403</f>
        <v>0</v>
      </c>
      <c r="S403" s="229">
        <v>0</v>
      </c>
      <c r="T403" s="230">
        <f>S403*H403</f>
        <v>0</v>
      </c>
      <c r="AR403" s="23" t="s">
        <v>252</v>
      </c>
      <c r="AT403" s="23" t="s">
        <v>152</v>
      </c>
      <c r="AU403" s="23" t="s">
        <v>84</v>
      </c>
      <c r="AY403" s="23" t="s">
        <v>149</v>
      </c>
      <c r="BE403" s="231">
        <f>IF(N403="základní",J403,0)</f>
        <v>0</v>
      </c>
      <c r="BF403" s="231">
        <f>IF(N403="snížená",J403,0)</f>
        <v>0</v>
      </c>
      <c r="BG403" s="231">
        <f>IF(N403="zákl. přenesená",J403,0)</f>
        <v>0</v>
      </c>
      <c r="BH403" s="231">
        <f>IF(N403="sníž. přenesená",J403,0)</f>
        <v>0</v>
      </c>
      <c r="BI403" s="231">
        <f>IF(N403="nulová",J403,0)</f>
        <v>0</v>
      </c>
      <c r="BJ403" s="23" t="s">
        <v>24</v>
      </c>
      <c r="BK403" s="231">
        <f>ROUND(I403*H403,2)</f>
        <v>0</v>
      </c>
      <c r="BL403" s="23" t="s">
        <v>252</v>
      </c>
      <c r="BM403" s="23" t="s">
        <v>783</v>
      </c>
    </row>
    <row r="404" s="1" customFormat="1" ht="14.4" customHeight="1">
      <c r="B404" s="45"/>
      <c r="C404" s="220" t="s">
        <v>784</v>
      </c>
      <c r="D404" s="220" t="s">
        <v>152</v>
      </c>
      <c r="E404" s="221" t="s">
        <v>785</v>
      </c>
      <c r="F404" s="222" t="s">
        <v>786</v>
      </c>
      <c r="G404" s="223" t="s">
        <v>167</v>
      </c>
      <c r="H404" s="224">
        <v>38.289999999999999</v>
      </c>
      <c r="I404" s="225"/>
      <c r="J404" s="226">
        <f>ROUND(I404*H404,2)</f>
        <v>0</v>
      </c>
      <c r="K404" s="222" t="s">
        <v>156</v>
      </c>
      <c r="L404" s="71"/>
      <c r="M404" s="227" t="s">
        <v>22</v>
      </c>
      <c r="N404" s="228" t="s">
        <v>46</v>
      </c>
      <c r="O404" s="46"/>
      <c r="P404" s="229">
        <f>O404*H404</f>
        <v>0</v>
      </c>
      <c r="Q404" s="229">
        <v>0.00029999999999999997</v>
      </c>
      <c r="R404" s="229">
        <f>Q404*H404</f>
        <v>0.011486999999999999</v>
      </c>
      <c r="S404" s="229">
        <v>0</v>
      </c>
      <c r="T404" s="230">
        <f>S404*H404</f>
        <v>0</v>
      </c>
      <c r="AR404" s="23" t="s">
        <v>252</v>
      </c>
      <c r="AT404" s="23" t="s">
        <v>152</v>
      </c>
      <c r="AU404" s="23" t="s">
        <v>84</v>
      </c>
      <c r="AY404" s="23" t="s">
        <v>149</v>
      </c>
      <c r="BE404" s="231">
        <f>IF(N404="základní",J404,0)</f>
        <v>0</v>
      </c>
      <c r="BF404" s="231">
        <f>IF(N404="snížená",J404,0)</f>
        <v>0</v>
      </c>
      <c r="BG404" s="231">
        <f>IF(N404="zákl. přenesená",J404,0)</f>
        <v>0</v>
      </c>
      <c r="BH404" s="231">
        <f>IF(N404="sníž. přenesená",J404,0)</f>
        <v>0</v>
      </c>
      <c r="BI404" s="231">
        <f>IF(N404="nulová",J404,0)</f>
        <v>0</v>
      </c>
      <c r="BJ404" s="23" t="s">
        <v>24</v>
      </c>
      <c r="BK404" s="231">
        <f>ROUND(I404*H404,2)</f>
        <v>0</v>
      </c>
      <c r="BL404" s="23" t="s">
        <v>252</v>
      </c>
      <c r="BM404" s="23" t="s">
        <v>787</v>
      </c>
    </row>
    <row r="405" s="1" customFormat="1">
      <c r="B405" s="45"/>
      <c r="C405" s="73"/>
      <c r="D405" s="232" t="s">
        <v>159</v>
      </c>
      <c r="E405" s="73"/>
      <c r="F405" s="233" t="s">
        <v>788</v>
      </c>
      <c r="G405" s="73"/>
      <c r="H405" s="73"/>
      <c r="I405" s="190"/>
      <c r="J405" s="73"/>
      <c r="K405" s="73"/>
      <c r="L405" s="71"/>
      <c r="M405" s="234"/>
      <c r="N405" s="46"/>
      <c r="O405" s="46"/>
      <c r="P405" s="46"/>
      <c r="Q405" s="46"/>
      <c r="R405" s="46"/>
      <c r="S405" s="46"/>
      <c r="T405" s="94"/>
      <c r="AT405" s="23" t="s">
        <v>159</v>
      </c>
      <c r="AU405" s="23" t="s">
        <v>84</v>
      </c>
    </row>
    <row r="406" s="1" customFormat="1" ht="14.4" customHeight="1">
      <c r="B406" s="45"/>
      <c r="C406" s="220" t="s">
        <v>789</v>
      </c>
      <c r="D406" s="220" t="s">
        <v>152</v>
      </c>
      <c r="E406" s="221" t="s">
        <v>790</v>
      </c>
      <c r="F406" s="222" t="s">
        <v>791</v>
      </c>
      <c r="G406" s="223" t="s">
        <v>186</v>
      </c>
      <c r="H406" s="224">
        <v>83.25</v>
      </c>
      <c r="I406" s="225"/>
      <c r="J406" s="226">
        <f>ROUND(I406*H406,2)</f>
        <v>0</v>
      </c>
      <c r="K406" s="222" t="s">
        <v>156</v>
      </c>
      <c r="L406" s="71"/>
      <c r="M406" s="227" t="s">
        <v>22</v>
      </c>
      <c r="N406" s="228" t="s">
        <v>46</v>
      </c>
      <c r="O406" s="46"/>
      <c r="P406" s="229">
        <f>O406*H406</f>
        <v>0</v>
      </c>
      <c r="Q406" s="229">
        <v>3.0000000000000001E-05</v>
      </c>
      <c r="R406" s="229">
        <f>Q406*H406</f>
        <v>0.0024975000000000002</v>
      </c>
      <c r="S406" s="229">
        <v>0</v>
      </c>
      <c r="T406" s="230">
        <f>S406*H406</f>
        <v>0</v>
      </c>
      <c r="AR406" s="23" t="s">
        <v>252</v>
      </c>
      <c r="AT406" s="23" t="s">
        <v>152</v>
      </c>
      <c r="AU406" s="23" t="s">
        <v>84</v>
      </c>
      <c r="AY406" s="23" t="s">
        <v>149</v>
      </c>
      <c r="BE406" s="231">
        <f>IF(N406="základní",J406,0)</f>
        <v>0</v>
      </c>
      <c r="BF406" s="231">
        <f>IF(N406="snížená",J406,0)</f>
        <v>0</v>
      </c>
      <c r="BG406" s="231">
        <f>IF(N406="zákl. přenesená",J406,0)</f>
        <v>0</v>
      </c>
      <c r="BH406" s="231">
        <f>IF(N406="sníž. přenesená",J406,0)</f>
        <v>0</v>
      </c>
      <c r="BI406" s="231">
        <f>IF(N406="nulová",J406,0)</f>
        <v>0</v>
      </c>
      <c r="BJ406" s="23" t="s">
        <v>24</v>
      </c>
      <c r="BK406" s="231">
        <f>ROUND(I406*H406,2)</f>
        <v>0</v>
      </c>
      <c r="BL406" s="23" t="s">
        <v>252</v>
      </c>
      <c r="BM406" s="23" t="s">
        <v>792</v>
      </c>
    </row>
    <row r="407" s="1" customFormat="1">
      <c r="B407" s="45"/>
      <c r="C407" s="73"/>
      <c r="D407" s="232" t="s">
        <v>159</v>
      </c>
      <c r="E407" s="73"/>
      <c r="F407" s="233" t="s">
        <v>788</v>
      </c>
      <c r="G407" s="73"/>
      <c r="H407" s="73"/>
      <c r="I407" s="190"/>
      <c r="J407" s="73"/>
      <c r="K407" s="73"/>
      <c r="L407" s="71"/>
      <c r="M407" s="234"/>
      <c r="N407" s="46"/>
      <c r="O407" s="46"/>
      <c r="P407" s="46"/>
      <c r="Q407" s="46"/>
      <c r="R407" s="46"/>
      <c r="S407" s="46"/>
      <c r="T407" s="94"/>
      <c r="AT407" s="23" t="s">
        <v>159</v>
      </c>
      <c r="AU407" s="23" t="s">
        <v>84</v>
      </c>
    </row>
    <row r="408" s="11" customFormat="1">
      <c r="B408" s="235"/>
      <c r="C408" s="236"/>
      <c r="D408" s="232" t="s">
        <v>161</v>
      </c>
      <c r="E408" s="237" t="s">
        <v>22</v>
      </c>
      <c r="F408" s="238" t="s">
        <v>793</v>
      </c>
      <c r="G408" s="236"/>
      <c r="H408" s="239">
        <v>11.75</v>
      </c>
      <c r="I408" s="240"/>
      <c r="J408" s="236"/>
      <c r="K408" s="236"/>
      <c r="L408" s="241"/>
      <c r="M408" s="242"/>
      <c r="N408" s="243"/>
      <c r="O408" s="243"/>
      <c r="P408" s="243"/>
      <c r="Q408" s="243"/>
      <c r="R408" s="243"/>
      <c r="S408" s="243"/>
      <c r="T408" s="244"/>
      <c r="AT408" s="245" t="s">
        <v>161</v>
      </c>
      <c r="AU408" s="245" t="s">
        <v>84</v>
      </c>
      <c r="AV408" s="11" t="s">
        <v>84</v>
      </c>
      <c r="AW408" s="11" t="s">
        <v>163</v>
      </c>
      <c r="AX408" s="11" t="s">
        <v>75</v>
      </c>
      <c r="AY408" s="245" t="s">
        <v>149</v>
      </c>
    </row>
    <row r="409" s="11" customFormat="1">
      <c r="B409" s="235"/>
      <c r="C409" s="236"/>
      <c r="D409" s="232" t="s">
        <v>161</v>
      </c>
      <c r="E409" s="237" t="s">
        <v>22</v>
      </c>
      <c r="F409" s="238" t="s">
        <v>794</v>
      </c>
      <c r="G409" s="236"/>
      <c r="H409" s="239">
        <v>71.5</v>
      </c>
      <c r="I409" s="240"/>
      <c r="J409" s="236"/>
      <c r="K409" s="236"/>
      <c r="L409" s="241"/>
      <c r="M409" s="242"/>
      <c r="N409" s="243"/>
      <c r="O409" s="243"/>
      <c r="P409" s="243"/>
      <c r="Q409" s="243"/>
      <c r="R409" s="243"/>
      <c r="S409" s="243"/>
      <c r="T409" s="244"/>
      <c r="AT409" s="245" t="s">
        <v>161</v>
      </c>
      <c r="AU409" s="245" t="s">
        <v>84</v>
      </c>
      <c r="AV409" s="11" t="s">
        <v>84</v>
      </c>
      <c r="AW409" s="11" t="s">
        <v>163</v>
      </c>
      <c r="AX409" s="11" t="s">
        <v>75</v>
      </c>
      <c r="AY409" s="245" t="s">
        <v>149</v>
      </c>
    </row>
    <row r="410" s="1" customFormat="1" ht="22.8" customHeight="1">
      <c r="B410" s="45"/>
      <c r="C410" s="220" t="s">
        <v>795</v>
      </c>
      <c r="D410" s="220" t="s">
        <v>152</v>
      </c>
      <c r="E410" s="221" t="s">
        <v>796</v>
      </c>
      <c r="F410" s="222" t="s">
        <v>797</v>
      </c>
      <c r="G410" s="223" t="s">
        <v>167</v>
      </c>
      <c r="H410" s="224">
        <v>38.289999999999999</v>
      </c>
      <c r="I410" s="225"/>
      <c r="J410" s="226">
        <f>ROUND(I410*H410,2)</f>
        <v>0</v>
      </c>
      <c r="K410" s="222" t="s">
        <v>156</v>
      </c>
      <c r="L410" s="71"/>
      <c r="M410" s="227" t="s">
        <v>22</v>
      </c>
      <c r="N410" s="228" t="s">
        <v>46</v>
      </c>
      <c r="O410" s="46"/>
      <c r="P410" s="229">
        <f>O410*H410</f>
        <v>0</v>
      </c>
      <c r="Q410" s="229">
        <v>0.0077000000000000002</v>
      </c>
      <c r="R410" s="229">
        <f>Q410*H410</f>
        <v>0.29483300000000001</v>
      </c>
      <c r="S410" s="229">
        <v>0</v>
      </c>
      <c r="T410" s="230">
        <f>S410*H410</f>
        <v>0</v>
      </c>
      <c r="AR410" s="23" t="s">
        <v>252</v>
      </c>
      <c r="AT410" s="23" t="s">
        <v>152</v>
      </c>
      <c r="AU410" s="23" t="s">
        <v>84</v>
      </c>
      <c r="AY410" s="23" t="s">
        <v>149</v>
      </c>
      <c r="BE410" s="231">
        <f>IF(N410="základní",J410,0)</f>
        <v>0</v>
      </c>
      <c r="BF410" s="231">
        <f>IF(N410="snížená",J410,0)</f>
        <v>0</v>
      </c>
      <c r="BG410" s="231">
        <f>IF(N410="zákl. přenesená",J410,0)</f>
        <v>0</v>
      </c>
      <c r="BH410" s="231">
        <f>IF(N410="sníž. přenesená",J410,0)</f>
        <v>0</v>
      </c>
      <c r="BI410" s="231">
        <f>IF(N410="nulová",J410,0)</f>
        <v>0</v>
      </c>
      <c r="BJ410" s="23" t="s">
        <v>24</v>
      </c>
      <c r="BK410" s="231">
        <f>ROUND(I410*H410,2)</f>
        <v>0</v>
      </c>
      <c r="BL410" s="23" t="s">
        <v>252</v>
      </c>
      <c r="BM410" s="23" t="s">
        <v>798</v>
      </c>
    </row>
    <row r="411" s="1" customFormat="1">
      <c r="B411" s="45"/>
      <c r="C411" s="73"/>
      <c r="D411" s="232" t="s">
        <v>159</v>
      </c>
      <c r="E411" s="73"/>
      <c r="F411" s="233" t="s">
        <v>799</v>
      </c>
      <c r="G411" s="73"/>
      <c r="H411" s="73"/>
      <c r="I411" s="190"/>
      <c r="J411" s="73"/>
      <c r="K411" s="73"/>
      <c r="L411" s="71"/>
      <c r="M411" s="234"/>
      <c r="N411" s="46"/>
      <c r="O411" s="46"/>
      <c r="P411" s="46"/>
      <c r="Q411" s="46"/>
      <c r="R411" s="46"/>
      <c r="S411" s="46"/>
      <c r="T411" s="94"/>
      <c r="AT411" s="23" t="s">
        <v>159</v>
      </c>
      <c r="AU411" s="23" t="s">
        <v>84</v>
      </c>
    </row>
    <row r="412" s="1" customFormat="1" ht="22.8" customHeight="1">
      <c r="B412" s="45"/>
      <c r="C412" s="220" t="s">
        <v>800</v>
      </c>
      <c r="D412" s="220" t="s">
        <v>152</v>
      </c>
      <c r="E412" s="221" t="s">
        <v>801</v>
      </c>
      <c r="F412" s="222" t="s">
        <v>802</v>
      </c>
      <c r="G412" s="223" t="s">
        <v>186</v>
      </c>
      <c r="H412" s="224">
        <v>8</v>
      </c>
      <c r="I412" s="225"/>
      <c r="J412" s="226">
        <f>ROUND(I412*H412,2)</f>
        <v>0</v>
      </c>
      <c r="K412" s="222" t="s">
        <v>156</v>
      </c>
      <c r="L412" s="71"/>
      <c r="M412" s="227" t="s">
        <v>22</v>
      </c>
      <c r="N412" s="228" t="s">
        <v>46</v>
      </c>
      <c r="O412" s="46"/>
      <c r="P412" s="229">
        <f>O412*H412</f>
        <v>0</v>
      </c>
      <c r="Q412" s="229">
        <v>0.00020000000000000001</v>
      </c>
      <c r="R412" s="229">
        <f>Q412*H412</f>
        <v>0.0016000000000000001</v>
      </c>
      <c r="S412" s="229">
        <v>0</v>
      </c>
      <c r="T412" s="230">
        <f>S412*H412</f>
        <v>0</v>
      </c>
      <c r="AR412" s="23" t="s">
        <v>252</v>
      </c>
      <c r="AT412" s="23" t="s">
        <v>152</v>
      </c>
      <c r="AU412" s="23" t="s">
        <v>84</v>
      </c>
      <c r="AY412" s="23" t="s">
        <v>149</v>
      </c>
      <c r="BE412" s="231">
        <f>IF(N412="základní",J412,0)</f>
        <v>0</v>
      </c>
      <c r="BF412" s="231">
        <f>IF(N412="snížená",J412,0)</f>
        <v>0</v>
      </c>
      <c r="BG412" s="231">
        <f>IF(N412="zákl. přenesená",J412,0)</f>
        <v>0</v>
      </c>
      <c r="BH412" s="231">
        <f>IF(N412="sníž. přenesená",J412,0)</f>
        <v>0</v>
      </c>
      <c r="BI412" s="231">
        <f>IF(N412="nulová",J412,0)</f>
        <v>0</v>
      </c>
      <c r="BJ412" s="23" t="s">
        <v>24</v>
      </c>
      <c r="BK412" s="231">
        <f>ROUND(I412*H412,2)</f>
        <v>0</v>
      </c>
      <c r="BL412" s="23" t="s">
        <v>252</v>
      </c>
      <c r="BM412" s="23" t="s">
        <v>803</v>
      </c>
    </row>
    <row r="413" s="1" customFormat="1">
      <c r="B413" s="45"/>
      <c r="C413" s="73"/>
      <c r="D413" s="232" t="s">
        <v>159</v>
      </c>
      <c r="E413" s="73"/>
      <c r="F413" s="233" t="s">
        <v>788</v>
      </c>
      <c r="G413" s="73"/>
      <c r="H413" s="73"/>
      <c r="I413" s="190"/>
      <c r="J413" s="73"/>
      <c r="K413" s="73"/>
      <c r="L413" s="71"/>
      <c r="M413" s="234"/>
      <c r="N413" s="46"/>
      <c r="O413" s="46"/>
      <c r="P413" s="46"/>
      <c r="Q413" s="46"/>
      <c r="R413" s="46"/>
      <c r="S413" s="46"/>
      <c r="T413" s="94"/>
      <c r="AT413" s="23" t="s">
        <v>159</v>
      </c>
      <c r="AU413" s="23" t="s">
        <v>84</v>
      </c>
    </row>
    <row r="414" s="11" customFormat="1">
      <c r="B414" s="235"/>
      <c r="C414" s="236"/>
      <c r="D414" s="232" t="s">
        <v>161</v>
      </c>
      <c r="E414" s="237" t="s">
        <v>22</v>
      </c>
      <c r="F414" s="238" t="s">
        <v>804</v>
      </c>
      <c r="G414" s="236"/>
      <c r="H414" s="239">
        <v>8</v>
      </c>
      <c r="I414" s="240"/>
      <c r="J414" s="236"/>
      <c r="K414" s="236"/>
      <c r="L414" s="241"/>
      <c r="M414" s="242"/>
      <c r="N414" s="243"/>
      <c r="O414" s="243"/>
      <c r="P414" s="243"/>
      <c r="Q414" s="243"/>
      <c r="R414" s="243"/>
      <c r="S414" s="243"/>
      <c r="T414" s="244"/>
      <c r="AT414" s="245" t="s">
        <v>161</v>
      </c>
      <c r="AU414" s="245" t="s">
        <v>84</v>
      </c>
      <c r="AV414" s="11" t="s">
        <v>84</v>
      </c>
      <c r="AW414" s="11" t="s">
        <v>163</v>
      </c>
      <c r="AX414" s="11" t="s">
        <v>75</v>
      </c>
      <c r="AY414" s="245" t="s">
        <v>149</v>
      </c>
    </row>
    <row r="415" s="1" customFormat="1" ht="14.4" customHeight="1">
      <c r="B415" s="45"/>
      <c r="C415" s="267" t="s">
        <v>805</v>
      </c>
      <c r="D415" s="267" t="s">
        <v>501</v>
      </c>
      <c r="E415" s="268" t="s">
        <v>806</v>
      </c>
      <c r="F415" s="269" t="s">
        <v>807</v>
      </c>
      <c r="G415" s="270" t="s">
        <v>186</v>
      </c>
      <c r="H415" s="271">
        <v>8.8000000000000007</v>
      </c>
      <c r="I415" s="272"/>
      <c r="J415" s="273">
        <f>ROUND(I415*H415,2)</f>
        <v>0</v>
      </c>
      <c r="K415" s="269" t="s">
        <v>156</v>
      </c>
      <c r="L415" s="274"/>
      <c r="M415" s="275" t="s">
        <v>22</v>
      </c>
      <c r="N415" s="276" t="s">
        <v>46</v>
      </c>
      <c r="O415" s="46"/>
      <c r="P415" s="229">
        <f>O415*H415</f>
        <v>0</v>
      </c>
      <c r="Q415" s="229">
        <v>0.00021000000000000001</v>
      </c>
      <c r="R415" s="229">
        <f>Q415*H415</f>
        <v>0.0018480000000000003</v>
      </c>
      <c r="S415" s="229">
        <v>0</v>
      </c>
      <c r="T415" s="230">
        <f>S415*H415</f>
        <v>0</v>
      </c>
      <c r="AR415" s="23" t="s">
        <v>358</v>
      </c>
      <c r="AT415" s="23" t="s">
        <v>501</v>
      </c>
      <c r="AU415" s="23" t="s">
        <v>84</v>
      </c>
      <c r="AY415" s="23" t="s">
        <v>149</v>
      </c>
      <c r="BE415" s="231">
        <f>IF(N415="základní",J415,0)</f>
        <v>0</v>
      </c>
      <c r="BF415" s="231">
        <f>IF(N415="snížená",J415,0)</f>
        <v>0</v>
      </c>
      <c r="BG415" s="231">
        <f>IF(N415="zákl. přenesená",J415,0)</f>
        <v>0</v>
      </c>
      <c r="BH415" s="231">
        <f>IF(N415="sníž. přenesená",J415,0)</f>
        <v>0</v>
      </c>
      <c r="BI415" s="231">
        <f>IF(N415="nulová",J415,0)</f>
        <v>0</v>
      </c>
      <c r="BJ415" s="23" t="s">
        <v>24</v>
      </c>
      <c r="BK415" s="231">
        <f>ROUND(I415*H415,2)</f>
        <v>0</v>
      </c>
      <c r="BL415" s="23" t="s">
        <v>252</v>
      </c>
      <c r="BM415" s="23" t="s">
        <v>808</v>
      </c>
    </row>
    <row r="416" s="11" customFormat="1">
      <c r="B416" s="235"/>
      <c r="C416" s="236"/>
      <c r="D416" s="232" t="s">
        <v>161</v>
      </c>
      <c r="E416" s="236"/>
      <c r="F416" s="238" t="s">
        <v>809</v>
      </c>
      <c r="G416" s="236"/>
      <c r="H416" s="239">
        <v>8.8000000000000007</v>
      </c>
      <c r="I416" s="240"/>
      <c r="J416" s="236"/>
      <c r="K416" s="236"/>
      <c r="L416" s="241"/>
      <c r="M416" s="242"/>
      <c r="N416" s="243"/>
      <c r="O416" s="243"/>
      <c r="P416" s="243"/>
      <c r="Q416" s="243"/>
      <c r="R416" s="243"/>
      <c r="S416" s="243"/>
      <c r="T416" s="244"/>
      <c r="AT416" s="245" t="s">
        <v>161</v>
      </c>
      <c r="AU416" s="245" t="s">
        <v>84</v>
      </c>
      <c r="AV416" s="11" t="s">
        <v>84</v>
      </c>
      <c r="AW416" s="11" t="s">
        <v>6</v>
      </c>
      <c r="AX416" s="11" t="s">
        <v>24</v>
      </c>
      <c r="AY416" s="245" t="s">
        <v>149</v>
      </c>
    </row>
    <row r="417" s="1" customFormat="1" ht="34.2" customHeight="1">
      <c r="B417" s="45"/>
      <c r="C417" s="220" t="s">
        <v>810</v>
      </c>
      <c r="D417" s="220" t="s">
        <v>152</v>
      </c>
      <c r="E417" s="221" t="s">
        <v>811</v>
      </c>
      <c r="F417" s="222" t="s">
        <v>812</v>
      </c>
      <c r="G417" s="223" t="s">
        <v>155</v>
      </c>
      <c r="H417" s="224">
        <v>1.2490000000000001</v>
      </c>
      <c r="I417" s="225"/>
      <c r="J417" s="226">
        <f>ROUND(I417*H417,2)</f>
        <v>0</v>
      </c>
      <c r="K417" s="222" t="s">
        <v>156</v>
      </c>
      <c r="L417" s="71"/>
      <c r="M417" s="227" t="s">
        <v>22</v>
      </c>
      <c r="N417" s="228" t="s">
        <v>46</v>
      </c>
      <c r="O417" s="46"/>
      <c r="P417" s="229">
        <f>O417*H417</f>
        <v>0</v>
      </c>
      <c r="Q417" s="229">
        <v>0</v>
      </c>
      <c r="R417" s="229">
        <f>Q417*H417</f>
        <v>0</v>
      </c>
      <c r="S417" s="229">
        <v>0</v>
      </c>
      <c r="T417" s="230">
        <f>S417*H417</f>
        <v>0</v>
      </c>
      <c r="AR417" s="23" t="s">
        <v>252</v>
      </c>
      <c r="AT417" s="23" t="s">
        <v>152</v>
      </c>
      <c r="AU417" s="23" t="s">
        <v>84</v>
      </c>
      <c r="AY417" s="23" t="s">
        <v>149</v>
      </c>
      <c r="BE417" s="231">
        <f>IF(N417="základní",J417,0)</f>
        <v>0</v>
      </c>
      <c r="BF417" s="231">
        <f>IF(N417="snížená",J417,0)</f>
        <v>0</v>
      </c>
      <c r="BG417" s="231">
        <f>IF(N417="zákl. přenesená",J417,0)</f>
        <v>0</v>
      </c>
      <c r="BH417" s="231">
        <f>IF(N417="sníž. přenesená",J417,0)</f>
        <v>0</v>
      </c>
      <c r="BI417" s="231">
        <f>IF(N417="nulová",J417,0)</f>
        <v>0</v>
      </c>
      <c r="BJ417" s="23" t="s">
        <v>24</v>
      </c>
      <c r="BK417" s="231">
        <f>ROUND(I417*H417,2)</f>
        <v>0</v>
      </c>
      <c r="BL417" s="23" t="s">
        <v>252</v>
      </c>
      <c r="BM417" s="23" t="s">
        <v>813</v>
      </c>
    </row>
    <row r="418" s="1" customFormat="1">
      <c r="B418" s="45"/>
      <c r="C418" s="73"/>
      <c r="D418" s="232" t="s">
        <v>159</v>
      </c>
      <c r="E418" s="73"/>
      <c r="F418" s="233" t="s">
        <v>452</v>
      </c>
      <c r="G418" s="73"/>
      <c r="H418" s="73"/>
      <c r="I418" s="190"/>
      <c r="J418" s="73"/>
      <c r="K418" s="73"/>
      <c r="L418" s="71"/>
      <c r="M418" s="234"/>
      <c r="N418" s="46"/>
      <c r="O418" s="46"/>
      <c r="P418" s="46"/>
      <c r="Q418" s="46"/>
      <c r="R418" s="46"/>
      <c r="S418" s="46"/>
      <c r="T418" s="94"/>
      <c r="AT418" s="23" t="s">
        <v>159</v>
      </c>
      <c r="AU418" s="23" t="s">
        <v>84</v>
      </c>
    </row>
    <row r="419" s="10" customFormat="1" ht="29.88" customHeight="1">
      <c r="B419" s="204"/>
      <c r="C419" s="205"/>
      <c r="D419" s="206" t="s">
        <v>74</v>
      </c>
      <c r="E419" s="218" t="s">
        <v>814</v>
      </c>
      <c r="F419" s="218" t="s">
        <v>815</v>
      </c>
      <c r="G419" s="205"/>
      <c r="H419" s="205"/>
      <c r="I419" s="208"/>
      <c r="J419" s="219">
        <f>BK419</f>
        <v>0</v>
      </c>
      <c r="K419" s="205"/>
      <c r="L419" s="210"/>
      <c r="M419" s="211"/>
      <c r="N419" s="212"/>
      <c r="O419" s="212"/>
      <c r="P419" s="213">
        <f>SUM(P420:P449)</f>
        <v>0</v>
      </c>
      <c r="Q419" s="212"/>
      <c r="R419" s="213">
        <f>SUM(R420:R449)</f>
        <v>2.4847684999999995</v>
      </c>
      <c r="S419" s="212"/>
      <c r="T419" s="214">
        <f>SUM(T420:T449)</f>
        <v>0</v>
      </c>
      <c r="AR419" s="215" t="s">
        <v>84</v>
      </c>
      <c r="AT419" s="216" t="s">
        <v>74</v>
      </c>
      <c r="AU419" s="216" t="s">
        <v>24</v>
      </c>
      <c r="AY419" s="215" t="s">
        <v>149</v>
      </c>
      <c r="BK419" s="217">
        <f>SUM(BK420:BK449)</f>
        <v>0</v>
      </c>
    </row>
    <row r="420" s="1" customFormat="1" ht="22.8" customHeight="1">
      <c r="B420" s="45"/>
      <c r="C420" s="220" t="s">
        <v>816</v>
      </c>
      <c r="D420" s="220" t="s">
        <v>152</v>
      </c>
      <c r="E420" s="221" t="s">
        <v>817</v>
      </c>
      <c r="F420" s="222" t="s">
        <v>818</v>
      </c>
      <c r="G420" s="223" t="s">
        <v>167</v>
      </c>
      <c r="H420" s="224">
        <v>141.13999999999999</v>
      </c>
      <c r="I420" s="225"/>
      <c r="J420" s="226">
        <f>ROUND(I420*H420,2)</f>
        <v>0</v>
      </c>
      <c r="K420" s="222" t="s">
        <v>156</v>
      </c>
      <c r="L420" s="71"/>
      <c r="M420" s="227" t="s">
        <v>22</v>
      </c>
      <c r="N420" s="228" t="s">
        <v>46</v>
      </c>
      <c r="O420" s="46"/>
      <c r="P420" s="229">
        <f>O420*H420</f>
        <v>0</v>
      </c>
      <c r="Q420" s="229">
        <v>0.0030999999999999999</v>
      </c>
      <c r="R420" s="229">
        <f>Q420*H420</f>
        <v>0.43753399999999992</v>
      </c>
      <c r="S420" s="229">
        <v>0</v>
      </c>
      <c r="T420" s="230">
        <f>S420*H420</f>
        <v>0</v>
      </c>
      <c r="AR420" s="23" t="s">
        <v>252</v>
      </c>
      <c r="AT420" s="23" t="s">
        <v>152</v>
      </c>
      <c r="AU420" s="23" t="s">
        <v>84</v>
      </c>
      <c r="AY420" s="23" t="s">
        <v>149</v>
      </c>
      <c r="BE420" s="231">
        <f>IF(N420="základní",J420,0)</f>
        <v>0</v>
      </c>
      <c r="BF420" s="231">
        <f>IF(N420="snížená",J420,0)</f>
        <v>0</v>
      </c>
      <c r="BG420" s="231">
        <f>IF(N420="zákl. přenesená",J420,0)</f>
        <v>0</v>
      </c>
      <c r="BH420" s="231">
        <f>IF(N420="sníž. přenesená",J420,0)</f>
        <v>0</v>
      </c>
      <c r="BI420" s="231">
        <f>IF(N420="nulová",J420,0)</f>
        <v>0</v>
      </c>
      <c r="BJ420" s="23" t="s">
        <v>24</v>
      </c>
      <c r="BK420" s="231">
        <f>ROUND(I420*H420,2)</f>
        <v>0</v>
      </c>
      <c r="BL420" s="23" t="s">
        <v>252</v>
      </c>
      <c r="BM420" s="23" t="s">
        <v>819</v>
      </c>
    </row>
    <row r="421" s="11" customFormat="1">
      <c r="B421" s="235"/>
      <c r="C421" s="236"/>
      <c r="D421" s="232" t="s">
        <v>161</v>
      </c>
      <c r="E421" s="237" t="s">
        <v>22</v>
      </c>
      <c r="F421" s="238" t="s">
        <v>250</v>
      </c>
      <c r="G421" s="236"/>
      <c r="H421" s="239">
        <v>22.164999999999999</v>
      </c>
      <c r="I421" s="240"/>
      <c r="J421" s="236"/>
      <c r="K421" s="236"/>
      <c r="L421" s="241"/>
      <c r="M421" s="242"/>
      <c r="N421" s="243"/>
      <c r="O421" s="243"/>
      <c r="P421" s="243"/>
      <c r="Q421" s="243"/>
      <c r="R421" s="243"/>
      <c r="S421" s="243"/>
      <c r="T421" s="244"/>
      <c r="AT421" s="245" t="s">
        <v>161</v>
      </c>
      <c r="AU421" s="245" t="s">
        <v>84</v>
      </c>
      <c r="AV421" s="11" t="s">
        <v>84</v>
      </c>
      <c r="AW421" s="11" t="s">
        <v>163</v>
      </c>
      <c r="AX421" s="11" t="s">
        <v>75</v>
      </c>
      <c r="AY421" s="245" t="s">
        <v>149</v>
      </c>
    </row>
    <row r="422" s="11" customFormat="1">
      <c r="B422" s="235"/>
      <c r="C422" s="236"/>
      <c r="D422" s="232" t="s">
        <v>161</v>
      </c>
      <c r="E422" s="237" t="s">
        <v>22</v>
      </c>
      <c r="F422" s="238" t="s">
        <v>820</v>
      </c>
      <c r="G422" s="236"/>
      <c r="H422" s="239">
        <v>118.97499999999999</v>
      </c>
      <c r="I422" s="240"/>
      <c r="J422" s="236"/>
      <c r="K422" s="236"/>
      <c r="L422" s="241"/>
      <c r="M422" s="242"/>
      <c r="N422" s="243"/>
      <c r="O422" s="243"/>
      <c r="P422" s="243"/>
      <c r="Q422" s="243"/>
      <c r="R422" s="243"/>
      <c r="S422" s="243"/>
      <c r="T422" s="244"/>
      <c r="AT422" s="245" t="s">
        <v>161</v>
      </c>
      <c r="AU422" s="245" t="s">
        <v>84</v>
      </c>
      <c r="AV422" s="11" t="s">
        <v>84</v>
      </c>
      <c r="AW422" s="11" t="s">
        <v>163</v>
      </c>
      <c r="AX422" s="11" t="s">
        <v>75</v>
      </c>
      <c r="AY422" s="245" t="s">
        <v>149</v>
      </c>
    </row>
    <row r="423" s="1" customFormat="1" ht="22.8" customHeight="1">
      <c r="B423" s="45"/>
      <c r="C423" s="220" t="s">
        <v>821</v>
      </c>
      <c r="D423" s="220" t="s">
        <v>152</v>
      </c>
      <c r="E423" s="221" t="s">
        <v>822</v>
      </c>
      <c r="F423" s="222" t="s">
        <v>823</v>
      </c>
      <c r="G423" s="223" t="s">
        <v>186</v>
      </c>
      <c r="H423" s="224">
        <v>6.5999999999999996</v>
      </c>
      <c r="I423" s="225"/>
      <c r="J423" s="226">
        <f>ROUND(I423*H423,2)</f>
        <v>0</v>
      </c>
      <c r="K423" s="222" t="s">
        <v>156</v>
      </c>
      <c r="L423" s="71"/>
      <c r="M423" s="227" t="s">
        <v>22</v>
      </c>
      <c r="N423" s="228" t="s">
        <v>46</v>
      </c>
      <c r="O423" s="46"/>
      <c r="P423" s="229">
        <f>O423*H423</f>
        <v>0</v>
      </c>
      <c r="Q423" s="229">
        <v>0.0010399999999999999</v>
      </c>
      <c r="R423" s="229">
        <f>Q423*H423</f>
        <v>0.0068639999999999994</v>
      </c>
      <c r="S423" s="229">
        <v>0</v>
      </c>
      <c r="T423" s="230">
        <f>S423*H423</f>
        <v>0</v>
      </c>
      <c r="AR423" s="23" t="s">
        <v>252</v>
      </c>
      <c r="AT423" s="23" t="s">
        <v>152</v>
      </c>
      <c r="AU423" s="23" t="s">
        <v>84</v>
      </c>
      <c r="AY423" s="23" t="s">
        <v>149</v>
      </c>
      <c r="BE423" s="231">
        <f>IF(N423="základní",J423,0)</f>
        <v>0</v>
      </c>
      <c r="BF423" s="231">
        <f>IF(N423="snížená",J423,0)</f>
        <v>0</v>
      </c>
      <c r="BG423" s="231">
        <f>IF(N423="zákl. přenesená",J423,0)</f>
        <v>0</v>
      </c>
      <c r="BH423" s="231">
        <f>IF(N423="sníž. přenesená",J423,0)</f>
        <v>0</v>
      </c>
      <c r="BI423" s="231">
        <f>IF(N423="nulová",J423,0)</f>
        <v>0</v>
      </c>
      <c r="BJ423" s="23" t="s">
        <v>24</v>
      </c>
      <c r="BK423" s="231">
        <f>ROUND(I423*H423,2)</f>
        <v>0</v>
      </c>
      <c r="BL423" s="23" t="s">
        <v>252</v>
      </c>
      <c r="BM423" s="23" t="s">
        <v>824</v>
      </c>
    </row>
    <row r="424" s="11" customFormat="1">
      <c r="B424" s="235"/>
      <c r="C424" s="236"/>
      <c r="D424" s="232" t="s">
        <v>161</v>
      </c>
      <c r="E424" s="237" t="s">
        <v>22</v>
      </c>
      <c r="F424" s="238" t="s">
        <v>825</v>
      </c>
      <c r="G424" s="236"/>
      <c r="H424" s="239">
        <v>6.5999999999999996</v>
      </c>
      <c r="I424" s="240"/>
      <c r="J424" s="236"/>
      <c r="K424" s="236"/>
      <c r="L424" s="241"/>
      <c r="M424" s="242"/>
      <c r="N424" s="243"/>
      <c r="O424" s="243"/>
      <c r="P424" s="243"/>
      <c r="Q424" s="243"/>
      <c r="R424" s="243"/>
      <c r="S424" s="243"/>
      <c r="T424" s="244"/>
      <c r="AT424" s="245" t="s">
        <v>161</v>
      </c>
      <c r="AU424" s="245" t="s">
        <v>84</v>
      </c>
      <c r="AV424" s="11" t="s">
        <v>84</v>
      </c>
      <c r="AW424" s="11" t="s">
        <v>163</v>
      </c>
      <c r="AX424" s="11" t="s">
        <v>24</v>
      </c>
      <c r="AY424" s="245" t="s">
        <v>149</v>
      </c>
    </row>
    <row r="425" s="1" customFormat="1" ht="22.8" customHeight="1">
      <c r="B425" s="45"/>
      <c r="C425" s="267" t="s">
        <v>826</v>
      </c>
      <c r="D425" s="267" t="s">
        <v>501</v>
      </c>
      <c r="E425" s="268" t="s">
        <v>827</v>
      </c>
      <c r="F425" s="269" t="s">
        <v>828</v>
      </c>
      <c r="G425" s="270" t="s">
        <v>167</v>
      </c>
      <c r="H425" s="271">
        <v>155.97999999999999</v>
      </c>
      <c r="I425" s="272"/>
      <c r="J425" s="273">
        <f>ROUND(I425*H425,2)</f>
        <v>0</v>
      </c>
      <c r="K425" s="269" t="s">
        <v>156</v>
      </c>
      <c r="L425" s="274"/>
      <c r="M425" s="275" t="s">
        <v>22</v>
      </c>
      <c r="N425" s="276" t="s">
        <v>46</v>
      </c>
      <c r="O425" s="46"/>
      <c r="P425" s="229">
        <f>O425*H425</f>
        <v>0</v>
      </c>
      <c r="Q425" s="229">
        <v>0.0126</v>
      </c>
      <c r="R425" s="229">
        <f>Q425*H425</f>
        <v>1.9653479999999999</v>
      </c>
      <c r="S425" s="229">
        <v>0</v>
      </c>
      <c r="T425" s="230">
        <f>S425*H425</f>
        <v>0</v>
      </c>
      <c r="AR425" s="23" t="s">
        <v>358</v>
      </c>
      <c r="AT425" s="23" t="s">
        <v>501</v>
      </c>
      <c r="AU425" s="23" t="s">
        <v>84</v>
      </c>
      <c r="AY425" s="23" t="s">
        <v>149</v>
      </c>
      <c r="BE425" s="231">
        <f>IF(N425="základní",J425,0)</f>
        <v>0</v>
      </c>
      <c r="BF425" s="231">
        <f>IF(N425="snížená",J425,0)</f>
        <v>0</v>
      </c>
      <c r="BG425" s="231">
        <f>IF(N425="zákl. přenesená",J425,0)</f>
        <v>0</v>
      </c>
      <c r="BH425" s="231">
        <f>IF(N425="sníž. přenesená",J425,0)</f>
        <v>0</v>
      </c>
      <c r="BI425" s="231">
        <f>IF(N425="nulová",J425,0)</f>
        <v>0</v>
      </c>
      <c r="BJ425" s="23" t="s">
        <v>24</v>
      </c>
      <c r="BK425" s="231">
        <f>ROUND(I425*H425,2)</f>
        <v>0</v>
      </c>
      <c r="BL425" s="23" t="s">
        <v>252</v>
      </c>
      <c r="BM425" s="23" t="s">
        <v>829</v>
      </c>
    </row>
    <row r="426" s="11" customFormat="1">
      <c r="B426" s="235"/>
      <c r="C426" s="236"/>
      <c r="D426" s="232" t="s">
        <v>161</v>
      </c>
      <c r="E426" s="237" t="s">
        <v>22</v>
      </c>
      <c r="F426" s="238" t="s">
        <v>830</v>
      </c>
      <c r="G426" s="236"/>
      <c r="H426" s="239">
        <v>141.80000000000001</v>
      </c>
      <c r="I426" s="240"/>
      <c r="J426" s="236"/>
      <c r="K426" s="236"/>
      <c r="L426" s="241"/>
      <c r="M426" s="242"/>
      <c r="N426" s="243"/>
      <c r="O426" s="243"/>
      <c r="P426" s="243"/>
      <c r="Q426" s="243"/>
      <c r="R426" s="243"/>
      <c r="S426" s="243"/>
      <c r="T426" s="244"/>
      <c r="AT426" s="245" t="s">
        <v>161</v>
      </c>
      <c r="AU426" s="245" t="s">
        <v>84</v>
      </c>
      <c r="AV426" s="11" t="s">
        <v>84</v>
      </c>
      <c r="AW426" s="11" t="s">
        <v>163</v>
      </c>
      <c r="AX426" s="11" t="s">
        <v>75</v>
      </c>
      <c r="AY426" s="245" t="s">
        <v>149</v>
      </c>
    </row>
    <row r="427" s="11" customFormat="1">
      <c r="B427" s="235"/>
      <c r="C427" s="236"/>
      <c r="D427" s="232" t="s">
        <v>161</v>
      </c>
      <c r="E427" s="236"/>
      <c r="F427" s="238" t="s">
        <v>831</v>
      </c>
      <c r="G427" s="236"/>
      <c r="H427" s="239">
        <v>155.97999999999999</v>
      </c>
      <c r="I427" s="240"/>
      <c r="J427" s="236"/>
      <c r="K427" s="236"/>
      <c r="L427" s="241"/>
      <c r="M427" s="242"/>
      <c r="N427" s="243"/>
      <c r="O427" s="243"/>
      <c r="P427" s="243"/>
      <c r="Q427" s="243"/>
      <c r="R427" s="243"/>
      <c r="S427" s="243"/>
      <c r="T427" s="244"/>
      <c r="AT427" s="245" t="s">
        <v>161</v>
      </c>
      <c r="AU427" s="245" t="s">
        <v>84</v>
      </c>
      <c r="AV427" s="11" t="s">
        <v>84</v>
      </c>
      <c r="AW427" s="11" t="s">
        <v>6</v>
      </c>
      <c r="AX427" s="11" t="s">
        <v>24</v>
      </c>
      <c r="AY427" s="245" t="s">
        <v>149</v>
      </c>
    </row>
    <row r="428" s="1" customFormat="1" ht="14.4" customHeight="1">
      <c r="B428" s="45"/>
      <c r="C428" s="220" t="s">
        <v>832</v>
      </c>
      <c r="D428" s="220" t="s">
        <v>152</v>
      </c>
      <c r="E428" s="221" t="s">
        <v>833</v>
      </c>
      <c r="F428" s="222" t="s">
        <v>834</v>
      </c>
      <c r="G428" s="223" t="s">
        <v>186</v>
      </c>
      <c r="H428" s="224">
        <v>83.25</v>
      </c>
      <c r="I428" s="225"/>
      <c r="J428" s="226">
        <f>ROUND(I428*H428,2)</f>
        <v>0</v>
      </c>
      <c r="K428" s="222" t="s">
        <v>156</v>
      </c>
      <c r="L428" s="71"/>
      <c r="M428" s="227" t="s">
        <v>22</v>
      </c>
      <c r="N428" s="228" t="s">
        <v>46</v>
      </c>
      <c r="O428" s="46"/>
      <c r="P428" s="229">
        <f>O428*H428</f>
        <v>0</v>
      </c>
      <c r="Q428" s="229">
        <v>3.0000000000000001E-05</v>
      </c>
      <c r="R428" s="229">
        <f>Q428*H428</f>
        <v>0.0024975000000000002</v>
      </c>
      <c r="S428" s="229">
        <v>0</v>
      </c>
      <c r="T428" s="230">
        <f>S428*H428</f>
        <v>0</v>
      </c>
      <c r="AR428" s="23" t="s">
        <v>252</v>
      </c>
      <c r="AT428" s="23" t="s">
        <v>152</v>
      </c>
      <c r="AU428" s="23" t="s">
        <v>84</v>
      </c>
      <c r="AY428" s="23" t="s">
        <v>149</v>
      </c>
      <c r="BE428" s="231">
        <f>IF(N428="základní",J428,0)</f>
        <v>0</v>
      </c>
      <c r="BF428" s="231">
        <f>IF(N428="snížená",J428,0)</f>
        <v>0</v>
      </c>
      <c r="BG428" s="231">
        <f>IF(N428="zákl. přenesená",J428,0)</f>
        <v>0</v>
      </c>
      <c r="BH428" s="231">
        <f>IF(N428="sníž. přenesená",J428,0)</f>
        <v>0</v>
      </c>
      <c r="BI428" s="231">
        <f>IF(N428="nulová",J428,0)</f>
        <v>0</v>
      </c>
      <c r="BJ428" s="23" t="s">
        <v>24</v>
      </c>
      <c r="BK428" s="231">
        <f>ROUND(I428*H428,2)</f>
        <v>0</v>
      </c>
      <c r="BL428" s="23" t="s">
        <v>252</v>
      </c>
      <c r="BM428" s="23" t="s">
        <v>835</v>
      </c>
    </row>
    <row r="429" s="1" customFormat="1">
      <c r="B429" s="45"/>
      <c r="C429" s="73"/>
      <c r="D429" s="232" t="s">
        <v>159</v>
      </c>
      <c r="E429" s="73"/>
      <c r="F429" s="233" t="s">
        <v>836</v>
      </c>
      <c r="G429" s="73"/>
      <c r="H429" s="73"/>
      <c r="I429" s="190"/>
      <c r="J429" s="73"/>
      <c r="K429" s="73"/>
      <c r="L429" s="71"/>
      <c r="M429" s="234"/>
      <c r="N429" s="46"/>
      <c r="O429" s="46"/>
      <c r="P429" s="46"/>
      <c r="Q429" s="46"/>
      <c r="R429" s="46"/>
      <c r="S429" s="46"/>
      <c r="T429" s="94"/>
      <c r="AT429" s="23" t="s">
        <v>159</v>
      </c>
      <c r="AU429" s="23" t="s">
        <v>84</v>
      </c>
    </row>
    <row r="430" s="11" customFormat="1">
      <c r="B430" s="235"/>
      <c r="C430" s="236"/>
      <c r="D430" s="232" t="s">
        <v>161</v>
      </c>
      <c r="E430" s="237" t="s">
        <v>22</v>
      </c>
      <c r="F430" s="238" t="s">
        <v>793</v>
      </c>
      <c r="G430" s="236"/>
      <c r="H430" s="239">
        <v>11.75</v>
      </c>
      <c r="I430" s="240"/>
      <c r="J430" s="236"/>
      <c r="K430" s="236"/>
      <c r="L430" s="241"/>
      <c r="M430" s="242"/>
      <c r="N430" s="243"/>
      <c r="O430" s="243"/>
      <c r="P430" s="243"/>
      <c r="Q430" s="243"/>
      <c r="R430" s="243"/>
      <c r="S430" s="243"/>
      <c r="T430" s="244"/>
      <c r="AT430" s="245" t="s">
        <v>161</v>
      </c>
      <c r="AU430" s="245" t="s">
        <v>84</v>
      </c>
      <c r="AV430" s="11" t="s">
        <v>84</v>
      </c>
      <c r="AW430" s="11" t="s">
        <v>163</v>
      </c>
      <c r="AX430" s="11" t="s">
        <v>75</v>
      </c>
      <c r="AY430" s="245" t="s">
        <v>149</v>
      </c>
    </row>
    <row r="431" s="11" customFormat="1">
      <c r="B431" s="235"/>
      <c r="C431" s="236"/>
      <c r="D431" s="232" t="s">
        <v>161</v>
      </c>
      <c r="E431" s="237" t="s">
        <v>22</v>
      </c>
      <c r="F431" s="238" t="s">
        <v>794</v>
      </c>
      <c r="G431" s="236"/>
      <c r="H431" s="239">
        <v>71.5</v>
      </c>
      <c r="I431" s="240"/>
      <c r="J431" s="236"/>
      <c r="K431" s="236"/>
      <c r="L431" s="241"/>
      <c r="M431" s="242"/>
      <c r="N431" s="243"/>
      <c r="O431" s="243"/>
      <c r="P431" s="243"/>
      <c r="Q431" s="243"/>
      <c r="R431" s="243"/>
      <c r="S431" s="243"/>
      <c r="T431" s="244"/>
      <c r="AT431" s="245" t="s">
        <v>161</v>
      </c>
      <c r="AU431" s="245" t="s">
        <v>84</v>
      </c>
      <c r="AV431" s="11" t="s">
        <v>84</v>
      </c>
      <c r="AW431" s="11" t="s">
        <v>163</v>
      </c>
      <c r="AX431" s="11" t="s">
        <v>75</v>
      </c>
      <c r="AY431" s="245" t="s">
        <v>149</v>
      </c>
    </row>
    <row r="432" s="1" customFormat="1" ht="14.4" customHeight="1">
      <c r="B432" s="45"/>
      <c r="C432" s="220" t="s">
        <v>837</v>
      </c>
      <c r="D432" s="220" t="s">
        <v>152</v>
      </c>
      <c r="E432" s="221" t="s">
        <v>838</v>
      </c>
      <c r="F432" s="222" t="s">
        <v>839</v>
      </c>
      <c r="G432" s="223" t="s">
        <v>167</v>
      </c>
      <c r="H432" s="224">
        <v>142.13</v>
      </c>
      <c r="I432" s="225"/>
      <c r="J432" s="226">
        <f>ROUND(I432*H432,2)</f>
        <v>0</v>
      </c>
      <c r="K432" s="222" t="s">
        <v>156</v>
      </c>
      <c r="L432" s="71"/>
      <c r="M432" s="227" t="s">
        <v>22</v>
      </c>
      <c r="N432" s="228" t="s">
        <v>46</v>
      </c>
      <c r="O432" s="46"/>
      <c r="P432" s="229">
        <f>O432*H432</f>
        <v>0</v>
      </c>
      <c r="Q432" s="229">
        <v>0.00029999999999999997</v>
      </c>
      <c r="R432" s="229">
        <f>Q432*H432</f>
        <v>0.042638999999999996</v>
      </c>
      <c r="S432" s="229">
        <v>0</v>
      </c>
      <c r="T432" s="230">
        <f>S432*H432</f>
        <v>0</v>
      </c>
      <c r="AR432" s="23" t="s">
        <v>252</v>
      </c>
      <c r="AT432" s="23" t="s">
        <v>152</v>
      </c>
      <c r="AU432" s="23" t="s">
        <v>84</v>
      </c>
      <c r="AY432" s="23" t="s">
        <v>149</v>
      </c>
      <c r="BE432" s="231">
        <f>IF(N432="základní",J432,0)</f>
        <v>0</v>
      </c>
      <c r="BF432" s="231">
        <f>IF(N432="snížená",J432,0)</f>
        <v>0</v>
      </c>
      <c r="BG432" s="231">
        <f>IF(N432="zákl. přenesená",J432,0)</f>
        <v>0</v>
      </c>
      <c r="BH432" s="231">
        <f>IF(N432="sníž. přenesená",J432,0)</f>
        <v>0</v>
      </c>
      <c r="BI432" s="231">
        <f>IF(N432="nulová",J432,0)</f>
        <v>0</v>
      </c>
      <c r="BJ432" s="23" t="s">
        <v>24</v>
      </c>
      <c r="BK432" s="231">
        <f>ROUND(I432*H432,2)</f>
        <v>0</v>
      </c>
      <c r="BL432" s="23" t="s">
        <v>252</v>
      </c>
      <c r="BM432" s="23" t="s">
        <v>840</v>
      </c>
    </row>
    <row r="433" s="1" customFormat="1">
      <c r="B433" s="45"/>
      <c r="C433" s="73"/>
      <c r="D433" s="232" t="s">
        <v>159</v>
      </c>
      <c r="E433" s="73"/>
      <c r="F433" s="233" t="s">
        <v>836</v>
      </c>
      <c r="G433" s="73"/>
      <c r="H433" s="73"/>
      <c r="I433" s="190"/>
      <c r="J433" s="73"/>
      <c r="K433" s="73"/>
      <c r="L433" s="71"/>
      <c r="M433" s="234"/>
      <c r="N433" s="46"/>
      <c r="O433" s="46"/>
      <c r="P433" s="46"/>
      <c r="Q433" s="46"/>
      <c r="R433" s="46"/>
      <c r="S433" s="46"/>
      <c r="T433" s="94"/>
      <c r="AT433" s="23" t="s">
        <v>159</v>
      </c>
      <c r="AU433" s="23" t="s">
        <v>84</v>
      </c>
    </row>
    <row r="434" s="11" customFormat="1">
      <c r="B434" s="235"/>
      <c r="C434" s="236"/>
      <c r="D434" s="232" t="s">
        <v>161</v>
      </c>
      <c r="E434" s="237" t="s">
        <v>22</v>
      </c>
      <c r="F434" s="238" t="s">
        <v>841</v>
      </c>
      <c r="G434" s="236"/>
      <c r="H434" s="239">
        <v>142.13</v>
      </c>
      <c r="I434" s="240"/>
      <c r="J434" s="236"/>
      <c r="K434" s="236"/>
      <c r="L434" s="241"/>
      <c r="M434" s="242"/>
      <c r="N434" s="243"/>
      <c r="O434" s="243"/>
      <c r="P434" s="243"/>
      <c r="Q434" s="243"/>
      <c r="R434" s="243"/>
      <c r="S434" s="243"/>
      <c r="T434" s="244"/>
      <c r="AT434" s="245" t="s">
        <v>161</v>
      </c>
      <c r="AU434" s="245" t="s">
        <v>84</v>
      </c>
      <c r="AV434" s="11" t="s">
        <v>84</v>
      </c>
      <c r="AW434" s="11" t="s">
        <v>163</v>
      </c>
      <c r="AX434" s="11" t="s">
        <v>24</v>
      </c>
      <c r="AY434" s="245" t="s">
        <v>149</v>
      </c>
    </row>
    <row r="435" s="1" customFormat="1" ht="22.8" customHeight="1">
      <c r="B435" s="45"/>
      <c r="C435" s="220" t="s">
        <v>842</v>
      </c>
      <c r="D435" s="220" t="s">
        <v>152</v>
      </c>
      <c r="E435" s="221" t="s">
        <v>843</v>
      </c>
      <c r="F435" s="222" t="s">
        <v>844</v>
      </c>
      <c r="G435" s="223" t="s">
        <v>167</v>
      </c>
      <c r="H435" s="224">
        <v>142.13</v>
      </c>
      <c r="I435" s="225"/>
      <c r="J435" s="226">
        <f>ROUND(I435*H435,2)</f>
        <v>0</v>
      </c>
      <c r="K435" s="222" t="s">
        <v>156</v>
      </c>
      <c r="L435" s="71"/>
      <c r="M435" s="227" t="s">
        <v>22</v>
      </c>
      <c r="N435" s="228" t="s">
        <v>46</v>
      </c>
      <c r="O435" s="46"/>
      <c r="P435" s="229">
        <f>O435*H435</f>
        <v>0</v>
      </c>
      <c r="Q435" s="229">
        <v>0</v>
      </c>
      <c r="R435" s="229">
        <f>Q435*H435</f>
        <v>0</v>
      </c>
      <c r="S435" s="229">
        <v>0</v>
      </c>
      <c r="T435" s="230">
        <f>S435*H435</f>
        <v>0</v>
      </c>
      <c r="AR435" s="23" t="s">
        <v>252</v>
      </c>
      <c r="AT435" s="23" t="s">
        <v>152</v>
      </c>
      <c r="AU435" s="23" t="s">
        <v>84</v>
      </c>
      <c r="AY435" s="23" t="s">
        <v>149</v>
      </c>
      <c r="BE435" s="231">
        <f>IF(N435="základní",J435,0)</f>
        <v>0</v>
      </c>
      <c r="BF435" s="231">
        <f>IF(N435="snížená",J435,0)</f>
        <v>0</v>
      </c>
      <c r="BG435" s="231">
        <f>IF(N435="zákl. přenesená",J435,0)</f>
        <v>0</v>
      </c>
      <c r="BH435" s="231">
        <f>IF(N435="sníž. přenesená",J435,0)</f>
        <v>0</v>
      </c>
      <c r="BI435" s="231">
        <f>IF(N435="nulová",J435,0)</f>
        <v>0</v>
      </c>
      <c r="BJ435" s="23" t="s">
        <v>24</v>
      </c>
      <c r="BK435" s="231">
        <f>ROUND(I435*H435,2)</f>
        <v>0</v>
      </c>
      <c r="BL435" s="23" t="s">
        <v>252</v>
      </c>
      <c r="BM435" s="23" t="s">
        <v>845</v>
      </c>
    </row>
    <row r="436" s="1" customFormat="1" ht="22.8" customHeight="1">
      <c r="B436" s="45"/>
      <c r="C436" s="220" t="s">
        <v>846</v>
      </c>
      <c r="D436" s="220" t="s">
        <v>152</v>
      </c>
      <c r="E436" s="221" t="s">
        <v>847</v>
      </c>
      <c r="F436" s="222" t="s">
        <v>848</v>
      </c>
      <c r="G436" s="223" t="s">
        <v>167</v>
      </c>
      <c r="H436" s="224">
        <v>142.13</v>
      </c>
      <c r="I436" s="225"/>
      <c r="J436" s="226">
        <f>ROUND(I436*H436,2)</f>
        <v>0</v>
      </c>
      <c r="K436" s="222" t="s">
        <v>156</v>
      </c>
      <c r="L436" s="71"/>
      <c r="M436" s="227" t="s">
        <v>22</v>
      </c>
      <c r="N436" s="228" t="s">
        <v>46</v>
      </c>
      <c r="O436" s="46"/>
      <c r="P436" s="229">
        <f>O436*H436</f>
        <v>0</v>
      </c>
      <c r="Q436" s="229">
        <v>0</v>
      </c>
      <c r="R436" s="229">
        <f>Q436*H436</f>
        <v>0</v>
      </c>
      <c r="S436" s="229">
        <v>0</v>
      </c>
      <c r="T436" s="230">
        <f>S436*H436</f>
        <v>0</v>
      </c>
      <c r="AR436" s="23" t="s">
        <v>252</v>
      </c>
      <c r="AT436" s="23" t="s">
        <v>152</v>
      </c>
      <c r="AU436" s="23" t="s">
        <v>84</v>
      </c>
      <c r="AY436" s="23" t="s">
        <v>149</v>
      </c>
      <c r="BE436" s="231">
        <f>IF(N436="základní",J436,0)</f>
        <v>0</v>
      </c>
      <c r="BF436" s="231">
        <f>IF(N436="snížená",J436,0)</f>
        <v>0</v>
      </c>
      <c r="BG436" s="231">
        <f>IF(N436="zákl. přenesená",J436,0)</f>
        <v>0</v>
      </c>
      <c r="BH436" s="231">
        <f>IF(N436="sníž. přenesená",J436,0)</f>
        <v>0</v>
      </c>
      <c r="BI436" s="231">
        <f>IF(N436="nulová",J436,0)</f>
        <v>0</v>
      </c>
      <c r="BJ436" s="23" t="s">
        <v>24</v>
      </c>
      <c r="BK436" s="231">
        <f>ROUND(I436*H436,2)</f>
        <v>0</v>
      </c>
      <c r="BL436" s="23" t="s">
        <v>252</v>
      </c>
      <c r="BM436" s="23" t="s">
        <v>849</v>
      </c>
    </row>
    <row r="437" s="1" customFormat="1" ht="22.8" customHeight="1">
      <c r="B437" s="45"/>
      <c r="C437" s="220" t="s">
        <v>850</v>
      </c>
      <c r="D437" s="220" t="s">
        <v>152</v>
      </c>
      <c r="E437" s="221" t="s">
        <v>851</v>
      </c>
      <c r="F437" s="222" t="s">
        <v>852</v>
      </c>
      <c r="G437" s="223" t="s">
        <v>186</v>
      </c>
      <c r="H437" s="224">
        <v>6.5999999999999996</v>
      </c>
      <c r="I437" s="225"/>
      <c r="J437" s="226">
        <f>ROUND(I437*H437,2)</f>
        <v>0</v>
      </c>
      <c r="K437" s="222" t="s">
        <v>156</v>
      </c>
      <c r="L437" s="71"/>
      <c r="M437" s="227" t="s">
        <v>22</v>
      </c>
      <c r="N437" s="228" t="s">
        <v>46</v>
      </c>
      <c r="O437" s="46"/>
      <c r="P437" s="229">
        <f>O437*H437</f>
        <v>0</v>
      </c>
      <c r="Q437" s="229">
        <v>0.00031</v>
      </c>
      <c r="R437" s="229">
        <f>Q437*H437</f>
        <v>0.0020460000000000001</v>
      </c>
      <c r="S437" s="229">
        <v>0</v>
      </c>
      <c r="T437" s="230">
        <f>S437*H437</f>
        <v>0</v>
      </c>
      <c r="AR437" s="23" t="s">
        <v>252</v>
      </c>
      <c r="AT437" s="23" t="s">
        <v>152</v>
      </c>
      <c r="AU437" s="23" t="s">
        <v>84</v>
      </c>
      <c r="AY437" s="23" t="s">
        <v>149</v>
      </c>
      <c r="BE437" s="231">
        <f>IF(N437="základní",J437,0)</f>
        <v>0</v>
      </c>
      <c r="BF437" s="231">
        <f>IF(N437="snížená",J437,0)</f>
        <v>0</v>
      </c>
      <c r="BG437" s="231">
        <f>IF(N437="zákl. přenesená",J437,0)</f>
        <v>0</v>
      </c>
      <c r="BH437" s="231">
        <f>IF(N437="sníž. přenesená",J437,0)</f>
        <v>0</v>
      </c>
      <c r="BI437" s="231">
        <f>IF(N437="nulová",J437,0)</f>
        <v>0</v>
      </c>
      <c r="BJ437" s="23" t="s">
        <v>24</v>
      </c>
      <c r="BK437" s="231">
        <f>ROUND(I437*H437,2)</f>
        <v>0</v>
      </c>
      <c r="BL437" s="23" t="s">
        <v>252</v>
      </c>
      <c r="BM437" s="23" t="s">
        <v>853</v>
      </c>
    </row>
    <row r="438" s="1" customFormat="1">
      <c r="B438" s="45"/>
      <c r="C438" s="73"/>
      <c r="D438" s="232" t="s">
        <v>159</v>
      </c>
      <c r="E438" s="73"/>
      <c r="F438" s="233" t="s">
        <v>836</v>
      </c>
      <c r="G438" s="73"/>
      <c r="H438" s="73"/>
      <c r="I438" s="190"/>
      <c r="J438" s="73"/>
      <c r="K438" s="73"/>
      <c r="L438" s="71"/>
      <c r="M438" s="234"/>
      <c r="N438" s="46"/>
      <c r="O438" s="46"/>
      <c r="P438" s="46"/>
      <c r="Q438" s="46"/>
      <c r="R438" s="46"/>
      <c r="S438" s="46"/>
      <c r="T438" s="94"/>
      <c r="AT438" s="23" t="s">
        <v>159</v>
      </c>
      <c r="AU438" s="23" t="s">
        <v>84</v>
      </c>
    </row>
    <row r="439" s="11" customFormat="1">
      <c r="B439" s="235"/>
      <c r="C439" s="236"/>
      <c r="D439" s="232" t="s">
        <v>161</v>
      </c>
      <c r="E439" s="237" t="s">
        <v>22</v>
      </c>
      <c r="F439" s="238" t="s">
        <v>854</v>
      </c>
      <c r="G439" s="236"/>
      <c r="H439" s="239">
        <v>6.5999999999999996</v>
      </c>
      <c r="I439" s="240"/>
      <c r="J439" s="236"/>
      <c r="K439" s="236"/>
      <c r="L439" s="241"/>
      <c r="M439" s="242"/>
      <c r="N439" s="243"/>
      <c r="O439" s="243"/>
      <c r="P439" s="243"/>
      <c r="Q439" s="243"/>
      <c r="R439" s="243"/>
      <c r="S439" s="243"/>
      <c r="T439" s="244"/>
      <c r="AT439" s="245" t="s">
        <v>161</v>
      </c>
      <c r="AU439" s="245" t="s">
        <v>84</v>
      </c>
      <c r="AV439" s="11" t="s">
        <v>84</v>
      </c>
      <c r="AW439" s="11" t="s">
        <v>163</v>
      </c>
      <c r="AX439" s="11" t="s">
        <v>75</v>
      </c>
      <c r="AY439" s="245" t="s">
        <v>149</v>
      </c>
    </row>
    <row r="440" s="1" customFormat="1" ht="22.8" customHeight="1">
      <c r="B440" s="45"/>
      <c r="C440" s="220" t="s">
        <v>855</v>
      </c>
      <c r="D440" s="220" t="s">
        <v>152</v>
      </c>
      <c r="E440" s="221" t="s">
        <v>856</v>
      </c>
      <c r="F440" s="222" t="s">
        <v>857</v>
      </c>
      <c r="G440" s="223" t="s">
        <v>186</v>
      </c>
      <c r="H440" s="224">
        <v>10.800000000000001</v>
      </c>
      <c r="I440" s="225"/>
      <c r="J440" s="226">
        <f>ROUND(I440*H440,2)</f>
        <v>0</v>
      </c>
      <c r="K440" s="222" t="s">
        <v>156</v>
      </c>
      <c r="L440" s="71"/>
      <c r="M440" s="227" t="s">
        <v>22</v>
      </c>
      <c r="N440" s="228" t="s">
        <v>46</v>
      </c>
      <c r="O440" s="46"/>
      <c r="P440" s="229">
        <f>O440*H440</f>
        <v>0</v>
      </c>
      <c r="Q440" s="229">
        <v>0.00031</v>
      </c>
      <c r="R440" s="229">
        <f>Q440*H440</f>
        <v>0.0033480000000000003</v>
      </c>
      <c r="S440" s="229">
        <v>0</v>
      </c>
      <c r="T440" s="230">
        <f>S440*H440</f>
        <v>0</v>
      </c>
      <c r="AR440" s="23" t="s">
        <v>252</v>
      </c>
      <c r="AT440" s="23" t="s">
        <v>152</v>
      </c>
      <c r="AU440" s="23" t="s">
        <v>84</v>
      </c>
      <c r="AY440" s="23" t="s">
        <v>149</v>
      </c>
      <c r="BE440" s="231">
        <f>IF(N440="základní",J440,0)</f>
        <v>0</v>
      </c>
      <c r="BF440" s="231">
        <f>IF(N440="snížená",J440,0)</f>
        <v>0</v>
      </c>
      <c r="BG440" s="231">
        <f>IF(N440="zákl. přenesená",J440,0)</f>
        <v>0</v>
      </c>
      <c r="BH440" s="231">
        <f>IF(N440="sníž. přenesená",J440,0)</f>
        <v>0</v>
      </c>
      <c r="BI440" s="231">
        <f>IF(N440="nulová",J440,0)</f>
        <v>0</v>
      </c>
      <c r="BJ440" s="23" t="s">
        <v>24</v>
      </c>
      <c r="BK440" s="231">
        <f>ROUND(I440*H440,2)</f>
        <v>0</v>
      </c>
      <c r="BL440" s="23" t="s">
        <v>252</v>
      </c>
      <c r="BM440" s="23" t="s">
        <v>858</v>
      </c>
    </row>
    <row r="441" s="1" customFormat="1">
      <c r="B441" s="45"/>
      <c r="C441" s="73"/>
      <c r="D441" s="232" t="s">
        <v>159</v>
      </c>
      <c r="E441" s="73"/>
      <c r="F441" s="233" t="s">
        <v>836</v>
      </c>
      <c r="G441" s="73"/>
      <c r="H441" s="73"/>
      <c r="I441" s="190"/>
      <c r="J441" s="73"/>
      <c r="K441" s="73"/>
      <c r="L441" s="71"/>
      <c r="M441" s="234"/>
      <c r="N441" s="46"/>
      <c r="O441" s="46"/>
      <c r="P441" s="46"/>
      <c r="Q441" s="46"/>
      <c r="R441" s="46"/>
      <c r="S441" s="46"/>
      <c r="T441" s="94"/>
      <c r="AT441" s="23" t="s">
        <v>159</v>
      </c>
      <c r="AU441" s="23" t="s">
        <v>84</v>
      </c>
    </row>
    <row r="442" s="11" customFormat="1">
      <c r="B442" s="235"/>
      <c r="C442" s="236"/>
      <c r="D442" s="232" t="s">
        <v>161</v>
      </c>
      <c r="E442" s="237" t="s">
        <v>22</v>
      </c>
      <c r="F442" s="238" t="s">
        <v>859</v>
      </c>
      <c r="G442" s="236"/>
      <c r="H442" s="239">
        <v>10.800000000000001</v>
      </c>
      <c r="I442" s="240"/>
      <c r="J442" s="236"/>
      <c r="K442" s="236"/>
      <c r="L442" s="241"/>
      <c r="M442" s="242"/>
      <c r="N442" s="243"/>
      <c r="O442" s="243"/>
      <c r="P442" s="243"/>
      <c r="Q442" s="243"/>
      <c r="R442" s="243"/>
      <c r="S442" s="243"/>
      <c r="T442" s="244"/>
      <c r="AT442" s="245" t="s">
        <v>161</v>
      </c>
      <c r="AU442" s="245" t="s">
        <v>84</v>
      </c>
      <c r="AV442" s="11" t="s">
        <v>84</v>
      </c>
      <c r="AW442" s="11" t="s">
        <v>163</v>
      </c>
      <c r="AX442" s="11" t="s">
        <v>75</v>
      </c>
      <c r="AY442" s="245" t="s">
        <v>149</v>
      </c>
    </row>
    <row r="443" s="1" customFormat="1" ht="22.8" customHeight="1">
      <c r="B443" s="45"/>
      <c r="C443" s="220" t="s">
        <v>860</v>
      </c>
      <c r="D443" s="220" t="s">
        <v>152</v>
      </c>
      <c r="E443" s="221" t="s">
        <v>861</v>
      </c>
      <c r="F443" s="222" t="s">
        <v>862</v>
      </c>
      <c r="G443" s="223" t="s">
        <v>186</v>
      </c>
      <c r="H443" s="224">
        <v>94.200000000000003</v>
      </c>
      <c r="I443" s="225"/>
      <c r="J443" s="226">
        <f>ROUND(I443*H443,2)</f>
        <v>0</v>
      </c>
      <c r="K443" s="222" t="s">
        <v>156</v>
      </c>
      <c r="L443" s="71"/>
      <c r="M443" s="227" t="s">
        <v>22</v>
      </c>
      <c r="N443" s="228" t="s">
        <v>46</v>
      </c>
      <c r="O443" s="46"/>
      <c r="P443" s="229">
        <f>O443*H443</f>
        <v>0</v>
      </c>
      <c r="Q443" s="229">
        <v>0.00025999999999999998</v>
      </c>
      <c r="R443" s="229">
        <f>Q443*H443</f>
        <v>0.024492</v>
      </c>
      <c r="S443" s="229">
        <v>0</v>
      </c>
      <c r="T443" s="230">
        <f>S443*H443</f>
        <v>0</v>
      </c>
      <c r="AR443" s="23" t="s">
        <v>252</v>
      </c>
      <c r="AT443" s="23" t="s">
        <v>152</v>
      </c>
      <c r="AU443" s="23" t="s">
        <v>84</v>
      </c>
      <c r="AY443" s="23" t="s">
        <v>149</v>
      </c>
      <c r="BE443" s="231">
        <f>IF(N443="základní",J443,0)</f>
        <v>0</v>
      </c>
      <c r="BF443" s="231">
        <f>IF(N443="snížená",J443,0)</f>
        <v>0</v>
      </c>
      <c r="BG443" s="231">
        <f>IF(N443="zákl. přenesená",J443,0)</f>
        <v>0</v>
      </c>
      <c r="BH443" s="231">
        <f>IF(N443="sníž. přenesená",J443,0)</f>
        <v>0</v>
      </c>
      <c r="BI443" s="231">
        <f>IF(N443="nulová",J443,0)</f>
        <v>0</v>
      </c>
      <c r="BJ443" s="23" t="s">
        <v>24</v>
      </c>
      <c r="BK443" s="231">
        <f>ROUND(I443*H443,2)</f>
        <v>0</v>
      </c>
      <c r="BL443" s="23" t="s">
        <v>252</v>
      </c>
      <c r="BM443" s="23" t="s">
        <v>863</v>
      </c>
    </row>
    <row r="444" s="1" customFormat="1">
      <c r="B444" s="45"/>
      <c r="C444" s="73"/>
      <c r="D444" s="232" t="s">
        <v>159</v>
      </c>
      <c r="E444" s="73"/>
      <c r="F444" s="233" t="s">
        <v>836</v>
      </c>
      <c r="G444" s="73"/>
      <c r="H444" s="73"/>
      <c r="I444" s="190"/>
      <c r="J444" s="73"/>
      <c r="K444" s="73"/>
      <c r="L444" s="71"/>
      <c r="M444" s="234"/>
      <c r="N444" s="46"/>
      <c r="O444" s="46"/>
      <c r="P444" s="46"/>
      <c r="Q444" s="46"/>
      <c r="R444" s="46"/>
      <c r="S444" s="46"/>
      <c r="T444" s="94"/>
      <c r="AT444" s="23" t="s">
        <v>159</v>
      </c>
      <c r="AU444" s="23" t="s">
        <v>84</v>
      </c>
    </row>
    <row r="445" s="11" customFormat="1">
      <c r="B445" s="235"/>
      <c r="C445" s="236"/>
      <c r="D445" s="232" t="s">
        <v>161</v>
      </c>
      <c r="E445" s="237" t="s">
        <v>22</v>
      </c>
      <c r="F445" s="238" t="s">
        <v>864</v>
      </c>
      <c r="G445" s="236"/>
      <c r="H445" s="239">
        <v>10.949999999999999</v>
      </c>
      <c r="I445" s="240"/>
      <c r="J445" s="236"/>
      <c r="K445" s="236"/>
      <c r="L445" s="241"/>
      <c r="M445" s="242"/>
      <c r="N445" s="243"/>
      <c r="O445" s="243"/>
      <c r="P445" s="243"/>
      <c r="Q445" s="243"/>
      <c r="R445" s="243"/>
      <c r="S445" s="243"/>
      <c r="T445" s="244"/>
      <c r="AT445" s="245" t="s">
        <v>161</v>
      </c>
      <c r="AU445" s="245" t="s">
        <v>84</v>
      </c>
      <c r="AV445" s="11" t="s">
        <v>84</v>
      </c>
      <c r="AW445" s="11" t="s">
        <v>163</v>
      </c>
      <c r="AX445" s="11" t="s">
        <v>75</v>
      </c>
      <c r="AY445" s="245" t="s">
        <v>149</v>
      </c>
    </row>
    <row r="446" s="11" customFormat="1">
      <c r="B446" s="235"/>
      <c r="C446" s="236"/>
      <c r="D446" s="232" t="s">
        <v>161</v>
      </c>
      <c r="E446" s="237" t="s">
        <v>22</v>
      </c>
      <c r="F446" s="238" t="s">
        <v>865</v>
      </c>
      <c r="G446" s="236"/>
      <c r="H446" s="239">
        <v>11.75</v>
      </c>
      <c r="I446" s="240"/>
      <c r="J446" s="236"/>
      <c r="K446" s="236"/>
      <c r="L446" s="241"/>
      <c r="M446" s="242"/>
      <c r="N446" s="243"/>
      <c r="O446" s="243"/>
      <c r="P446" s="243"/>
      <c r="Q446" s="243"/>
      <c r="R446" s="243"/>
      <c r="S446" s="243"/>
      <c r="T446" s="244"/>
      <c r="AT446" s="245" t="s">
        <v>161</v>
      </c>
      <c r="AU446" s="245" t="s">
        <v>84</v>
      </c>
      <c r="AV446" s="11" t="s">
        <v>84</v>
      </c>
      <c r="AW446" s="11" t="s">
        <v>163</v>
      </c>
      <c r="AX446" s="11" t="s">
        <v>75</v>
      </c>
      <c r="AY446" s="245" t="s">
        <v>149</v>
      </c>
    </row>
    <row r="447" s="11" customFormat="1">
      <c r="B447" s="235"/>
      <c r="C447" s="236"/>
      <c r="D447" s="232" t="s">
        <v>161</v>
      </c>
      <c r="E447" s="237" t="s">
        <v>22</v>
      </c>
      <c r="F447" s="238" t="s">
        <v>794</v>
      </c>
      <c r="G447" s="236"/>
      <c r="H447" s="239">
        <v>71.5</v>
      </c>
      <c r="I447" s="240"/>
      <c r="J447" s="236"/>
      <c r="K447" s="236"/>
      <c r="L447" s="241"/>
      <c r="M447" s="242"/>
      <c r="N447" s="243"/>
      <c r="O447" s="243"/>
      <c r="P447" s="243"/>
      <c r="Q447" s="243"/>
      <c r="R447" s="243"/>
      <c r="S447" s="243"/>
      <c r="T447" s="244"/>
      <c r="AT447" s="245" t="s">
        <v>161</v>
      </c>
      <c r="AU447" s="245" t="s">
        <v>84</v>
      </c>
      <c r="AV447" s="11" t="s">
        <v>84</v>
      </c>
      <c r="AW447" s="11" t="s">
        <v>163</v>
      </c>
      <c r="AX447" s="11" t="s">
        <v>75</v>
      </c>
      <c r="AY447" s="245" t="s">
        <v>149</v>
      </c>
    </row>
    <row r="448" s="1" customFormat="1" ht="34.2" customHeight="1">
      <c r="B448" s="45"/>
      <c r="C448" s="220" t="s">
        <v>866</v>
      </c>
      <c r="D448" s="220" t="s">
        <v>152</v>
      </c>
      <c r="E448" s="221" t="s">
        <v>867</v>
      </c>
      <c r="F448" s="222" t="s">
        <v>868</v>
      </c>
      <c r="G448" s="223" t="s">
        <v>155</v>
      </c>
      <c r="H448" s="224">
        <v>2.4849999999999999</v>
      </c>
      <c r="I448" s="225"/>
      <c r="J448" s="226">
        <f>ROUND(I448*H448,2)</f>
        <v>0</v>
      </c>
      <c r="K448" s="222" t="s">
        <v>156</v>
      </c>
      <c r="L448" s="71"/>
      <c r="M448" s="227" t="s">
        <v>22</v>
      </c>
      <c r="N448" s="228" t="s">
        <v>46</v>
      </c>
      <c r="O448" s="46"/>
      <c r="P448" s="229">
        <f>O448*H448</f>
        <v>0</v>
      </c>
      <c r="Q448" s="229">
        <v>0</v>
      </c>
      <c r="R448" s="229">
        <f>Q448*H448</f>
        <v>0</v>
      </c>
      <c r="S448" s="229">
        <v>0</v>
      </c>
      <c r="T448" s="230">
        <f>S448*H448</f>
        <v>0</v>
      </c>
      <c r="AR448" s="23" t="s">
        <v>252</v>
      </c>
      <c r="AT448" s="23" t="s">
        <v>152</v>
      </c>
      <c r="AU448" s="23" t="s">
        <v>84</v>
      </c>
      <c r="AY448" s="23" t="s">
        <v>149</v>
      </c>
      <c r="BE448" s="231">
        <f>IF(N448="základní",J448,0)</f>
        <v>0</v>
      </c>
      <c r="BF448" s="231">
        <f>IF(N448="snížená",J448,0)</f>
        <v>0</v>
      </c>
      <c r="BG448" s="231">
        <f>IF(N448="zákl. přenesená",J448,0)</f>
        <v>0</v>
      </c>
      <c r="BH448" s="231">
        <f>IF(N448="sníž. přenesená",J448,0)</f>
        <v>0</v>
      </c>
      <c r="BI448" s="231">
        <f>IF(N448="nulová",J448,0)</f>
        <v>0</v>
      </c>
      <c r="BJ448" s="23" t="s">
        <v>24</v>
      </c>
      <c r="BK448" s="231">
        <f>ROUND(I448*H448,2)</f>
        <v>0</v>
      </c>
      <c r="BL448" s="23" t="s">
        <v>252</v>
      </c>
      <c r="BM448" s="23" t="s">
        <v>869</v>
      </c>
    </row>
    <row r="449" s="1" customFormat="1">
      <c r="B449" s="45"/>
      <c r="C449" s="73"/>
      <c r="D449" s="232" t="s">
        <v>159</v>
      </c>
      <c r="E449" s="73"/>
      <c r="F449" s="233" t="s">
        <v>452</v>
      </c>
      <c r="G449" s="73"/>
      <c r="H449" s="73"/>
      <c r="I449" s="190"/>
      <c r="J449" s="73"/>
      <c r="K449" s="73"/>
      <c r="L449" s="71"/>
      <c r="M449" s="234"/>
      <c r="N449" s="46"/>
      <c r="O449" s="46"/>
      <c r="P449" s="46"/>
      <c r="Q449" s="46"/>
      <c r="R449" s="46"/>
      <c r="S449" s="46"/>
      <c r="T449" s="94"/>
      <c r="AT449" s="23" t="s">
        <v>159</v>
      </c>
      <c r="AU449" s="23" t="s">
        <v>84</v>
      </c>
    </row>
    <row r="450" s="10" customFormat="1" ht="29.88" customHeight="1">
      <c r="B450" s="204"/>
      <c r="C450" s="205"/>
      <c r="D450" s="206" t="s">
        <v>74</v>
      </c>
      <c r="E450" s="218" t="s">
        <v>870</v>
      </c>
      <c r="F450" s="218" t="s">
        <v>871</v>
      </c>
      <c r="G450" s="205"/>
      <c r="H450" s="205"/>
      <c r="I450" s="208"/>
      <c r="J450" s="219">
        <f>BK450</f>
        <v>0</v>
      </c>
      <c r="K450" s="205"/>
      <c r="L450" s="210"/>
      <c r="M450" s="211"/>
      <c r="N450" s="212"/>
      <c r="O450" s="212"/>
      <c r="P450" s="213">
        <f>SUM(P451:P471)</f>
        <v>0</v>
      </c>
      <c r="Q450" s="212"/>
      <c r="R450" s="213">
        <f>SUM(R451:R471)</f>
        <v>0.029292479999999999</v>
      </c>
      <c r="S450" s="212"/>
      <c r="T450" s="214">
        <f>SUM(T451:T471)</f>
        <v>0</v>
      </c>
      <c r="AR450" s="215" t="s">
        <v>84</v>
      </c>
      <c r="AT450" s="216" t="s">
        <v>74</v>
      </c>
      <c r="AU450" s="216" t="s">
        <v>24</v>
      </c>
      <c r="AY450" s="215" t="s">
        <v>149</v>
      </c>
      <c r="BK450" s="217">
        <f>SUM(BK451:BK471)</f>
        <v>0</v>
      </c>
    </row>
    <row r="451" s="1" customFormat="1" ht="22.8" customHeight="1">
      <c r="B451" s="45"/>
      <c r="C451" s="220" t="s">
        <v>872</v>
      </c>
      <c r="D451" s="220" t="s">
        <v>152</v>
      </c>
      <c r="E451" s="221" t="s">
        <v>873</v>
      </c>
      <c r="F451" s="222" t="s">
        <v>874</v>
      </c>
      <c r="G451" s="223" t="s">
        <v>167</v>
      </c>
      <c r="H451" s="224">
        <v>18.638999999999999</v>
      </c>
      <c r="I451" s="225"/>
      <c r="J451" s="226">
        <f>ROUND(I451*H451,2)</f>
        <v>0</v>
      </c>
      <c r="K451" s="222" t="s">
        <v>156</v>
      </c>
      <c r="L451" s="71"/>
      <c r="M451" s="227" t="s">
        <v>22</v>
      </c>
      <c r="N451" s="228" t="s">
        <v>46</v>
      </c>
      <c r="O451" s="46"/>
      <c r="P451" s="229">
        <f>O451*H451</f>
        <v>0</v>
      </c>
      <c r="Q451" s="229">
        <v>6.9999999999999994E-05</v>
      </c>
      <c r="R451" s="229">
        <f>Q451*H451</f>
        <v>0.0013047299999999998</v>
      </c>
      <c r="S451" s="229">
        <v>0</v>
      </c>
      <c r="T451" s="230">
        <f>S451*H451</f>
        <v>0</v>
      </c>
      <c r="AR451" s="23" t="s">
        <v>252</v>
      </c>
      <c r="AT451" s="23" t="s">
        <v>152</v>
      </c>
      <c r="AU451" s="23" t="s">
        <v>84</v>
      </c>
      <c r="AY451" s="23" t="s">
        <v>149</v>
      </c>
      <c r="BE451" s="231">
        <f>IF(N451="základní",J451,0)</f>
        <v>0</v>
      </c>
      <c r="BF451" s="231">
        <f>IF(N451="snížená",J451,0)</f>
        <v>0</v>
      </c>
      <c r="BG451" s="231">
        <f>IF(N451="zákl. přenesená",J451,0)</f>
        <v>0</v>
      </c>
      <c r="BH451" s="231">
        <f>IF(N451="sníž. přenesená",J451,0)</f>
        <v>0</v>
      </c>
      <c r="BI451" s="231">
        <f>IF(N451="nulová",J451,0)</f>
        <v>0</v>
      </c>
      <c r="BJ451" s="23" t="s">
        <v>24</v>
      </c>
      <c r="BK451" s="231">
        <f>ROUND(I451*H451,2)</f>
        <v>0</v>
      </c>
      <c r="BL451" s="23" t="s">
        <v>252</v>
      </c>
      <c r="BM451" s="23" t="s">
        <v>875</v>
      </c>
    </row>
    <row r="452" s="11" customFormat="1">
      <c r="B452" s="235"/>
      <c r="C452" s="236"/>
      <c r="D452" s="232" t="s">
        <v>161</v>
      </c>
      <c r="E452" s="237" t="s">
        <v>22</v>
      </c>
      <c r="F452" s="238" t="s">
        <v>876</v>
      </c>
      <c r="G452" s="236"/>
      <c r="H452" s="239">
        <v>0.90900000000000003</v>
      </c>
      <c r="I452" s="240"/>
      <c r="J452" s="236"/>
      <c r="K452" s="236"/>
      <c r="L452" s="241"/>
      <c r="M452" s="242"/>
      <c r="N452" s="243"/>
      <c r="O452" s="243"/>
      <c r="P452" s="243"/>
      <c r="Q452" s="243"/>
      <c r="R452" s="243"/>
      <c r="S452" s="243"/>
      <c r="T452" s="244"/>
      <c r="AT452" s="245" t="s">
        <v>161</v>
      </c>
      <c r="AU452" s="245" t="s">
        <v>84</v>
      </c>
      <c r="AV452" s="11" t="s">
        <v>84</v>
      </c>
      <c r="AW452" s="11" t="s">
        <v>163</v>
      </c>
      <c r="AX452" s="11" t="s">
        <v>75</v>
      </c>
      <c r="AY452" s="245" t="s">
        <v>149</v>
      </c>
    </row>
    <row r="453" s="11" customFormat="1">
      <c r="B453" s="235"/>
      <c r="C453" s="236"/>
      <c r="D453" s="232" t="s">
        <v>161</v>
      </c>
      <c r="E453" s="237" t="s">
        <v>22</v>
      </c>
      <c r="F453" s="238" t="s">
        <v>877</v>
      </c>
      <c r="G453" s="236"/>
      <c r="H453" s="239">
        <v>3.0299999999999998</v>
      </c>
      <c r="I453" s="240"/>
      <c r="J453" s="236"/>
      <c r="K453" s="236"/>
      <c r="L453" s="241"/>
      <c r="M453" s="242"/>
      <c r="N453" s="243"/>
      <c r="O453" s="243"/>
      <c r="P453" s="243"/>
      <c r="Q453" s="243"/>
      <c r="R453" s="243"/>
      <c r="S453" s="243"/>
      <c r="T453" s="244"/>
      <c r="AT453" s="245" t="s">
        <v>161</v>
      </c>
      <c r="AU453" s="245" t="s">
        <v>84</v>
      </c>
      <c r="AV453" s="11" t="s">
        <v>84</v>
      </c>
      <c r="AW453" s="11" t="s">
        <v>163</v>
      </c>
      <c r="AX453" s="11" t="s">
        <v>75</v>
      </c>
      <c r="AY453" s="245" t="s">
        <v>149</v>
      </c>
    </row>
    <row r="454" s="11" customFormat="1">
      <c r="B454" s="235"/>
      <c r="C454" s="236"/>
      <c r="D454" s="232" t="s">
        <v>161</v>
      </c>
      <c r="E454" s="237" t="s">
        <v>22</v>
      </c>
      <c r="F454" s="238" t="s">
        <v>878</v>
      </c>
      <c r="G454" s="236"/>
      <c r="H454" s="239">
        <v>14.699999999999999</v>
      </c>
      <c r="I454" s="240"/>
      <c r="J454" s="236"/>
      <c r="K454" s="236"/>
      <c r="L454" s="241"/>
      <c r="M454" s="242"/>
      <c r="N454" s="243"/>
      <c r="O454" s="243"/>
      <c r="P454" s="243"/>
      <c r="Q454" s="243"/>
      <c r="R454" s="243"/>
      <c r="S454" s="243"/>
      <c r="T454" s="244"/>
      <c r="AT454" s="245" t="s">
        <v>161</v>
      </c>
      <c r="AU454" s="245" t="s">
        <v>84</v>
      </c>
      <c r="AV454" s="11" t="s">
        <v>84</v>
      </c>
      <c r="AW454" s="11" t="s">
        <v>163</v>
      </c>
      <c r="AX454" s="11" t="s">
        <v>75</v>
      </c>
      <c r="AY454" s="245" t="s">
        <v>149</v>
      </c>
    </row>
    <row r="455" s="1" customFormat="1" ht="22.8" customHeight="1">
      <c r="B455" s="45"/>
      <c r="C455" s="220" t="s">
        <v>879</v>
      </c>
      <c r="D455" s="220" t="s">
        <v>152</v>
      </c>
      <c r="E455" s="221" t="s">
        <v>880</v>
      </c>
      <c r="F455" s="222" t="s">
        <v>881</v>
      </c>
      <c r="G455" s="223" t="s">
        <v>167</v>
      </c>
      <c r="H455" s="224">
        <v>18.638999999999999</v>
      </c>
      <c r="I455" s="225"/>
      <c r="J455" s="226">
        <f>ROUND(I455*H455,2)</f>
        <v>0</v>
      </c>
      <c r="K455" s="222" t="s">
        <v>156</v>
      </c>
      <c r="L455" s="71"/>
      <c r="M455" s="227" t="s">
        <v>22</v>
      </c>
      <c r="N455" s="228" t="s">
        <v>46</v>
      </c>
      <c r="O455" s="46"/>
      <c r="P455" s="229">
        <f>O455*H455</f>
        <v>0</v>
      </c>
      <c r="Q455" s="229">
        <v>8.0000000000000007E-05</v>
      </c>
      <c r="R455" s="229">
        <f>Q455*H455</f>
        <v>0.0014911200000000001</v>
      </c>
      <c r="S455" s="229">
        <v>0</v>
      </c>
      <c r="T455" s="230">
        <f>S455*H455</f>
        <v>0</v>
      </c>
      <c r="AR455" s="23" t="s">
        <v>252</v>
      </c>
      <c r="AT455" s="23" t="s">
        <v>152</v>
      </c>
      <c r="AU455" s="23" t="s">
        <v>84</v>
      </c>
      <c r="AY455" s="23" t="s">
        <v>149</v>
      </c>
      <c r="BE455" s="231">
        <f>IF(N455="základní",J455,0)</f>
        <v>0</v>
      </c>
      <c r="BF455" s="231">
        <f>IF(N455="snížená",J455,0)</f>
        <v>0</v>
      </c>
      <c r="BG455" s="231">
        <f>IF(N455="zákl. přenesená",J455,0)</f>
        <v>0</v>
      </c>
      <c r="BH455" s="231">
        <f>IF(N455="sníž. přenesená",J455,0)</f>
        <v>0</v>
      </c>
      <c r="BI455" s="231">
        <f>IF(N455="nulová",J455,0)</f>
        <v>0</v>
      </c>
      <c r="BJ455" s="23" t="s">
        <v>24</v>
      </c>
      <c r="BK455" s="231">
        <f>ROUND(I455*H455,2)</f>
        <v>0</v>
      </c>
      <c r="BL455" s="23" t="s">
        <v>252</v>
      </c>
      <c r="BM455" s="23" t="s">
        <v>882</v>
      </c>
    </row>
    <row r="456" s="11" customFormat="1">
      <c r="B456" s="235"/>
      <c r="C456" s="236"/>
      <c r="D456" s="232" t="s">
        <v>161</v>
      </c>
      <c r="E456" s="237" t="s">
        <v>22</v>
      </c>
      <c r="F456" s="238" t="s">
        <v>876</v>
      </c>
      <c r="G456" s="236"/>
      <c r="H456" s="239">
        <v>0.90900000000000003</v>
      </c>
      <c r="I456" s="240"/>
      <c r="J456" s="236"/>
      <c r="K456" s="236"/>
      <c r="L456" s="241"/>
      <c r="M456" s="242"/>
      <c r="N456" s="243"/>
      <c r="O456" s="243"/>
      <c r="P456" s="243"/>
      <c r="Q456" s="243"/>
      <c r="R456" s="243"/>
      <c r="S456" s="243"/>
      <c r="T456" s="244"/>
      <c r="AT456" s="245" t="s">
        <v>161</v>
      </c>
      <c r="AU456" s="245" t="s">
        <v>84</v>
      </c>
      <c r="AV456" s="11" t="s">
        <v>84</v>
      </c>
      <c r="AW456" s="11" t="s">
        <v>163</v>
      </c>
      <c r="AX456" s="11" t="s">
        <v>75</v>
      </c>
      <c r="AY456" s="245" t="s">
        <v>149</v>
      </c>
    </row>
    <row r="457" s="11" customFormat="1">
      <c r="B457" s="235"/>
      <c r="C457" s="236"/>
      <c r="D457" s="232" t="s">
        <v>161</v>
      </c>
      <c r="E457" s="237" t="s">
        <v>22</v>
      </c>
      <c r="F457" s="238" t="s">
        <v>877</v>
      </c>
      <c r="G457" s="236"/>
      <c r="H457" s="239">
        <v>3.0299999999999998</v>
      </c>
      <c r="I457" s="240"/>
      <c r="J457" s="236"/>
      <c r="K457" s="236"/>
      <c r="L457" s="241"/>
      <c r="M457" s="242"/>
      <c r="N457" s="243"/>
      <c r="O457" s="243"/>
      <c r="P457" s="243"/>
      <c r="Q457" s="243"/>
      <c r="R457" s="243"/>
      <c r="S457" s="243"/>
      <c r="T457" s="244"/>
      <c r="AT457" s="245" t="s">
        <v>161</v>
      </c>
      <c r="AU457" s="245" t="s">
        <v>84</v>
      </c>
      <c r="AV457" s="11" t="s">
        <v>84</v>
      </c>
      <c r="AW457" s="11" t="s">
        <v>163</v>
      </c>
      <c r="AX457" s="11" t="s">
        <v>75</v>
      </c>
      <c r="AY457" s="245" t="s">
        <v>149</v>
      </c>
    </row>
    <row r="458" s="11" customFormat="1">
      <c r="B458" s="235"/>
      <c r="C458" s="236"/>
      <c r="D458" s="232" t="s">
        <v>161</v>
      </c>
      <c r="E458" s="237" t="s">
        <v>22</v>
      </c>
      <c r="F458" s="238" t="s">
        <v>878</v>
      </c>
      <c r="G458" s="236"/>
      <c r="H458" s="239">
        <v>14.699999999999999</v>
      </c>
      <c r="I458" s="240"/>
      <c r="J458" s="236"/>
      <c r="K458" s="236"/>
      <c r="L458" s="241"/>
      <c r="M458" s="242"/>
      <c r="N458" s="243"/>
      <c r="O458" s="243"/>
      <c r="P458" s="243"/>
      <c r="Q458" s="243"/>
      <c r="R458" s="243"/>
      <c r="S458" s="243"/>
      <c r="T458" s="244"/>
      <c r="AT458" s="245" t="s">
        <v>161</v>
      </c>
      <c r="AU458" s="245" t="s">
        <v>84</v>
      </c>
      <c r="AV458" s="11" t="s">
        <v>84</v>
      </c>
      <c r="AW458" s="11" t="s">
        <v>163</v>
      </c>
      <c r="AX458" s="11" t="s">
        <v>75</v>
      </c>
      <c r="AY458" s="245" t="s">
        <v>149</v>
      </c>
    </row>
    <row r="459" s="1" customFormat="1" ht="22.8" customHeight="1">
      <c r="B459" s="45"/>
      <c r="C459" s="220" t="s">
        <v>883</v>
      </c>
      <c r="D459" s="220" t="s">
        <v>152</v>
      </c>
      <c r="E459" s="221" t="s">
        <v>884</v>
      </c>
      <c r="F459" s="222" t="s">
        <v>885</v>
      </c>
      <c r="G459" s="223" t="s">
        <v>167</v>
      </c>
      <c r="H459" s="224">
        <v>18.638999999999999</v>
      </c>
      <c r="I459" s="225"/>
      <c r="J459" s="226">
        <f>ROUND(I459*H459,2)</f>
        <v>0</v>
      </c>
      <c r="K459" s="222" t="s">
        <v>156</v>
      </c>
      <c r="L459" s="71"/>
      <c r="M459" s="227" t="s">
        <v>22</v>
      </c>
      <c r="N459" s="228" t="s">
        <v>46</v>
      </c>
      <c r="O459" s="46"/>
      <c r="P459" s="229">
        <f>O459*H459</f>
        <v>0</v>
      </c>
      <c r="Q459" s="229">
        <v>0.00017000000000000001</v>
      </c>
      <c r="R459" s="229">
        <f>Q459*H459</f>
        <v>0.00316863</v>
      </c>
      <c r="S459" s="229">
        <v>0</v>
      </c>
      <c r="T459" s="230">
        <f>S459*H459</f>
        <v>0</v>
      </c>
      <c r="AR459" s="23" t="s">
        <v>252</v>
      </c>
      <c r="AT459" s="23" t="s">
        <v>152</v>
      </c>
      <c r="AU459" s="23" t="s">
        <v>84</v>
      </c>
      <c r="AY459" s="23" t="s">
        <v>149</v>
      </c>
      <c r="BE459" s="231">
        <f>IF(N459="základní",J459,0)</f>
        <v>0</v>
      </c>
      <c r="BF459" s="231">
        <f>IF(N459="snížená",J459,0)</f>
        <v>0</v>
      </c>
      <c r="BG459" s="231">
        <f>IF(N459="zákl. přenesená",J459,0)</f>
        <v>0</v>
      </c>
      <c r="BH459" s="231">
        <f>IF(N459="sníž. přenesená",J459,0)</f>
        <v>0</v>
      </c>
      <c r="BI459" s="231">
        <f>IF(N459="nulová",J459,0)</f>
        <v>0</v>
      </c>
      <c r="BJ459" s="23" t="s">
        <v>24</v>
      </c>
      <c r="BK459" s="231">
        <f>ROUND(I459*H459,2)</f>
        <v>0</v>
      </c>
      <c r="BL459" s="23" t="s">
        <v>252</v>
      </c>
      <c r="BM459" s="23" t="s">
        <v>886</v>
      </c>
    </row>
    <row r="460" s="11" customFormat="1">
      <c r="B460" s="235"/>
      <c r="C460" s="236"/>
      <c r="D460" s="232" t="s">
        <v>161</v>
      </c>
      <c r="E460" s="237" t="s">
        <v>22</v>
      </c>
      <c r="F460" s="238" t="s">
        <v>876</v>
      </c>
      <c r="G460" s="236"/>
      <c r="H460" s="239">
        <v>0.90900000000000003</v>
      </c>
      <c r="I460" s="240"/>
      <c r="J460" s="236"/>
      <c r="K460" s="236"/>
      <c r="L460" s="241"/>
      <c r="M460" s="242"/>
      <c r="N460" s="243"/>
      <c r="O460" s="243"/>
      <c r="P460" s="243"/>
      <c r="Q460" s="243"/>
      <c r="R460" s="243"/>
      <c r="S460" s="243"/>
      <c r="T460" s="244"/>
      <c r="AT460" s="245" t="s">
        <v>161</v>
      </c>
      <c r="AU460" s="245" t="s">
        <v>84</v>
      </c>
      <c r="AV460" s="11" t="s">
        <v>84</v>
      </c>
      <c r="AW460" s="11" t="s">
        <v>163</v>
      </c>
      <c r="AX460" s="11" t="s">
        <v>75</v>
      </c>
      <c r="AY460" s="245" t="s">
        <v>149</v>
      </c>
    </row>
    <row r="461" s="11" customFormat="1">
      <c r="B461" s="235"/>
      <c r="C461" s="236"/>
      <c r="D461" s="232" t="s">
        <v>161</v>
      </c>
      <c r="E461" s="237" t="s">
        <v>22</v>
      </c>
      <c r="F461" s="238" t="s">
        <v>877</v>
      </c>
      <c r="G461" s="236"/>
      <c r="H461" s="239">
        <v>3.0299999999999998</v>
      </c>
      <c r="I461" s="240"/>
      <c r="J461" s="236"/>
      <c r="K461" s="236"/>
      <c r="L461" s="241"/>
      <c r="M461" s="242"/>
      <c r="N461" s="243"/>
      <c r="O461" s="243"/>
      <c r="P461" s="243"/>
      <c r="Q461" s="243"/>
      <c r="R461" s="243"/>
      <c r="S461" s="243"/>
      <c r="T461" s="244"/>
      <c r="AT461" s="245" t="s">
        <v>161</v>
      </c>
      <c r="AU461" s="245" t="s">
        <v>84</v>
      </c>
      <c r="AV461" s="11" t="s">
        <v>84</v>
      </c>
      <c r="AW461" s="11" t="s">
        <v>163</v>
      </c>
      <c r="AX461" s="11" t="s">
        <v>75</v>
      </c>
      <c r="AY461" s="245" t="s">
        <v>149</v>
      </c>
    </row>
    <row r="462" s="11" customFormat="1">
      <c r="B462" s="235"/>
      <c r="C462" s="236"/>
      <c r="D462" s="232" t="s">
        <v>161</v>
      </c>
      <c r="E462" s="237" t="s">
        <v>22</v>
      </c>
      <c r="F462" s="238" t="s">
        <v>878</v>
      </c>
      <c r="G462" s="236"/>
      <c r="H462" s="239">
        <v>14.699999999999999</v>
      </c>
      <c r="I462" s="240"/>
      <c r="J462" s="236"/>
      <c r="K462" s="236"/>
      <c r="L462" s="241"/>
      <c r="M462" s="242"/>
      <c r="N462" s="243"/>
      <c r="O462" s="243"/>
      <c r="P462" s="243"/>
      <c r="Q462" s="243"/>
      <c r="R462" s="243"/>
      <c r="S462" s="243"/>
      <c r="T462" s="244"/>
      <c r="AT462" s="245" t="s">
        <v>161</v>
      </c>
      <c r="AU462" s="245" t="s">
        <v>84</v>
      </c>
      <c r="AV462" s="11" t="s">
        <v>84</v>
      </c>
      <c r="AW462" s="11" t="s">
        <v>163</v>
      </c>
      <c r="AX462" s="11" t="s">
        <v>75</v>
      </c>
      <c r="AY462" s="245" t="s">
        <v>149</v>
      </c>
    </row>
    <row r="463" s="1" customFormat="1" ht="22.8" customHeight="1">
      <c r="B463" s="45"/>
      <c r="C463" s="220" t="s">
        <v>887</v>
      </c>
      <c r="D463" s="220" t="s">
        <v>152</v>
      </c>
      <c r="E463" s="221" t="s">
        <v>888</v>
      </c>
      <c r="F463" s="222" t="s">
        <v>889</v>
      </c>
      <c r="G463" s="223" t="s">
        <v>167</v>
      </c>
      <c r="H463" s="224">
        <v>29.399999999999999</v>
      </c>
      <c r="I463" s="225"/>
      <c r="J463" s="226">
        <f>ROUND(I463*H463,2)</f>
        <v>0</v>
      </c>
      <c r="K463" s="222" t="s">
        <v>156</v>
      </c>
      <c r="L463" s="71"/>
      <c r="M463" s="227" t="s">
        <v>22</v>
      </c>
      <c r="N463" s="228" t="s">
        <v>46</v>
      </c>
      <c r="O463" s="46"/>
      <c r="P463" s="229">
        <f>O463*H463</f>
        <v>0</v>
      </c>
      <c r="Q463" s="229">
        <v>0.00012</v>
      </c>
      <c r="R463" s="229">
        <f>Q463*H463</f>
        <v>0.0035279999999999999</v>
      </c>
      <c r="S463" s="229">
        <v>0</v>
      </c>
      <c r="T463" s="230">
        <f>S463*H463</f>
        <v>0</v>
      </c>
      <c r="AR463" s="23" t="s">
        <v>252</v>
      </c>
      <c r="AT463" s="23" t="s">
        <v>152</v>
      </c>
      <c r="AU463" s="23" t="s">
        <v>84</v>
      </c>
      <c r="AY463" s="23" t="s">
        <v>149</v>
      </c>
      <c r="BE463" s="231">
        <f>IF(N463="základní",J463,0)</f>
        <v>0</v>
      </c>
      <c r="BF463" s="231">
        <f>IF(N463="snížená",J463,0)</f>
        <v>0</v>
      </c>
      <c r="BG463" s="231">
        <f>IF(N463="zákl. přenesená",J463,0)</f>
        <v>0</v>
      </c>
      <c r="BH463" s="231">
        <f>IF(N463="sníž. přenesená",J463,0)</f>
        <v>0</v>
      </c>
      <c r="BI463" s="231">
        <f>IF(N463="nulová",J463,0)</f>
        <v>0</v>
      </c>
      <c r="BJ463" s="23" t="s">
        <v>24</v>
      </c>
      <c r="BK463" s="231">
        <f>ROUND(I463*H463,2)</f>
        <v>0</v>
      </c>
      <c r="BL463" s="23" t="s">
        <v>252</v>
      </c>
      <c r="BM463" s="23" t="s">
        <v>890</v>
      </c>
    </row>
    <row r="464" s="1" customFormat="1">
      <c r="B464" s="45"/>
      <c r="C464" s="73"/>
      <c r="D464" s="232" t="s">
        <v>412</v>
      </c>
      <c r="E464" s="73"/>
      <c r="F464" s="233" t="s">
        <v>891</v>
      </c>
      <c r="G464" s="73"/>
      <c r="H464" s="73"/>
      <c r="I464" s="190"/>
      <c r="J464" s="73"/>
      <c r="K464" s="73"/>
      <c r="L464" s="71"/>
      <c r="M464" s="234"/>
      <c r="N464" s="46"/>
      <c r="O464" s="46"/>
      <c r="P464" s="46"/>
      <c r="Q464" s="46"/>
      <c r="R464" s="46"/>
      <c r="S464" s="46"/>
      <c r="T464" s="94"/>
      <c r="AT464" s="23" t="s">
        <v>412</v>
      </c>
      <c r="AU464" s="23" t="s">
        <v>84</v>
      </c>
    </row>
    <row r="465" s="11" customFormat="1">
      <c r="B465" s="235"/>
      <c r="C465" s="236"/>
      <c r="D465" s="232" t="s">
        <v>161</v>
      </c>
      <c r="E465" s="237" t="s">
        <v>22</v>
      </c>
      <c r="F465" s="238" t="s">
        <v>878</v>
      </c>
      <c r="G465" s="236"/>
      <c r="H465" s="239">
        <v>14.699999999999999</v>
      </c>
      <c r="I465" s="240"/>
      <c r="J465" s="236"/>
      <c r="K465" s="236"/>
      <c r="L465" s="241"/>
      <c r="M465" s="242"/>
      <c r="N465" s="243"/>
      <c r="O465" s="243"/>
      <c r="P465" s="243"/>
      <c r="Q465" s="243"/>
      <c r="R465" s="243"/>
      <c r="S465" s="243"/>
      <c r="T465" s="244"/>
      <c r="AT465" s="245" t="s">
        <v>161</v>
      </c>
      <c r="AU465" s="245" t="s">
        <v>84</v>
      </c>
      <c r="AV465" s="11" t="s">
        <v>84</v>
      </c>
      <c r="AW465" s="11" t="s">
        <v>163</v>
      </c>
      <c r="AX465" s="11" t="s">
        <v>75</v>
      </c>
      <c r="AY465" s="245" t="s">
        <v>149</v>
      </c>
    </row>
    <row r="466" s="11" customFormat="1">
      <c r="B466" s="235"/>
      <c r="C466" s="236"/>
      <c r="D466" s="232" t="s">
        <v>161</v>
      </c>
      <c r="E466" s="236"/>
      <c r="F466" s="238" t="s">
        <v>892</v>
      </c>
      <c r="G466" s="236"/>
      <c r="H466" s="239">
        <v>29.399999999999999</v>
      </c>
      <c r="I466" s="240"/>
      <c r="J466" s="236"/>
      <c r="K466" s="236"/>
      <c r="L466" s="241"/>
      <c r="M466" s="242"/>
      <c r="N466" s="243"/>
      <c r="O466" s="243"/>
      <c r="P466" s="243"/>
      <c r="Q466" s="243"/>
      <c r="R466" s="243"/>
      <c r="S466" s="243"/>
      <c r="T466" s="244"/>
      <c r="AT466" s="245" t="s">
        <v>161</v>
      </c>
      <c r="AU466" s="245" t="s">
        <v>84</v>
      </c>
      <c r="AV466" s="11" t="s">
        <v>84</v>
      </c>
      <c r="AW466" s="11" t="s">
        <v>6</v>
      </c>
      <c r="AX466" s="11" t="s">
        <v>24</v>
      </c>
      <c r="AY466" s="245" t="s">
        <v>149</v>
      </c>
    </row>
    <row r="467" s="1" customFormat="1" ht="22.8" customHeight="1">
      <c r="B467" s="45"/>
      <c r="C467" s="220" t="s">
        <v>893</v>
      </c>
      <c r="D467" s="220" t="s">
        <v>152</v>
      </c>
      <c r="E467" s="221" t="s">
        <v>894</v>
      </c>
      <c r="F467" s="222" t="s">
        <v>895</v>
      </c>
      <c r="G467" s="223" t="s">
        <v>167</v>
      </c>
      <c r="H467" s="224">
        <v>26.399999999999999</v>
      </c>
      <c r="I467" s="225"/>
      <c r="J467" s="226">
        <f>ROUND(I467*H467,2)</f>
        <v>0</v>
      </c>
      <c r="K467" s="222" t="s">
        <v>156</v>
      </c>
      <c r="L467" s="71"/>
      <c r="M467" s="227" t="s">
        <v>22</v>
      </c>
      <c r="N467" s="228" t="s">
        <v>46</v>
      </c>
      <c r="O467" s="46"/>
      <c r="P467" s="229">
        <f>O467*H467</f>
        <v>0</v>
      </c>
      <c r="Q467" s="229">
        <v>0.00023000000000000001</v>
      </c>
      <c r="R467" s="229">
        <f>Q467*H467</f>
        <v>0.0060720000000000001</v>
      </c>
      <c r="S467" s="229">
        <v>0</v>
      </c>
      <c r="T467" s="230">
        <f>S467*H467</f>
        <v>0</v>
      </c>
      <c r="AR467" s="23" t="s">
        <v>252</v>
      </c>
      <c r="AT467" s="23" t="s">
        <v>152</v>
      </c>
      <c r="AU467" s="23" t="s">
        <v>84</v>
      </c>
      <c r="AY467" s="23" t="s">
        <v>149</v>
      </c>
      <c r="BE467" s="231">
        <f>IF(N467="základní",J467,0)</f>
        <v>0</v>
      </c>
      <c r="BF467" s="231">
        <f>IF(N467="snížená",J467,0)</f>
        <v>0</v>
      </c>
      <c r="BG467" s="231">
        <f>IF(N467="zákl. přenesená",J467,0)</f>
        <v>0</v>
      </c>
      <c r="BH467" s="231">
        <f>IF(N467="sníž. přenesená",J467,0)</f>
        <v>0</v>
      </c>
      <c r="BI467" s="231">
        <f>IF(N467="nulová",J467,0)</f>
        <v>0</v>
      </c>
      <c r="BJ467" s="23" t="s">
        <v>24</v>
      </c>
      <c r="BK467" s="231">
        <f>ROUND(I467*H467,2)</f>
        <v>0</v>
      </c>
      <c r="BL467" s="23" t="s">
        <v>252</v>
      </c>
      <c r="BM467" s="23" t="s">
        <v>896</v>
      </c>
    </row>
    <row r="468" s="11" customFormat="1">
      <c r="B468" s="235"/>
      <c r="C468" s="236"/>
      <c r="D468" s="232" t="s">
        <v>161</v>
      </c>
      <c r="E468" s="237" t="s">
        <v>22</v>
      </c>
      <c r="F468" s="238" t="s">
        <v>897</v>
      </c>
      <c r="G468" s="236"/>
      <c r="H468" s="239">
        <v>26.399999999999999</v>
      </c>
      <c r="I468" s="240"/>
      <c r="J468" s="236"/>
      <c r="K468" s="236"/>
      <c r="L468" s="241"/>
      <c r="M468" s="242"/>
      <c r="N468" s="243"/>
      <c r="O468" s="243"/>
      <c r="P468" s="243"/>
      <c r="Q468" s="243"/>
      <c r="R468" s="243"/>
      <c r="S468" s="243"/>
      <c r="T468" s="244"/>
      <c r="AT468" s="245" t="s">
        <v>161</v>
      </c>
      <c r="AU468" s="245" t="s">
        <v>84</v>
      </c>
      <c r="AV468" s="11" t="s">
        <v>84</v>
      </c>
      <c r="AW468" s="11" t="s">
        <v>163</v>
      </c>
      <c r="AX468" s="11" t="s">
        <v>75</v>
      </c>
      <c r="AY468" s="245" t="s">
        <v>149</v>
      </c>
    </row>
    <row r="469" s="1" customFormat="1" ht="22.8" customHeight="1">
      <c r="B469" s="45"/>
      <c r="C469" s="220" t="s">
        <v>898</v>
      </c>
      <c r="D469" s="220" t="s">
        <v>152</v>
      </c>
      <c r="E469" s="221" t="s">
        <v>899</v>
      </c>
      <c r="F469" s="222" t="s">
        <v>900</v>
      </c>
      <c r="G469" s="223" t="s">
        <v>167</v>
      </c>
      <c r="H469" s="224">
        <v>26.399999999999999</v>
      </c>
      <c r="I469" s="225"/>
      <c r="J469" s="226">
        <f>ROUND(I469*H469,2)</f>
        <v>0</v>
      </c>
      <c r="K469" s="222" t="s">
        <v>156</v>
      </c>
      <c r="L469" s="71"/>
      <c r="M469" s="227" t="s">
        <v>22</v>
      </c>
      <c r="N469" s="228" t="s">
        <v>46</v>
      </c>
      <c r="O469" s="46"/>
      <c r="P469" s="229">
        <f>O469*H469</f>
        <v>0</v>
      </c>
      <c r="Q469" s="229">
        <v>9.0000000000000006E-05</v>
      </c>
      <c r="R469" s="229">
        <f>Q469*H469</f>
        <v>0.0023760000000000001</v>
      </c>
      <c r="S469" s="229">
        <v>0</v>
      </c>
      <c r="T469" s="230">
        <f>S469*H469</f>
        <v>0</v>
      </c>
      <c r="AR469" s="23" t="s">
        <v>252</v>
      </c>
      <c r="AT469" s="23" t="s">
        <v>152</v>
      </c>
      <c r="AU469" s="23" t="s">
        <v>84</v>
      </c>
      <c r="AY469" s="23" t="s">
        <v>149</v>
      </c>
      <c r="BE469" s="231">
        <f>IF(N469="základní",J469,0)</f>
        <v>0</v>
      </c>
      <c r="BF469" s="231">
        <f>IF(N469="snížená",J469,0)</f>
        <v>0</v>
      </c>
      <c r="BG469" s="231">
        <f>IF(N469="zákl. přenesená",J469,0)</f>
        <v>0</v>
      </c>
      <c r="BH469" s="231">
        <f>IF(N469="sníž. přenesená",J469,0)</f>
        <v>0</v>
      </c>
      <c r="BI469" s="231">
        <f>IF(N469="nulová",J469,0)</f>
        <v>0</v>
      </c>
      <c r="BJ469" s="23" t="s">
        <v>24</v>
      </c>
      <c r="BK469" s="231">
        <f>ROUND(I469*H469,2)</f>
        <v>0</v>
      </c>
      <c r="BL469" s="23" t="s">
        <v>252</v>
      </c>
      <c r="BM469" s="23" t="s">
        <v>901</v>
      </c>
    </row>
    <row r="470" s="1" customFormat="1" ht="22.8" customHeight="1">
      <c r="B470" s="45"/>
      <c r="C470" s="220" t="s">
        <v>902</v>
      </c>
      <c r="D470" s="220" t="s">
        <v>152</v>
      </c>
      <c r="E470" s="221" t="s">
        <v>903</v>
      </c>
      <c r="F470" s="222" t="s">
        <v>904</v>
      </c>
      <c r="G470" s="223" t="s">
        <v>167</v>
      </c>
      <c r="H470" s="224">
        <v>26.399999999999999</v>
      </c>
      <c r="I470" s="225"/>
      <c r="J470" s="226">
        <f>ROUND(I470*H470,2)</f>
        <v>0</v>
      </c>
      <c r="K470" s="222" t="s">
        <v>156</v>
      </c>
      <c r="L470" s="71"/>
      <c r="M470" s="227" t="s">
        <v>22</v>
      </c>
      <c r="N470" s="228" t="s">
        <v>46</v>
      </c>
      <c r="O470" s="46"/>
      <c r="P470" s="229">
        <f>O470*H470</f>
        <v>0</v>
      </c>
      <c r="Q470" s="229">
        <v>4.0000000000000003E-05</v>
      </c>
      <c r="R470" s="229">
        <f>Q470*H470</f>
        <v>0.0010560000000000001</v>
      </c>
      <c r="S470" s="229">
        <v>0</v>
      </c>
      <c r="T470" s="230">
        <f>S470*H470</f>
        <v>0</v>
      </c>
      <c r="AR470" s="23" t="s">
        <v>252</v>
      </c>
      <c r="AT470" s="23" t="s">
        <v>152</v>
      </c>
      <c r="AU470" s="23" t="s">
        <v>84</v>
      </c>
      <c r="AY470" s="23" t="s">
        <v>149</v>
      </c>
      <c r="BE470" s="231">
        <f>IF(N470="základní",J470,0)</f>
        <v>0</v>
      </c>
      <c r="BF470" s="231">
        <f>IF(N470="snížená",J470,0)</f>
        <v>0</v>
      </c>
      <c r="BG470" s="231">
        <f>IF(N470="zákl. přenesená",J470,0)</f>
        <v>0</v>
      </c>
      <c r="BH470" s="231">
        <f>IF(N470="sníž. přenesená",J470,0)</f>
        <v>0</v>
      </c>
      <c r="BI470" s="231">
        <f>IF(N470="nulová",J470,0)</f>
        <v>0</v>
      </c>
      <c r="BJ470" s="23" t="s">
        <v>24</v>
      </c>
      <c r="BK470" s="231">
        <f>ROUND(I470*H470,2)</f>
        <v>0</v>
      </c>
      <c r="BL470" s="23" t="s">
        <v>252</v>
      </c>
      <c r="BM470" s="23" t="s">
        <v>905</v>
      </c>
    </row>
    <row r="471" s="1" customFormat="1" ht="22.8" customHeight="1">
      <c r="B471" s="45"/>
      <c r="C471" s="220" t="s">
        <v>906</v>
      </c>
      <c r="D471" s="220" t="s">
        <v>152</v>
      </c>
      <c r="E471" s="221" t="s">
        <v>907</v>
      </c>
      <c r="F471" s="222" t="s">
        <v>908</v>
      </c>
      <c r="G471" s="223" t="s">
        <v>167</v>
      </c>
      <c r="H471" s="224">
        <v>26.399999999999999</v>
      </c>
      <c r="I471" s="225"/>
      <c r="J471" s="226">
        <f>ROUND(I471*H471,2)</f>
        <v>0</v>
      </c>
      <c r="K471" s="222" t="s">
        <v>156</v>
      </c>
      <c r="L471" s="71"/>
      <c r="M471" s="227" t="s">
        <v>22</v>
      </c>
      <c r="N471" s="228" t="s">
        <v>46</v>
      </c>
      <c r="O471" s="46"/>
      <c r="P471" s="229">
        <f>O471*H471</f>
        <v>0</v>
      </c>
      <c r="Q471" s="229">
        <v>0.00038999999999999999</v>
      </c>
      <c r="R471" s="229">
        <f>Q471*H471</f>
        <v>0.010296</v>
      </c>
      <c r="S471" s="229">
        <v>0</v>
      </c>
      <c r="T471" s="230">
        <f>S471*H471</f>
        <v>0</v>
      </c>
      <c r="AR471" s="23" t="s">
        <v>252</v>
      </c>
      <c r="AT471" s="23" t="s">
        <v>152</v>
      </c>
      <c r="AU471" s="23" t="s">
        <v>84</v>
      </c>
      <c r="AY471" s="23" t="s">
        <v>149</v>
      </c>
      <c r="BE471" s="231">
        <f>IF(N471="základní",J471,0)</f>
        <v>0</v>
      </c>
      <c r="BF471" s="231">
        <f>IF(N471="snížená",J471,0)</f>
        <v>0</v>
      </c>
      <c r="BG471" s="231">
        <f>IF(N471="zákl. přenesená",J471,0)</f>
        <v>0</v>
      </c>
      <c r="BH471" s="231">
        <f>IF(N471="sníž. přenesená",J471,0)</f>
        <v>0</v>
      </c>
      <c r="BI471" s="231">
        <f>IF(N471="nulová",J471,0)</f>
        <v>0</v>
      </c>
      <c r="BJ471" s="23" t="s">
        <v>24</v>
      </c>
      <c r="BK471" s="231">
        <f>ROUND(I471*H471,2)</f>
        <v>0</v>
      </c>
      <c r="BL471" s="23" t="s">
        <v>252</v>
      </c>
      <c r="BM471" s="23" t="s">
        <v>909</v>
      </c>
    </row>
    <row r="472" s="10" customFormat="1" ht="29.88" customHeight="1">
      <c r="B472" s="204"/>
      <c r="C472" s="205"/>
      <c r="D472" s="206" t="s">
        <v>74</v>
      </c>
      <c r="E472" s="218" t="s">
        <v>910</v>
      </c>
      <c r="F472" s="218" t="s">
        <v>911</v>
      </c>
      <c r="G472" s="205"/>
      <c r="H472" s="205"/>
      <c r="I472" s="208"/>
      <c r="J472" s="219">
        <f>BK472</f>
        <v>0</v>
      </c>
      <c r="K472" s="205"/>
      <c r="L472" s="210"/>
      <c r="M472" s="211"/>
      <c r="N472" s="212"/>
      <c r="O472" s="212"/>
      <c r="P472" s="213">
        <f>SUM(P473:P490)</f>
        <v>0</v>
      </c>
      <c r="Q472" s="212"/>
      <c r="R472" s="213">
        <f>SUM(R473:R490)</f>
        <v>0.18670838000000001</v>
      </c>
      <c r="S472" s="212"/>
      <c r="T472" s="214">
        <f>SUM(T473:T490)</f>
        <v>0.033311050000000002</v>
      </c>
      <c r="AR472" s="215" t="s">
        <v>84</v>
      </c>
      <c r="AT472" s="216" t="s">
        <v>74</v>
      </c>
      <c r="AU472" s="216" t="s">
        <v>24</v>
      </c>
      <c r="AY472" s="215" t="s">
        <v>149</v>
      </c>
      <c r="BK472" s="217">
        <f>SUM(BK473:BK490)</f>
        <v>0</v>
      </c>
    </row>
    <row r="473" s="1" customFormat="1" ht="14.4" customHeight="1">
      <c r="B473" s="45"/>
      <c r="C473" s="220" t="s">
        <v>912</v>
      </c>
      <c r="D473" s="220" t="s">
        <v>152</v>
      </c>
      <c r="E473" s="221" t="s">
        <v>913</v>
      </c>
      <c r="F473" s="222" t="s">
        <v>914</v>
      </c>
      <c r="G473" s="223" t="s">
        <v>167</v>
      </c>
      <c r="H473" s="224">
        <v>107.455</v>
      </c>
      <c r="I473" s="225"/>
      <c r="J473" s="226">
        <f>ROUND(I473*H473,2)</f>
        <v>0</v>
      </c>
      <c r="K473" s="222" t="s">
        <v>156</v>
      </c>
      <c r="L473" s="71"/>
      <c r="M473" s="227" t="s">
        <v>22</v>
      </c>
      <c r="N473" s="228" t="s">
        <v>46</v>
      </c>
      <c r="O473" s="46"/>
      <c r="P473" s="229">
        <f>O473*H473</f>
        <v>0</v>
      </c>
      <c r="Q473" s="229">
        <v>0.001</v>
      </c>
      <c r="R473" s="229">
        <f>Q473*H473</f>
        <v>0.107455</v>
      </c>
      <c r="S473" s="229">
        <v>0.00031</v>
      </c>
      <c r="T473" s="230">
        <f>S473*H473</f>
        <v>0.033311050000000002</v>
      </c>
      <c r="AR473" s="23" t="s">
        <v>252</v>
      </c>
      <c r="AT473" s="23" t="s">
        <v>152</v>
      </c>
      <c r="AU473" s="23" t="s">
        <v>84</v>
      </c>
      <c r="AY473" s="23" t="s">
        <v>149</v>
      </c>
      <c r="BE473" s="231">
        <f>IF(N473="základní",J473,0)</f>
        <v>0</v>
      </c>
      <c r="BF473" s="231">
        <f>IF(N473="snížená",J473,0)</f>
        <v>0</v>
      </c>
      <c r="BG473" s="231">
        <f>IF(N473="zákl. přenesená",J473,0)</f>
        <v>0</v>
      </c>
      <c r="BH473" s="231">
        <f>IF(N473="sníž. přenesená",J473,0)</f>
        <v>0</v>
      </c>
      <c r="BI473" s="231">
        <f>IF(N473="nulová",J473,0)</f>
        <v>0</v>
      </c>
      <c r="BJ473" s="23" t="s">
        <v>24</v>
      </c>
      <c r="BK473" s="231">
        <f>ROUND(I473*H473,2)</f>
        <v>0</v>
      </c>
      <c r="BL473" s="23" t="s">
        <v>252</v>
      </c>
      <c r="BM473" s="23" t="s">
        <v>915</v>
      </c>
    </row>
    <row r="474" s="1" customFormat="1">
      <c r="B474" s="45"/>
      <c r="C474" s="73"/>
      <c r="D474" s="232" t="s">
        <v>159</v>
      </c>
      <c r="E474" s="73"/>
      <c r="F474" s="233" t="s">
        <v>916</v>
      </c>
      <c r="G474" s="73"/>
      <c r="H474" s="73"/>
      <c r="I474" s="190"/>
      <c r="J474" s="73"/>
      <c r="K474" s="73"/>
      <c r="L474" s="71"/>
      <c r="M474" s="234"/>
      <c r="N474" s="46"/>
      <c r="O474" s="46"/>
      <c r="P474" s="46"/>
      <c r="Q474" s="46"/>
      <c r="R474" s="46"/>
      <c r="S474" s="46"/>
      <c r="T474" s="94"/>
      <c r="AT474" s="23" t="s">
        <v>159</v>
      </c>
      <c r="AU474" s="23" t="s">
        <v>84</v>
      </c>
    </row>
    <row r="475" s="11" customFormat="1">
      <c r="B475" s="235"/>
      <c r="C475" s="236"/>
      <c r="D475" s="232" t="s">
        <v>161</v>
      </c>
      <c r="E475" s="237" t="s">
        <v>22</v>
      </c>
      <c r="F475" s="238" t="s">
        <v>917</v>
      </c>
      <c r="G475" s="236"/>
      <c r="H475" s="239">
        <v>60.280000000000001</v>
      </c>
      <c r="I475" s="240"/>
      <c r="J475" s="236"/>
      <c r="K475" s="236"/>
      <c r="L475" s="241"/>
      <c r="M475" s="242"/>
      <c r="N475" s="243"/>
      <c r="O475" s="243"/>
      <c r="P475" s="243"/>
      <c r="Q475" s="243"/>
      <c r="R475" s="243"/>
      <c r="S475" s="243"/>
      <c r="T475" s="244"/>
      <c r="AT475" s="245" t="s">
        <v>161</v>
      </c>
      <c r="AU475" s="245" t="s">
        <v>84</v>
      </c>
      <c r="AV475" s="11" t="s">
        <v>84</v>
      </c>
      <c r="AW475" s="11" t="s">
        <v>163</v>
      </c>
      <c r="AX475" s="11" t="s">
        <v>75</v>
      </c>
      <c r="AY475" s="245" t="s">
        <v>149</v>
      </c>
    </row>
    <row r="476" s="11" customFormat="1">
      <c r="B476" s="235"/>
      <c r="C476" s="236"/>
      <c r="D476" s="232" t="s">
        <v>161</v>
      </c>
      <c r="E476" s="237" t="s">
        <v>22</v>
      </c>
      <c r="F476" s="238" t="s">
        <v>918</v>
      </c>
      <c r="G476" s="236"/>
      <c r="H476" s="239">
        <v>4.9937500000000004</v>
      </c>
      <c r="I476" s="240"/>
      <c r="J476" s="236"/>
      <c r="K476" s="236"/>
      <c r="L476" s="241"/>
      <c r="M476" s="242"/>
      <c r="N476" s="243"/>
      <c r="O476" s="243"/>
      <c r="P476" s="243"/>
      <c r="Q476" s="243"/>
      <c r="R476" s="243"/>
      <c r="S476" s="243"/>
      <c r="T476" s="244"/>
      <c r="AT476" s="245" t="s">
        <v>161</v>
      </c>
      <c r="AU476" s="245" t="s">
        <v>84</v>
      </c>
      <c r="AV476" s="11" t="s">
        <v>84</v>
      </c>
      <c r="AW476" s="11" t="s">
        <v>163</v>
      </c>
      <c r="AX476" s="11" t="s">
        <v>75</v>
      </c>
      <c r="AY476" s="245" t="s">
        <v>149</v>
      </c>
    </row>
    <row r="477" s="11" customFormat="1">
      <c r="B477" s="235"/>
      <c r="C477" s="236"/>
      <c r="D477" s="232" t="s">
        <v>161</v>
      </c>
      <c r="E477" s="237" t="s">
        <v>22</v>
      </c>
      <c r="F477" s="238" t="s">
        <v>919</v>
      </c>
      <c r="G477" s="236"/>
      <c r="H477" s="239">
        <v>42.181249999999999</v>
      </c>
      <c r="I477" s="240"/>
      <c r="J477" s="236"/>
      <c r="K477" s="236"/>
      <c r="L477" s="241"/>
      <c r="M477" s="242"/>
      <c r="N477" s="243"/>
      <c r="O477" s="243"/>
      <c r="P477" s="243"/>
      <c r="Q477" s="243"/>
      <c r="R477" s="243"/>
      <c r="S477" s="243"/>
      <c r="T477" s="244"/>
      <c r="AT477" s="245" t="s">
        <v>161</v>
      </c>
      <c r="AU477" s="245" t="s">
        <v>84</v>
      </c>
      <c r="AV477" s="11" t="s">
        <v>84</v>
      </c>
      <c r="AW477" s="11" t="s">
        <v>163</v>
      </c>
      <c r="AX477" s="11" t="s">
        <v>75</v>
      </c>
      <c r="AY477" s="245" t="s">
        <v>149</v>
      </c>
    </row>
    <row r="478" s="1" customFormat="1" ht="22.8" customHeight="1">
      <c r="B478" s="45"/>
      <c r="C478" s="220" t="s">
        <v>920</v>
      </c>
      <c r="D478" s="220" t="s">
        <v>152</v>
      </c>
      <c r="E478" s="221" t="s">
        <v>921</v>
      </c>
      <c r="F478" s="222" t="s">
        <v>922</v>
      </c>
      <c r="G478" s="223" t="s">
        <v>167</v>
      </c>
      <c r="H478" s="224">
        <v>170.26300000000001</v>
      </c>
      <c r="I478" s="225"/>
      <c r="J478" s="226">
        <f>ROUND(I478*H478,2)</f>
        <v>0</v>
      </c>
      <c r="K478" s="222" t="s">
        <v>156</v>
      </c>
      <c r="L478" s="71"/>
      <c r="M478" s="227" t="s">
        <v>22</v>
      </c>
      <c r="N478" s="228" t="s">
        <v>46</v>
      </c>
      <c r="O478" s="46"/>
      <c r="P478" s="229">
        <f>O478*H478</f>
        <v>0</v>
      </c>
      <c r="Q478" s="229">
        <v>0.00020000000000000001</v>
      </c>
      <c r="R478" s="229">
        <f>Q478*H478</f>
        <v>0.034052600000000002</v>
      </c>
      <c r="S478" s="229">
        <v>0</v>
      </c>
      <c r="T478" s="230">
        <f>S478*H478</f>
        <v>0</v>
      </c>
      <c r="AR478" s="23" t="s">
        <v>252</v>
      </c>
      <c r="AT478" s="23" t="s">
        <v>152</v>
      </c>
      <c r="AU478" s="23" t="s">
        <v>84</v>
      </c>
      <c r="AY478" s="23" t="s">
        <v>149</v>
      </c>
      <c r="BE478" s="231">
        <f>IF(N478="základní",J478,0)</f>
        <v>0</v>
      </c>
      <c r="BF478" s="231">
        <f>IF(N478="snížená",J478,0)</f>
        <v>0</v>
      </c>
      <c r="BG478" s="231">
        <f>IF(N478="zákl. přenesená",J478,0)</f>
        <v>0</v>
      </c>
      <c r="BH478" s="231">
        <f>IF(N478="sníž. přenesená",J478,0)</f>
        <v>0</v>
      </c>
      <c r="BI478" s="231">
        <f>IF(N478="nulová",J478,0)</f>
        <v>0</v>
      </c>
      <c r="BJ478" s="23" t="s">
        <v>24</v>
      </c>
      <c r="BK478" s="231">
        <f>ROUND(I478*H478,2)</f>
        <v>0</v>
      </c>
      <c r="BL478" s="23" t="s">
        <v>252</v>
      </c>
      <c r="BM478" s="23" t="s">
        <v>923</v>
      </c>
    </row>
    <row r="479" s="11" customFormat="1">
      <c r="B479" s="235"/>
      <c r="C479" s="236"/>
      <c r="D479" s="232" t="s">
        <v>161</v>
      </c>
      <c r="E479" s="237" t="s">
        <v>22</v>
      </c>
      <c r="F479" s="238" t="s">
        <v>924</v>
      </c>
      <c r="G479" s="236"/>
      <c r="H479" s="239">
        <v>15.119999999999999</v>
      </c>
      <c r="I479" s="240"/>
      <c r="J479" s="236"/>
      <c r="K479" s="236"/>
      <c r="L479" s="241"/>
      <c r="M479" s="242"/>
      <c r="N479" s="243"/>
      <c r="O479" s="243"/>
      <c r="P479" s="243"/>
      <c r="Q479" s="243"/>
      <c r="R479" s="243"/>
      <c r="S479" s="243"/>
      <c r="T479" s="244"/>
      <c r="AT479" s="245" t="s">
        <v>161</v>
      </c>
      <c r="AU479" s="245" t="s">
        <v>84</v>
      </c>
      <c r="AV479" s="11" t="s">
        <v>84</v>
      </c>
      <c r="AW479" s="11" t="s">
        <v>163</v>
      </c>
      <c r="AX479" s="11" t="s">
        <v>75</v>
      </c>
      <c r="AY479" s="245" t="s">
        <v>149</v>
      </c>
    </row>
    <row r="480" s="11" customFormat="1">
      <c r="B480" s="235"/>
      <c r="C480" s="236"/>
      <c r="D480" s="232" t="s">
        <v>161</v>
      </c>
      <c r="E480" s="237" t="s">
        <v>22</v>
      </c>
      <c r="F480" s="238" t="s">
        <v>925</v>
      </c>
      <c r="G480" s="236"/>
      <c r="H480" s="239">
        <v>15.960000000000001</v>
      </c>
      <c r="I480" s="240"/>
      <c r="J480" s="236"/>
      <c r="K480" s="236"/>
      <c r="L480" s="241"/>
      <c r="M480" s="242"/>
      <c r="N480" s="243"/>
      <c r="O480" s="243"/>
      <c r="P480" s="243"/>
      <c r="Q480" s="243"/>
      <c r="R480" s="243"/>
      <c r="S480" s="243"/>
      <c r="T480" s="244"/>
      <c r="AT480" s="245" t="s">
        <v>161</v>
      </c>
      <c r="AU480" s="245" t="s">
        <v>84</v>
      </c>
      <c r="AV480" s="11" t="s">
        <v>84</v>
      </c>
      <c r="AW480" s="11" t="s">
        <v>163</v>
      </c>
      <c r="AX480" s="11" t="s">
        <v>75</v>
      </c>
      <c r="AY480" s="245" t="s">
        <v>149</v>
      </c>
    </row>
    <row r="481" s="11" customFormat="1">
      <c r="B481" s="235"/>
      <c r="C481" s="236"/>
      <c r="D481" s="232" t="s">
        <v>161</v>
      </c>
      <c r="E481" s="237" t="s">
        <v>22</v>
      </c>
      <c r="F481" s="238" t="s">
        <v>917</v>
      </c>
      <c r="G481" s="236"/>
      <c r="H481" s="239">
        <v>60.280000000000001</v>
      </c>
      <c r="I481" s="240"/>
      <c r="J481" s="236"/>
      <c r="K481" s="236"/>
      <c r="L481" s="241"/>
      <c r="M481" s="242"/>
      <c r="N481" s="243"/>
      <c r="O481" s="243"/>
      <c r="P481" s="243"/>
      <c r="Q481" s="243"/>
      <c r="R481" s="243"/>
      <c r="S481" s="243"/>
      <c r="T481" s="244"/>
      <c r="AT481" s="245" t="s">
        <v>161</v>
      </c>
      <c r="AU481" s="245" t="s">
        <v>84</v>
      </c>
      <c r="AV481" s="11" t="s">
        <v>84</v>
      </c>
      <c r="AW481" s="11" t="s">
        <v>163</v>
      </c>
      <c r="AX481" s="11" t="s">
        <v>75</v>
      </c>
      <c r="AY481" s="245" t="s">
        <v>149</v>
      </c>
    </row>
    <row r="482" s="11" customFormat="1">
      <c r="B482" s="235"/>
      <c r="C482" s="236"/>
      <c r="D482" s="232" t="s">
        <v>161</v>
      </c>
      <c r="E482" s="237" t="s">
        <v>22</v>
      </c>
      <c r="F482" s="238" t="s">
        <v>926</v>
      </c>
      <c r="G482" s="236"/>
      <c r="H482" s="239">
        <v>47.5</v>
      </c>
      <c r="I482" s="240"/>
      <c r="J482" s="236"/>
      <c r="K482" s="236"/>
      <c r="L482" s="241"/>
      <c r="M482" s="242"/>
      <c r="N482" s="243"/>
      <c r="O482" s="243"/>
      <c r="P482" s="243"/>
      <c r="Q482" s="243"/>
      <c r="R482" s="243"/>
      <c r="S482" s="243"/>
      <c r="T482" s="244"/>
      <c r="AT482" s="245" t="s">
        <v>161</v>
      </c>
      <c r="AU482" s="245" t="s">
        <v>84</v>
      </c>
      <c r="AV482" s="11" t="s">
        <v>84</v>
      </c>
      <c r="AW482" s="11" t="s">
        <v>163</v>
      </c>
      <c r="AX482" s="11" t="s">
        <v>75</v>
      </c>
      <c r="AY482" s="245" t="s">
        <v>149</v>
      </c>
    </row>
    <row r="483" s="11" customFormat="1">
      <c r="B483" s="235"/>
      <c r="C483" s="236"/>
      <c r="D483" s="232" t="s">
        <v>161</v>
      </c>
      <c r="E483" s="237" t="s">
        <v>22</v>
      </c>
      <c r="F483" s="238" t="s">
        <v>927</v>
      </c>
      <c r="G483" s="236"/>
      <c r="H483" s="239">
        <v>31.4025</v>
      </c>
      <c r="I483" s="240"/>
      <c r="J483" s="236"/>
      <c r="K483" s="236"/>
      <c r="L483" s="241"/>
      <c r="M483" s="242"/>
      <c r="N483" s="243"/>
      <c r="O483" s="243"/>
      <c r="P483" s="243"/>
      <c r="Q483" s="243"/>
      <c r="R483" s="243"/>
      <c r="S483" s="243"/>
      <c r="T483" s="244"/>
      <c r="AT483" s="245" t="s">
        <v>161</v>
      </c>
      <c r="AU483" s="245" t="s">
        <v>84</v>
      </c>
      <c r="AV483" s="11" t="s">
        <v>84</v>
      </c>
      <c r="AW483" s="11" t="s">
        <v>163</v>
      </c>
      <c r="AX483" s="11" t="s">
        <v>75</v>
      </c>
      <c r="AY483" s="245" t="s">
        <v>149</v>
      </c>
    </row>
    <row r="484" s="1" customFormat="1" ht="34.2" customHeight="1">
      <c r="B484" s="45"/>
      <c r="C484" s="220" t="s">
        <v>928</v>
      </c>
      <c r="D484" s="220" t="s">
        <v>152</v>
      </c>
      <c r="E484" s="221" t="s">
        <v>929</v>
      </c>
      <c r="F484" s="222" t="s">
        <v>930</v>
      </c>
      <c r="G484" s="223" t="s">
        <v>167</v>
      </c>
      <c r="H484" s="224">
        <v>139.18299999999999</v>
      </c>
      <c r="I484" s="225"/>
      <c r="J484" s="226">
        <f>ROUND(I484*H484,2)</f>
        <v>0</v>
      </c>
      <c r="K484" s="222" t="s">
        <v>156</v>
      </c>
      <c r="L484" s="71"/>
      <c r="M484" s="227" t="s">
        <v>22</v>
      </c>
      <c r="N484" s="228" t="s">
        <v>46</v>
      </c>
      <c r="O484" s="46"/>
      <c r="P484" s="229">
        <f>O484*H484</f>
        <v>0</v>
      </c>
      <c r="Q484" s="229">
        <v>0.00025999999999999998</v>
      </c>
      <c r="R484" s="229">
        <f>Q484*H484</f>
        <v>0.036187579999999997</v>
      </c>
      <c r="S484" s="229">
        <v>0</v>
      </c>
      <c r="T484" s="230">
        <f>S484*H484</f>
        <v>0</v>
      </c>
      <c r="AR484" s="23" t="s">
        <v>252</v>
      </c>
      <c r="AT484" s="23" t="s">
        <v>152</v>
      </c>
      <c r="AU484" s="23" t="s">
        <v>84</v>
      </c>
      <c r="AY484" s="23" t="s">
        <v>149</v>
      </c>
      <c r="BE484" s="231">
        <f>IF(N484="základní",J484,0)</f>
        <v>0</v>
      </c>
      <c r="BF484" s="231">
        <f>IF(N484="snížená",J484,0)</f>
        <v>0</v>
      </c>
      <c r="BG484" s="231">
        <f>IF(N484="zákl. přenesená",J484,0)</f>
        <v>0</v>
      </c>
      <c r="BH484" s="231">
        <f>IF(N484="sníž. přenesená",J484,0)</f>
        <v>0</v>
      </c>
      <c r="BI484" s="231">
        <f>IF(N484="nulová",J484,0)</f>
        <v>0</v>
      </c>
      <c r="BJ484" s="23" t="s">
        <v>24</v>
      </c>
      <c r="BK484" s="231">
        <f>ROUND(I484*H484,2)</f>
        <v>0</v>
      </c>
      <c r="BL484" s="23" t="s">
        <v>252</v>
      </c>
      <c r="BM484" s="23" t="s">
        <v>931</v>
      </c>
    </row>
    <row r="485" s="11" customFormat="1">
      <c r="B485" s="235"/>
      <c r="C485" s="236"/>
      <c r="D485" s="232" t="s">
        <v>161</v>
      </c>
      <c r="E485" s="237" t="s">
        <v>22</v>
      </c>
      <c r="F485" s="238" t="s">
        <v>917</v>
      </c>
      <c r="G485" s="236"/>
      <c r="H485" s="239">
        <v>60.280000000000001</v>
      </c>
      <c r="I485" s="240"/>
      <c r="J485" s="236"/>
      <c r="K485" s="236"/>
      <c r="L485" s="241"/>
      <c r="M485" s="242"/>
      <c r="N485" s="243"/>
      <c r="O485" s="243"/>
      <c r="P485" s="243"/>
      <c r="Q485" s="243"/>
      <c r="R485" s="243"/>
      <c r="S485" s="243"/>
      <c r="T485" s="244"/>
      <c r="AT485" s="245" t="s">
        <v>161</v>
      </c>
      <c r="AU485" s="245" t="s">
        <v>84</v>
      </c>
      <c r="AV485" s="11" t="s">
        <v>84</v>
      </c>
      <c r="AW485" s="11" t="s">
        <v>163</v>
      </c>
      <c r="AX485" s="11" t="s">
        <v>75</v>
      </c>
      <c r="AY485" s="245" t="s">
        <v>149</v>
      </c>
    </row>
    <row r="486" s="11" customFormat="1">
      <c r="B486" s="235"/>
      <c r="C486" s="236"/>
      <c r="D486" s="232" t="s">
        <v>161</v>
      </c>
      <c r="E486" s="237" t="s">
        <v>22</v>
      </c>
      <c r="F486" s="238" t="s">
        <v>926</v>
      </c>
      <c r="G486" s="236"/>
      <c r="H486" s="239">
        <v>47.5</v>
      </c>
      <c r="I486" s="240"/>
      <c r="J486" s="236"/>
      <c r="K486" s="236"/>
      <c r="L486" s="241"/>
      <c r="M486" s="242"/>
      <c r="N486" s="243"/>
      <c r="O486" s="243"/>
      <c r="P486" s="243"/>
      <c r="Q486" s="243"/>
      <c r="R486" s="243"/>
      <c r="S486" s="243"/>
      <c r="T486" s="244"/>
      <c r="AT486" s="245" t="s">
        <v>161</v>
      </c>
      <c r="AU486" s="245" t="s">
        <v>84</v>
      </c>
      <c r="AV486" s="11" t="s">
        <v>84</v>
      </c>
      <c r="AW486" s="11" t="s">
        <v>163</v>
      </c>
      <c r="AX486" s="11" t="s">
        <v>75</v>
      </c>
      <c r="AY486" s="245" t="s">
        <v>149</v>
      </c>
    </row>
    <row r="487" s="11" customFormat="1">
      <c r="B487" s="235"/>
      <c r="C487" s="236"/>
      <c r="D487" s="232" t="s">
        <v>161</v>
      </c>
      <c r="E487" s="237" t="s">
        <v>22</v>
      </c>
      <c r="F487" s="238" t="s">
        <v>927</v>
      </c>
      <c r="G487" s="236"/>
      <c r="H487" s="239">
        <v>31.4025</v>
      </c>
      <c r="I487" s="240"/>
      <c r="J487" s="236"/>
      <c r="K487" s="236"/>
      <c r="L487" s="241"/>
      <c r="M487" s="242"/>
      <c r="N487" s="243"/>
      <c r="O487" s="243"/>
      <c r="P487" s="243"/>
      <c r="Q487" s="243"/>
      <c r="R487" s="243"/>
      <c r="S487" s="243"/>
      <c r="T487" s="244"/>
      <c r="AT487" s="245" t="s">
        <v>161</v>
      </c>
      <c r="AU487" s="245" t="s">
        <v>84</v>
      </c>
      <c r="AV487" s="11" t="s">
        <v>84</v>
      </c>
      <c r="AW487" s="11" t="s">
        <v>163</v>
      </c>
      <c r="AX487" s="11" t="s">
        <v>75</v>
      </c>
      <c r="AY487" s="245" t="s">
        <v>149</v>
      </c>
    </row>
    <row r="488" s="1" customFormat="1" ht="34.2" customHeight="1">
      <c r="B488" s="45"/>
      <c r="C488" s="220" t="s">
        <v>932</v>
      </c>
      <c r="D488" s="220" t="s">
        <v>152</v>
      </c>
      <c r="E488" s="221" t="s">
        <v>933</v>
      </c>
      <c r="F488" s="222" t="s">
        <v>934</v>
      </c>
      <c r="G488" s="223" t="s">
        <v>167</v>
      </c>
      <c r="H488" s="224">
        <v>31.079999999999998</v>
      </c>
      <c r="I488" s="225"/>
      <c r="J488" s="226">
        <f>ROUND(I488*H488,2)</f>
        <v>0</v>
      </c>
      <c r="K488" s="222" t="s">
        <v>156</v>
      </c>
      <c r="L488" s="71"/>
      <c r="M488" s="227" t="s">
        <v>22</v>
      </c>
      <c r="N488" s="228" t="s">
        <v>46</v>
      </c>
      <c r="O488" s="46"/>
      <c r="P488" s="229">
        <f>O488*H488</f>
        <v>0</v>
      </c>
      <c r="Q488" s="229">
        <v>0.00029</v>
      </c>
      <c r="R488" s="229">
        <f>Q488*H488</f>
        <v>0.009013199999999999</v>
      </c>
      <c r="S488" s="229">
        <v>0</v>
      </c>
      <c r="T488" s="230">
        <f>S488*H488</f>
        <v>0</v>
      </c>
      <c r="AR488" s="23" t="s">
        <v>252</v>
      </c>
      <c r="AT488" s="23" t="s">
        <v>152</v>
      </c>
      <c r="AU488" s="23" t="s">
        <v>84</v>
      </c>
      <c r="AY488" s="23" t="s">
        <v>149</v>
      </c>
      <c r="BE488" s="231">
        <f>IF(N488="základní",J488,0)</f>
        <v>0</v>
      </c>
      <c r="BF488" s="231">
        <f>IF(N488="snížená",J488,0)</f>
        <v>0</v>
      </c>
      <c r="BG488" s="231">
        <f>IF(N488="zákl. přenesená",J488,0)</f>
        <v>0</v>
      </c>
      <c r="BH488" s="231">
        <f>IF(N488="sníž. přenesená",J488,0)</f>
        <v>0</v>
      </c>
      <c r="BI488" s="231">
        <f>IF(N488="nulová",J488,0)</f>
        <v>0</v>
      </c>
      <c r="BJ488" s="23" t="s">
        <v>24</v>
      </c>
      <c r="BK488" s="231">
        <f>ROUND(I488*H488,2)</f>
        <v>0</v>
      </c>
      <c r="BL488" s="23" t="s">
        <v>252</v>
      </c>
      <c r="BM488" s="23" t="s">
        <v>935</v>
      </c>
    </row>
    <row r="489" s="11" customFormat="1">
      <c r="B489" s="235"/>
      <c r="C489" s="236"/>
      <c r="D489" s="232" t="s">
        <v>161</v>
      </c>
      <c r="E489" s="237" t="s">
        <v>22</v>
      </c>
      <c r="F489" s="238" t="s">
        <v>924</v>
      </c>
      <c r="G489" s="236"/>
      <c r="H489" s="239">
        <v>15.119999999999999</v>
      </c>
      <c r="I489" s="240"/>
      <c r="J489" s="236"/>
      <c r="K489" s="236"/>
      <c r="L489" s="241"/>
      <c r="M489" s="242"/>
      <c r="N489" s="243"/>
      <c r="O489" s="243"/>
      <c r="P489" s="243"/>
      <c r="Q489" s="243"/>
      <c r="R489" s="243"/>
      <c r="S489" s="243"/>
      <c r="T489" s="244"/>
      <c r="AT489" s="245" t="s">
        <v>161</v>
      </c>
      <c r="AU489" s="245" t="s">
        <v>84</v>
      </c>
      <c r="AV489" s="11" t="s">
        <v>84</v>
      </c>
      <c r="AW489" s="11" t="s">
        <v>163</v>
      </c>
      <c r="AX489" s="11" t="s">
        <v>75</v>
      </c>
      <c r="AY489" s="245" t="s">
        <v>149</v>
      </c>
    </row>
    <row r="490" s="11" customFormat="1">
      <c r="B490" s="235"/>
      <c r="C490" s="236"/>
      <c r="D490" s="232" t="s">
        <v>161</v>
      </c>
      <c r="E490" s="237" t="s">
        <v>22</v>
      </c>
      <c r="F490" s="238" t="s">
        <v>925</v>
      </c>
      <c r="G490" s="236"/>
      <c r="H490" s="239">
        <v>15.960000000000001</v>
      </c>
      <c r="I490" s="240"/>
      <c r="J490" s="236"/>
      <c r="K490" s="236"/>
      <c r="L490" s="241"/>
      <c r="M490" s="277"/>
      <c r="N490" s="278"/>
      <c r="O490" s="278"/>
      <c r="P490" s="278"/>
      <c r="Q490" s="278"/>
      <c r="R490" s="278"/>
      <c r="S490" s="278"/>
      <c r="T490" s="279"/>
      <c r="AT490" s="245" t="s">
        <v>161</v>
      </c>
      <c r="AU490" s="245" t="s">
        <v>84</v>
      </c>
      <c r="AV490" s="11" t="s">
        <v>84</v>
      </c>
      <c r="AW490" s="11" t="s">
        <v>163</v>
      </c>
      <c r="AX490" s="11" t="s">
        <v>75</v>
      </c>
      <c r="AY490" s="245" t="s">
        <v>149</v>
      </c>
    </row>
    <row r="491" s="1" customFormat="1" ht="6.96" customHeight="1">
      <c r="B491" s="66"/>
      <c r="C491" s="67"/>
      <c r="D491" s="67"/>
      <c r="E491" s="67"/>
      <c r="F491" s="67"/>
      <c r="G491" s="67"/>
      <c r="H491" s="67"/>
      <c r="I491" s="165"/>
      <c r="J491" s="67"/>
      <c r="K491" s="67"/>
      <c r="L491" s="71"/>
    </row>
  </sheetData>
  <sheetProtection sheet="1" autoFilter="0" formatColumns="0" formatRows="0" objects="1" scenarios="1" spinCount="100000" saltValue="CpkwfxKfum7cuD4g7iU/YiWFsAVe9fEwsDYWhTBHyK1TJgqGmw3WrC4sGY5c3TbvtDP1aMu8kV5oA/rtpOxODw==" hashValue="SEkrajeundnxunfgq6BnodxS3GilF98mPYx93/hXHDWUya8OcTnh2L24npJQd2ChPUizxSd915N4dDADbuxjTg==" algorithmName="SHA-512" password="CC35"/>
  <autoFilter ref="C101:K490"/>
  <mergeCells count="10">
    <mergeCell ref="E7:H7"/>
    <mergeCell ref="E9:H9"/>
    <mergeCell ref="E24:H24"/>
    <mergeCell ref="E45:H45"/>
    <mergeCell ref="E47:H47"/>
    <mergeCell ref="J51:J52"/>
    <mergeCell ref="E92:H92"/>
    <mergeCell ref="E94:H94"/>
    <mergeCell ref="G1:H1"/>
    <mergeCell ref="L2:V2"/>
  </mergeCells>
  <hyperlinks>
    <hyperlink ref="F1:G1" location="C2" display="1) Krycí list soupisu"/>
    <hyperlink ref="G1:H1" location="C54" display="2) Rekapitulace"/>
    <hyperlink ref="J1" location="C10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5"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87</v>
      </c>
    </row>
    <row r="3" ht="6.96" customHeight="1">
      <c r="B3" s="24"/>
      <c r="C3" s="25"/>
      <c r="D3" s="25"/>
      <c r="E3" s="25"/>
      <c r="F3" s="25"/>
      <c r="G3" s="25"/>
      <c r="H3" s="25"/>
      <c r="I3" s="140"/>
      <c r="J3" s="25"/>
      <c r="K3" s="26"/>
      <c r="AT3" s="23" t="s">
        <v>84</v>
      </c>
    </row>
    <row r="4" ht="36.96" customHeight="1">
      <c r="B4" s="27"/>
      <c r="C4" s="28"/>
      <c r="D4" s="29" t="s">
        <v>99</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4.4" customHeight="1">
      <c r="B7" s="27"/>
      <c r="C7" s="28"/>
      <c r="D7" s="28"/>
      <c r="E7" s="142" t="str">
        <f>'Rekapitulace stavby'!K6</f>
        <v xml:space="preserve">Domov mládeže a školní jídelna - Lidická  590/38, Karlovy Vary - Pavilon A1</v>
      </c>
      <c r="F7" s="39"/>
      <c r="G7" s="39"/>
      <c r="H7" s="39"/>
      <c r="I7" s="141"/>
      <c r="J7" s="28"/>
      <c r="K7" s="30"/>
    </row>
    <row r="8" s="1" customFormat="1">
      <c r="B8" s="45"/>
      <c r="C8" s="46"/>
      <c r="D8" s="39" t="s">
        <v>100</v>
      </c>
      <c r="E8" s="46"/>
      <c r="F8" s="46"/>
      <c r="G8" s="46"/>
      <c r="H8" s="46"/>
      <c r="I8" s="143"/>
      <c r="J8" s="46"/>
      <c r="K8" s="50"/>
    </row>
    <row r="9" s="1" customFormat="1" ht="36.96" customHeight="1">
      <c r="B9" s="45"/>
      <c r="C9" s="46"/>
      <c r="D9" s="46"/>
      <c r="E9" s="144" t="s">
        <v>936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13. 2. 2018</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
        <v>22</v>
      </c>
      <c r="K14" s="50"/>
    </row>
    <row r="15" s="1" customFormat="1" ht="18" customHeight="1">
      <c r="B15" s="45"/>
      <c r="C15" s="46"/>
      <c r="D15" s="46"/>
      <c r="E15" s="34" t="s">
        <v>33</v>
      </c>
      <c r="F15" s="46"/>
      <c r="G15" s="46"/>
      <c r="H15" s="46"/>
      <c r="I15" s="145" t="s">
        <v>34</v>
      </c>
      <c r="J15" s="34" t="s">
        <v>22</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
        <v>22</v>
      </c>
      <c r="K20" s="50"/>
    </row>
    <row r="21" s="1" customFormat="1" ht="18" customHeight="1">
      <c r="B21" s="45"/>
      <c r="C21" s="46"/>
      <c r="D21" s="46"/>
      <c r="E21" s="34" t="s">
        <v>38</v>
      </c>
      <c r="F21" s="46"/>
      <c r="G21" s="46"/>
      <c r="H21" s="46"/>
      <c r="I21" s="145" t="s">
        <v>34</v>
      </c>
      <c r="J21" s="34" t="s">
        <v>22</v>
      </c>
      <c r="K21" s="50"/>
    </row>
    <row r="22" s="1" customFormat="1" ht="6.96" customHeight="1">
      <c r="B22" s="45"/>
      <c r="C22" s="46"/>
      <c r="D22" s="46"/>
      <c r="E22" s="46"/>
      <c r="F22" s="46"/>
      <c r="G22" s="46"/>
      <c r="H22" s="46"/>
      <c r="I22" s="143"/>
      <c r="J22" s="46"/>
      <c r="K22" s="50"/>
    </row>
    <row r="23" s="1" customFormat="1" ht="14.4" customHeight="1">
      <c r="B23" s="45"/>
      <c r="C23" s="46"/>
      <c r="D23" s="39" t="s">
        <v>39</v>
      </c>
      <c r="E23" s="46"/>
      <c r="F23" s="46"/>
      <c r="G23" s="46"/>
      <c r="H23" s="46"/>
      <c r="I23" s="143"/>
      <c r="J23" s="46"/>
      <c r="K23" s="50"/>
    </row>
    <row r="24" s="6" customFormat="1" ht="75.6" customHeight="1">
      <c r="B24" s="147"/>
      <c r="C24" s="148"/>
      <c r="D24" s="148"/>
      <c r="E24" s="43" t="s">
        <v>40</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41</v>
      </c>
      <c r="E27" s="46"/>
      <c r="F27" s="46"/>
      <c r="G27" s="46"/>
      <c r="H27" s="46"/>
      <c r="I27" s="143"/>
      <c r="J27" s="154">
        <f>ROUND(J82,2)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43</v>
      </c>
      <c r="G29" s="46"/>
      <c r="H29" s="46"/>
      <c r="I29" s="155" t="s">
        <v>42</v>
      </c>
      <c r="J29" s="51" t="s">
        <v>44</v>
      </c>
      <c r="K29" s="50"/>
    </row>
    <row r="30" s="1" customFormat="1" ht="14.4" customHeight="1">
      <c r="B30" s="45"/>
      <c r="C30" s="46"/>
      <c r="D30" s="54" t="s">
        <v>45</v>
      </c>
      <c r="E30" s="54" t="s">
        <v>46</v>
      </c>
      <c r="F30" s="156">
        <f>ROUND(SUM(BE82:BE192), 2)</f>
        <v>0</v>
      </c>
      <c r="G30" s="46"/>
      <c r="H30" s="46"/>
      <c r="I30" s="157">
        <v>0.20999999999999999</v>
      </c>
      <c r="J30" s="156">
        <f>ROUND(ROUND((SUM(BE82:BE192)), 2)*I30, 2)</f>
        <v>0</v>
      </c>
      <c r="K30" s="50"/>
    </row>
    <row r="31" s="1" customFormat="1" ht="14.4" customHeight="1">
      <c r="B31" s="45"/>
      <c r="C31" s="46"/>
      <c r="D31" s="46"/>
      <c r="E31" s="54" t="s">
        <v>47</v>
      </c>
      <c r="F31" s="156">
        <f>ROUND(SUM(BF82:BF192), 2)</f>
        <v>0</v>
      </c>
      <c r="G31" s="46"/>
      <c r="H31" s="46"/>
      <c r="I31" s="157">
        <v>0.14999999999999999</v>
      </c>
      <c r="J31" s="156">
        <f>ROUND(ROUND((SUM(BF82:BF192)), 2)*I31, 2)</f>
        <v>0</v>
      </c>
      <c r="K31" s="50"/>
    </row>
    <row r="32" hidden="1" s="1" customFormat="1" ht="14.4" customHeight="1">
      <c r="B32" s="45"/>
      <c r="C32" s="46"/>
      <c r="D32" s="46"/>
      <c r="E32" s="54" t="s">
        <v>48</v>
      </c>
      <c r="F32" s="156">
        <f>ROUND(SUM(BG82:BG192), 2)</f>
        <v>0</v>
      </c>
      <c r="G32" s="46"/>
      <c r="H32" s="46"/>
      <c r="I32" s="157">
        <v>0.20999999999999999</v>
      </c>
      <c r="J32" s="156">
        <v>0</v>
      </c>
      <c r="K32" s="50"/>
    </row>
    <row r="33" hidden="1" s="1" customFormat="1" ht="14.4" customHeight="1">
      <c r="B33" s="45"/>
      <c r="C33" s="46"/>
      <c r="D33" s="46"/>
      <c r="E33" s="54" t="s">
        <v>49</v>
      </c>
      <c r="F33" s="156">
        <f>ROUND(SUM(BH82:BH192), 2)</f>
        <v>0</v>
      </c>
      <c r="G33" s="46"/>
      <c r="H33" s="46"/>
      <c r="I33" s="157">
        <v>0.14999999999999999</v>
      </c>
      <c r="J33" s="156">
        <v>0</v>
      </c>
      <c r="K33" s="50"/>
    </row>
    <row r="34" hidden="1" s="1" customFormat="1" ht="14.4" customHeight="1">
      <c r="B34" s="45"/>
      <c r="C34" s="46"/>
      <c r="D34" s="46"/>
      <c r="E34" s="54" t="s">
        <v>50</v>
      </c>
      <c r="F34" s="156">
        <f>ROUND(SUM(BI82:BI192),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51</v>
      </c>
      <c r="E36" s="97"/>
      <c r="F36" s="97"/>
      <c r="G36" s="160" t="s">
        <v>52</v>
      </c>
      <c r="H36" s="161" t="s">
        <v>53</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102</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4.4" customHeight="1">
      <c r="B45" s="45"/>
      <c r="C45" s="46"/>
      <c r="D45" s="46"/>
      <c r="E45" s="142" t="str">
        <f>E7</f>
        <v xml:space="preserve">Domov mládeže a školní jídelna - Lidická  590/38, Karlovy Vary - Pavilon A1</v>
      </c>
      <c r="F45" s="39"/>
      <c r="G45" s="39"/>
      <c r="H45" s="39"/>
      <c r="I45" s="143"/>
      <c r="J45" s="46"/>
      <c r="K45" s="50"/>
    </row>
    <row r="46" s="1" customFormat="1" ht="14.4" customHeight="1">
      <c r="B46" s="45"/>
      <c r="C46" s="39" t="s">
        <v>100</v>
      </c>
      <c r="D46" s="46"/>
      <c r="E46" s="46"/>
      <c r="F46" s="46"/>
      <c r="G46" s="46"/>
      <c r="H46" s="46"/>
      <c r="I46" s="143"/>
      <c r="J46" s="46"/>
      <c r="K46" s="50"/>
    </row>
    <row r="47" s="1" customFormat="1" ht="16.2" customHeight="1">
      <c r="B47" s="45"/>
      <c r="C47" s="46"/>
      <c r="D47" s="46"/>
      <c r="E47" s="144" t="str">
        <f>E9</f>
        <v>SO 01-zti - Pavilon A1 - Úprava soc.zařízení v ubytovnách žáků - ZTI</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Karlovy Vary</v>
      </c>
      <c r="G49" s="46"/>
      <c r="H49" s="46"/>
      <c r="I49" s="145" t="s">
        <v>27</v>
      </c>
      <c r="J49" s="146" t="str">
        <f>IF(J12="","",J12)</f>
        <v>13. 2. 2018</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Domov mládeže, Lidická 38, K.Vary</v>
      </c>
      <c r="G51" s="46"/>
      <c r="H51" s="46"/>
      <c r="I51" s="145" t="s">
        <v>37</v>
      </c>
      <c r="J51" s="43" t="str">
        <f>E21</f>
        <v>Ivan Křesina</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103</v>
      </c>
      <c r="D54" s="158"/>
      <c r="E54" s="158"/>
      <c r="F54" s="158"/>
      <c r="G54" s="158"/>
      <c r="H54" s="158"/>
      <c r="I54" s="172"/>
      <c r="J54" s="173" t="s">
        <v>104</v>
      </c>
      <c r="K54" s="174"/>
    </row>
    <row r="55" s="1" customFormat="1" ht="10.32" customHeight="1">
      <c r="B55" s="45"/>
      <c r="C55" s="46"/>
      <c r="D55" s="46"/>
      <c r="E55" s="46"/>
      <c r="F55" s="46"/>
      <c r="G55" s="46"/>
      <c r="H55" s="46"/>
      <c r="I55" s="143"/>
      <c r="J55" s="46"/>
      <c r="K55" s="50"/>
    </row>
    <row r="56" s="1" customFormat="1" ht="29.28" customHeight="1">
      <c r="B56" s="45"/>
      <c r="C56" s="175" t="s">
        <v>105</v>
      </c>
      <c r="D56" s="46"/>
      <c r="E56" s="46"/>
      <c r="F56" s="46"/>
      <c r="G56" s="46"/>
      <c r="H56" s="46"/>
      <c r="I56" s="143"/>
      <c r="J56" s="154">
        <f>J82</f>
        <v>0</v>
      </c>
      <c r="K56" s="50"/>
      <c r="AU56" s="23" t="s">
        <v>106</v>
      </c>
    </row>
    <row r="57" s="7" customFormat="1" ht="24.96" customHeight="1">
      <c r="B57" s="176"/>
      <c r="C57" s="177"/>
      <c r="D57" s="178" t="s">
        <v>118</v>
      </c>
      <c r="E57" s="179"/>
      <c r="F57" s="179"/>
      <c r="G57" s="179"/>
      <c r="H57" s="179"/>
      <c r="I57" s="180"/>
      <c r="J57" s="181">
        <f>J83</f>
        <v>0</v>
      </c>
      <c r="K57" s="182"/>
    </row>
    <row r="58" s="8" customFormat="1" ht="19.92" customHeight="1">
      <c r="B58" s="183"/>
      <c r="C58" s="184"/>
      <c r="D58" s="185" t="s">
        <v>937</v>
      </c>
      <c r="E58" s="186"/>
      <c r="F58" s="186"/>
      <c r="G58" s="186"/>
      <c r="H58" s="186"/>
      <c r="I58" s="187"/>
      <c r="J58" s="188">
        <f>J84</f>
        <v>0</v>
      </c>
      <c r="K58" s="189"/>
    </row>
    <row r="59" s="8" customFormat="1" ht="19.92" customHeight="1">
      <c r="B59" s="183"/>
      <c r="C59" s="184"/>
      <c r="D59" s="185" t="s">
        <v>938</v>
      </c>
      <c r="E59" s="186"/>
      <c r="F59" s="186"/>
      <c r="G59" s="186"/>
      <c r="H59" s="186"/>
      <c r="I59" s="187"/>
      <c r="J59" s="188">
        <f>J95</f>
        <v>0</v>
      </c>
      <c r="K59" s="189"/>
    </row>
    <row r="60" s="8" customFormat="1" ht="19.92" customHeight="1">
      <c r="B60" s="183"/>
      <c r="C60" s="184"/>
      <c r="D60" s="185" t="s">
        <v>120</v>
      </c>
      <c r="E60" s="186"/>
      <c r="F60" s="186"/>
      <c r="G60" s="186"/>
      <c r="H60" s="186"/>
      <c r="I60" s="187"/>
      <c r="J60" s="188">
        <f>J122</f>
        <v>0</v>
      </c>
      <c r="K60" s="189"/>
    </row>
    <row r="61" s="8" customFormat="1" ht="19.92" customHeight="1">
      <c r="B61" s="183"/>
      <c r="C61" s="184"/>
      <c r="D61" s="185" t="s">
        <v>121</v>
      </c>
      <c r="E61" s="186"/>
      <c r="F61" s="186"/>
      <c r="G61" s="186"/>
      <c r="H61" s="186"/>
      <c r="I61" s="187"/>
      <c r="J61" s="188">
        <f>J154</f>
        <v>0</v>
      </c>
      <c r="K61" s="189"/>
    </row>
    <row r="62" s="7" customFormat="1" ht="24.96" customHeight="1">
      <c r="B62" s="176"/>
      <c r="C62" s="177"/>
      <c r="D62" s="178" t="s">
        <v>939</v>
      </c>
      <c r="E62" s="179"/>
      <c r="F62" s="179"/>
      <c r="G62" s="179"/>
      <c r="H62" s="179"/>
      <c r="I62" s="180"/>
      <c r="J62" s="181">
        <f>J190</f>
        <v>0</v>
      </c>
      <c r="K62" s="182"/>
    </row>
    <row r="63" s="1" customFormat="1" ht="21.84" customHeight="1">
      <c r="B63" s="45"/>
      <c r="C63" s="46"/>
      <c r="D63" s="46"/>
      <c r="E63" s="46"/>
      <c r="F63" s="46"/>
      <c r="G63" s="46"/>
      <c r="H63" s="46"/>
      <c r="I63" s="143"/>
      <c r="J63" s="46"/>
      <c r="K63" s="50"/>
    </row>
    <row r="64" s="1" customFormat="1" ht="6.96" customHeight="1">
      <c r="B64" s="66"/>
      <c r="C64" s="67"/>
      <c r="D64" s="67"/>
      <c r="E64" s="67"/>
      <c r="F64" s="67"/>
      <c r="G64" s="67"/>
      <c r="H64" s="67"/>
      <c r="I64" s="165"/>
      <c r="J64" s="67"/>
      <c r="K64" s="68"/>
    </row>
    <row r="68" s="1" customFormat="1" ht="6.96" customHeight="1">
      <c r="B68" s="69"/>
      <c r="C68" s="70"/>
      <c r="D68" s="70"/>
      <c r="E68" s="70"/>
      <c r="F68" s="70"/>
      <c r="G68" s="70"/>
      <c r="H68" s="70"/>
      <c r="I68" s="168"/>
      <c r="J68" s="70"/>
      <c r="K68" s="70"/>
      <c r="L68" s="71"/>
    </row>
    <row r="69" s="1" customFormat="1" ht="36.96" customHeight="1">
      <c r="B69" s="45"/>
      <c r="C69" s="72" t="s">
        <v>133</v>
      </c>
      <c r="D69" s="73"/>
      <c r="E69" s="73"/>
      <c r="F69" s="73"/>
      <c r="G69" s="73"/>
      <c r="H69" s="73"/>
      <c r="I69" s="190"/>
      <c r="J69" s="73"/>
      <c r="K69" s="73"/>
      <c r="L69" s="71"/>
    </row>
    <row r="70" s="1" customFormat="1" ht="6.96" customHeight="1">
      <c r="B70" s="45"/>
      <c r="C70" s="73"/>
      <c r="D70" s="73"/>
      <c r="E70" s="73"/>
      <c r="F70" s="73"/>
      <c r="G70" s="73"/>
      <c r="H70" s="73"/>
      <c r="I70" s="190"/>
      <c r="J70" s="73"/>
      <c r="K70" s="73"/>
      <c r="L70" s="71"/>
    </row>
    <row r="71" s="1" customFormat="1" ht="14.4" customHeight="1">
      <c r="B71" s="45"/>
      <c r="C71" s="75" t="s">
        <v>18</v>
      </c>
      <c r="D71" s="73"/>
      <c r="E71" s="73"/>
      <c r="F71" s="73"/>
      <c r="G71" s="73"/>
      <c r="H71" s="73"/>
      <c r="I71" s="190"/>
      <c r="J71" s="73"/>
      <c r="K71" s="73"/>
      <c r="L71" s="71"/>
    </row>
    <row r="72" s="1" customFormat="1" ht="14.4" customHeight="1">
      <c r="B72" s="45"/>
      <c r="C72" s="73"/>
      <c r="D72" s="73"/>
      <c r="E72" s="191" t="str">
        <f>E7</f>
        <v xml:space="preserve">Domov mládeže a školní jídelna - Lidická  590/38, Karlovy Vary - Pavilon A1</v>
      </c>
      <c r="F72" s="75"/>
      <c r="G72" s="75"/>
      <c r="H72" s="75"/>
      <c r="I72" s="190"/>
      <c r="J72" s="73"/>
      <c r="K72" s="73"/>
      <c r="L72" s="71"/>
    </row>
    <row r="73" s="1" customFormat="1" ht="14.4" customHeight="1">
      <c r="B73" s="45"/>
      <c r="C73" s="75" t="s">
        <v>100</v>
      </c>
      <c r="D73" s="73"/>
      <c r="E73" s="73"/>
      <c r="F73" s="73"/>
      <c r="G73" s="73"/>
      <c r="H73" s="73"/>
      <c r="I73" s="190"/>
      <c r="J73" s="73"/>
      <c r="K73" s="73"/>
      <c r="L73" s="71"/>
    </row>
    <row r="74" s="1" customFormat="1" ht="16.2" customHeight="1">
      <c r="B74" s="45"/>
      <c r="C74" s="73"/>
      <c r="D74" s="73"/>
      <c r="E74" s="81" t="str">
        <f>E9</f>
        <v>SO 01-zti - Pavilon A1 - Úprava soc.zařízení v ubytovnách žáků - ZTI</v>
      </c>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8" customHeight="1">
      <c r="B76" s="45"/>
      <c r="C76" s="75" t="s">
        <v>25</v>
      </c>
      <c r="D76" s="73"/>
      <c r="E76" s="73"/>
      <c r="F76" s="192" t="str">
        <f>F12</f>
        <v>Karlovy Vary</v>
      </c>
      <c r="G76" s="73"/>
      <c r="H76" s="73"/>
      <c r="I76" s="193" t="s">
        <v>27</v>
      </c>
      <c r="J76" s="84" t="str">
        <f>IF(J12="","",J12)</f>
        <v>13. 2. 2018</v>
      </c>
      <c r="K76" s="73"/>
      <c r="L76" s="71"/>
    </row>
    <row r="77" s="1" customFormat="1" ht="6.96" customHeight="1">
      <c r="B77" s="45"/>
      <c r="C77" s="73"/>
      <c r="D77" s="73"/>
      <c r="E77" s="73"/>
      <c r="F77" s="73"/>
      <c r="G77" s="73"/>
      <c r="H77" s="73"/>
      <c r="I77" s="190"/>
      <c r="J77" s="73"/>
      <c r="K77" s="73"/>
      <c r="L77" s="71"/>
    </row>
    <row r="78" s="1" customFormat="1">
      <c r="B78" s="45"/>
      <c r="C78" s="75" t="s">
        <v>31</v>
      </c>
      <c r="D78" s="73"/>
      <c r="E78" s="73"/>
      <c r="F78" s="192" t="str">
        <f>E15</f>
        <v>Domov mládeže, Lidická 38, K.Vary</v>
      </c>
      <c r="G78" s="73"/>
      <c r="H78" s="73"/>
      <c r="I78" s="193" t="s">
        <v>37</v>
      </c>
      <c r="J78" s="192" t="str">
        <f>E21</f>
        <v>Ivan Křesina</v>
      </c>
      <c r="K78" s="73"/>
      <c r="L78" s="71"/>
    </row>
    <row r="79" s="1" customFormat="1" ht="14.4" customHeight="1">
      <c r="B79" s="45"/>
      <c r="C79" s="75" t="s">
        <v>35</v>
      </c>
      <c r="D79" s="73"/>
      <c r="E79" s="73"/>
      <c r="F79" s="192" t="str">
        <f>IF(E18="","",E18)</f>
        <v/>
      </c>
      <c r="G79" s="73"/>
      <c r="H79" s="73"/>
      <c r="I79" s="190"/>
      <c r="J79" s="73"/>
      <c r="K79" s="73"/>
      <c r="L79" s="71"/>
    </row>
    <row r="80" s="1" customFormat="1" ht="10.32" customHeight="1">
      <c r="B80" s="45"/>
      <c r="C80" s="73"/>
      <c r="D80" s="73"/>
      <c r="E80" s="73"/>
      <c r="F80" s="73"/>
      <c r="G80" s="73"/>
      <c r="H80" s="73"/>
      <c r="I80" s="190"/>
      <c r="J80" s="73"/>
      <c r="K80" s="73"/>
      <c r="L80" s="71"/>
    </row>
    <row r="81" s="9" customFormat="1" ht="29.28" customHeight="1">
      <c r="B81" s="194"/>
      <c r="C81" s="195" t="s">
        <v>134</v>
      </c>
      <c r="D81" s="196" t="s">
        <v>60</v>
      </c>
      <c r="E81" s="196" t="s">
        <v>56</v>
      </c>
      <c r="F81" s="196" t="s">
        <v>135</v>
      </c>
      <c r="G81" s="196" t="s">
        <v>136</v>
      </c>
      <c r="H81" s="196" t="s">
        <v>137</v>
      </c>
      <c r="I81" s="197" t="s">
        <v>138</v>
      </c>
      <c r="J81" s="196" t="s">
        <v>104</v>
      </c>
      <c r="K81" s="198" t="s">
        <v>139</v>
      </c>
      <c r="L81" s="199"/>
      <c r="M81" s="101" t="s">
        <v>140</v>
      </c>
      <c r="N81" s="102" t="s">
        <v>45</v>
      </c>
      <c r="O81" s="102" t="s">
        <v>141</v>
      </c>
      <c r="P81" s="102" t="s">
        <v>142</v>
      </c>
      <c r="Q81" s="102" t="s">
        <v>143</v>
      </c>
      <c r="R81" s="102" t="s">
        <v>144</v>
      </c>
      <c r="S81" s="102" t="s">
        <v>145</v>
      </c>
      <c r="T81" s="103" t="s">
        <v>146</v>
      </c>
    </row>
    <row r="82" s="1" customFormat="1" ht="29.28" customHeight="1">
      <c r="B82" s="45"/>
      <c r="C82" s="107" t="s">
        <v>105</v>
      </c>
      <c r="D82" s="73"/>
      <c r="E82" s="73"/>
      <c r="F82" s="73"/>
      <c r="G82" s="73"/>
      <c r="H82" s="73"/>
      <c r="I82" s="190"/>
      <c r="J82" s="200">
        <f>BK82</f>
        <v>0</v>
      </c>
      <c r="K82" s="73"/>
      <c r="L82" s="71"/>
      <c r="M82" s="104"/>
      <c r="N82" s="105"/>
      <c r="O82" s="105"/>
      <c r="P82" s="201">
        <f>P83+P190</f>
        <v>0</v>
      </c>
      <c r="Q82" s="105"/>
      <c r="R82" s="201">
        <f>R83+R190</f>
        <v>0.52712000000000003</v>
      </c>
      <c r="S82" s="105"/>
      <c r="T82" s="202">
        <f>T83+T190</f>
        <v>0</v>
      </c>
      <c r="AT82" s="23" t="s">
        <v>74</v>
      </c>
      <c r="AU82" s="23" t="s">
        <v>106</v>
      </c>
      <c r="BK82" s="203">
        <f>BK83+BK190</f>
        <v>0</v>
      </c>
    </row>
    <row r="83" s="10" customFormat="1" ht="37.44" customHeight="1">
      <c r="B83" s="204"/>
      <c r="C83" s="205"/>
      <c r="D83" s="206" t="s">
        <v>74</v>
      </c>
      <c r="E83" s="207" t="s">
        <v>433</v>
      </c>
      <c r="F83" s="207" t="s">
        <v>434</v>
      </c>
      <c r="G83" s="205"/>
      <c r="H83" s="205"/>
      <c r="I83" s="208"/>
      <c r="J83" s="209">
        <f>BK83</f>
        <v>0</v>
      </c>
      <c r="K83" s="205"/>
      <c r="L83" s="210"/>
      <c r="M83" s="211"/>
      <c r="N83" s="212"/>
      <c r="O83" s="212"/>
      <c r="P83" s="213">
        <f>P84+P95+P122+P154</f>
        <v>0</v>
      </c>
      <c r="Q83" s="212"/>
      <c r="R83" s="213">
        <f>R84+R95+R122+R154</f>
        <v>0.52712000000000003</v>
      </c>
      <c r="S83" s="212"/>
      <c r="T83" s="214">
        <f>T84+T95+T122+T154</f>
        <v>0</v>
      </c>
      <c r="AR83" s="215" t="s">
        <v>84</v>
      </c>
      <c r="AT83" s="216" t="s">
        <v>74</v>
      </c>
      <c r="AU83" s="216" t="s">
        <v>75</v>
      </c>
      <c r="AY83" s="215" t="s">
        <v>149</v>
      </c>
      <c r="BK83" s="217">
        <f>BK84+BK95+BK122+BK154</f>
        <v>0</v>
      </c>
    </row>
    <row r="84" s="10" customFormat="1" ht="19.92" customHeight="1">
      <c r="B84" s="204"/>
      <c r="C84" s="205"/>
      <c r="D84" s="206" t="s">
        <v>74</v>
      </c>
      <c r="E84" s="218" t="s">
        <v>940</v>
      </c>
      <c r="F84" s="218" t="s">
        <v>941</v>
      </c>
      <c r="G84" s="205"/>
      <c r="H84" s="205"/>
      <c r="I84" s="208"/>
      <c r="J84" s="219">
        <f>BK84</f>
        <v>0</v>
      </c>
      <c r="K84" s="205"/>
      <c r="L84" s="210"/>
      <c r="M84" s="211"/>
      <c r="N84" s="212"/>
      <c r="O84" s="212"/>
      <c r="P84" s="213">
        <f>SUM(P85:P94)</f>
        <v>0</v>
      </c>
      <c r="Q84" s="212"/>
      <c r="R84" s="213">
        <f>SUM(R85:R94)</f>
        <v>0.0028600000000000001</v>
      </c>
      <c r="S84" s="212"/>
      <c r="T84" s="214">
        <f>SUM(T85:T94)</f>
        <v>0</v>
      </c>
      <c r="AR84" s="215" t="s">
        <v>84</v>
      </c>
      <c r="AT84" s="216" t="s">
        <v>74</v>
      </c>
      <c r="AU84" s="216" t="s">
        <v>24</v>
      </c>
      <c r="AY84" s="215" t="s">
        <v>149</v>
      </c>
      <c r="BK84" s="217">
        <f>SUM(BK85:BK94)</f>
        <v>0</v>
      </c>
    </row>
    <row r="85" s="1" customFormat="1" ht="34.2" customHeight="1">
      <c r="B85" s="45"/>
      <c r="C85" s="220" t="s">
        <v>24</v>
      </c>
      <c r="D85" s="220" t="s">
        <v>152</v>
      </c>
      <c r="E85" s="221" t="s">
        <v>942</v>
      </c>
      <c r="F85" s="222" t="s">
        <v>943</v>
      </c>
      <c r="G85" s="223" t="s">
        <v>186</v>
      </c>
      <c r="H85" s="224">
        <v>56</v>
      </c>
      <c r="I85" s="225"/>
      <c r="J85" s="226">
        <f>ROUND(I85*H85,2)</f>
        <v>0</v>
      </c>
      <c r="K85" s="222" t="s">
        <v>156</v>
      </c>
      <c r="L85" s="71"/>
      <c r="M85" s="227" t="s">
        <v>22</v>
      </c>
      <c r="N85" s="228" t="s">
        <v>46</v>
      </c>
      <c r="O85" s="46"/>
      <c r="P85" s="229">
        <f>O85*H85</f>
        <v>0</v>
      </c>
      <c r="Q85" s="229">
        <v>0</v>
      </c>
      <c r="R85" s="229">
        <f>Q85*H85</f>
        <v>0</v>
      </c>
      <c r="S85" s="229">
        <v>0</v>
      </c>
      <c r="T85" s="230">
        <f>S85*H85</f>
        <v>0</v>
      </c>
      <c r="AR85" s="23" t="s">
        <v>252</v>
      </c>
      <c r="AT85" s="23" t="s">
        <v>152</v>
      </c>
      <c r="AU85" s="23" t="s">
        <v>84</v>
      </c>
      <c r="AY85" s="23" t="s">
        <v>149</v>
      </c>
      <c r="BE85" s="231">
        <f>IF(N85="základní",J85,0)</f>
        <v>0</v>
      </c>
      <c r="BF85" s="231">
        <f>IF(N85="snížená",J85,0)</f>
        <v>0</v>
      </c>
      <c r="BG85" s="231">
        <f>IF(N85="zákl. přenesená",J85,0)</f>
        <v>0</v>
      </c>
      <c r="BH85" s="231">
        <f>IF(N85="sníž. přenesená",J85,0)</f>
        <v>0</v>
      </c>
      <c r="BI85" s="231">
        <f>IF(N85="nulová",J85,0)</f>
        <v>0</v>
      </c>
      <c r="BJ85" s="23" t="s">
        <v>24</v>
      </c>
      <c r="BK85" s="231">
        <f>ROUND(I85*H85,2)</f>
        <v>0</v>
      </c>
      <c r="BL85" s="23" t="s">
        <v>252</v>
      </c>
      <c r="BM85" s="23" t="s">
        <v>944</v>
      </c>
    </row>
    <row r="86" s="1" customFormat="1">
      <c r="B86" s="45"/>
      <c r="C86" s="73"/>
      <c r="D86" s="232" t="s">
        <v>159</v>
      </c>
      <c r="E86" s="73"/>
      <c r="F86" s="233" t="s">
        <v>945</v>
      </c>
      <c r="G86" s="73"/>
      <c r="H86" s="73"/>
      <c r="I86" s="190"/>
      <c r="J86" s="73"/>
      <c r="K86" s="73"/>
      <c r="L86" s="71"/>
      <c r="M86" s="234"/>
      <c r="N86" s="46"/>
      <c r="O86" s="46"/>
      <c r="P86" s="46"/>
      <c r="Q86" s="46"/>
      <c r="R86" s="46"/>
      <c r="S86" s="46"/>
      <c r="T86" s="94"/>
      <c r="AT86" s="23" t="s">
        <v>159</v>
      </c>
      <c r="AU86" s="23" t="s">
        <v>84</v>
      </c>
    </row>
    <row r="87" s="11" customFormat="1">
      <c r="B87" s="235"/>
      <c r="C87" s="236"/>
      <c r="D87" s="232" t="s">
        <v>161</v>
      </c>
      <c r="E87" s="237" t="s">
        <v>22</v>
      </c>
      <c r="F87" s="238" t="s">
        <v>946</v>
      </c>
      <c r="G87" s="236"/>
      <c r="H87" s="239">
        <v>42</v>
      </c>
      <c r="I87" s="240"/>
      <c r="J87" s="236"/>
      <c r="K87" s="236"/>
      <c r="L87" s="241"/>
      <c r="M87" s="242"/>
      <c r="N87" s="243"/>
      <c r="O87" s="243"/>
      <c r="P87" s="243"/>
      <c r="Q87" s="243"/>
      <c r="R87" s="243"/>
      <c r="S87" s="243"/>
      <c r="T87" s="244"/>
      <c r="AT87" s="245" t="s">
        <v>161</v>
      </c>
      <c r="AU87" s="245" t="s">
        <v>84</v>
      </c>
      <c r="AV87" s="11" t="s">
        <v>84</v>
      </c>
      <c r="AW87" s="11" t="s">
        <v>163</v>
      </c>
      <c r="AX87" s="11" t="s">
        <v>75</v>
      </c>
      <c r="AY87" s="245" t="s">
        <v>149</v>
      </c>
    </row>
    <row r="88" s="11" customFormat="1">
      <c r="B88" s="235"/>
      <c r="C88" s="236"/>
      <c r="D88" s="232" t="s">
        <v>161</v>
      </c>
      <c r="E88" s="237" t="s">
        <v>22</v>
      </c>
      <c r="F88" s="238" t="s">
        <v>947</v>
      </c>
      <c r="G88" s="236"/>
      <c r="H88" s="239">
        <v>14</v>
      </c>
      <c r="I88" s="240"/>
      <c r="J88" s="236"/>
      <c r="K88" s="236"/>
      <c r="L88" s="241"/>
      <c r="M88" s="242"/>
      <c r="N88" s="243"/>
      <c r="O88" s="243"/>
      <c r="P88" s="243"/>
      <c r="Q88" s="243"/>
      <c r="R88" s="243"/>
      <c r="S88" s="243"/>
      <c r="T88" s="244"/>
      <c r="AT88" s="245" t="s">
        <v>161</v>
      </c>
      <c r="AU88" s="245" t="s">
        <v>84</v>
      </c>
      <c r="AV88" s="11" t="s">
        <v>84</v>
      </c>
      <c r="AW88" s="11" t="s">
        <v>163</v>
      </c>
      <c r="AX88" s="11" t="s">
        <v>75</v>
      </c>
      <c r="AY88" s="245" t="s">
        <v>149</v>
      </c>
    </row>
    <row r="89" s="1" customFormat="1" ht="14.4" customHeight="1">
      <c r="B89" s="45"/>
      <c r="C89" s="267" t="s">
        <v>84</v>
      </c>
      <c r="D89" s="267" t="s">
        <v>501</v>
      </c>
      <c r="E89" s="268" t="s">
        <v>948</v>
      </c>
      <c r="F89" s="269" t="s">
        <v>949</v>
      </c>
      <c r="G89" s="270" t="s">
        <v>186</v>
      </c>
      <c r="H89" s="271">
        <v>20</v>
      </c>
      <c r="I89" s="272"/>
      <c r="J89" s="273">
        <f>ROUND(I89*H89,2)</f>
        <v>0</v>
      </c>
      <c r="K89" s="269" t="s">
        <v>156</v>
      </c>
      <c r="L89" s="274"/>
      <c r="M89" s="275" t="s">
        <v>22</v>
      </c>
      <c r="N89" s="276" t="s">
        <v>46</v>
      </c>
      <c r="O89" s="46"/>
      <c r="P89" s="229">
        <f>O89*H89</f>
        <v>0</v>
      </c>
      <c r="Q89" s="229">
        <v>2.0000000000000002E-05</v>
      </c>
      <c r="R89" s="229">
        <f>Q89*H89</f>
        <v>0.00040000000000000002</v>
      </c>
      <c r="S89" s="229">
        <v>0</v>
      </c>
      <c r="T89" s="230">
        <f>S89*H89</f>
        <v>0</v>
      </c>
      <c r="AR89" s="23" t="s">
        <v>358</v>
      </c>
      <c r="AT89" s="23" t="s">
        <v>501</v>
      </c>
      <c r="AU89" s="23" t="s">
        <v>84</v>
      </c>
      <c r="AY89" s="23" t="s">
        <v>149</v>
      </c>
      <c r="BE89" s="231">
        <f>IF(N89="základní",J89,0)</f>
        <v>0</v>
      </c>
      <c r="BF89" s="231">
        <f>IF(N89="snížená",J89,0)</f>
        <v>0</v>
      </c>
      <c r="BG89" s="231">
        <f>IF(N89="zákl. přenesená",J89,0)</f>
        <v>0</v>
      </c>
      <c r="BH89" s="231">
        <f>IF(N89="sníž. přenesená",J89,0)</f>
        <v>0</v>
      </c>
      <c r="BI89" s="231">
        <f>IF(N89="nulová",J89,0)</f>
        <v>0</v>
      </c>
      <c r="BJ89" s="23" t="s">
        <v>24</v>
      </c>
      <c r="BK89" s="231">
        <f>ROUND(I89*H89,2)</f>
        <v>0</v>
      </c>
      <c r="BL89" s="23" t="s">
        <v>252</v>
      </c>
      <c r="BM89" s="23" t="s">
        <v>950</v>
      </c>
    </row>
    <row r="90" s="1" customFormat="1" ht="14.4" customHeight="1">
      <c r="B90" s="45"/>
      <c r="C90" s="267" t="s">
        <v>150</v>
      </c>
      <c r="D90" s="267" t="s">
        <v>501</v>
      </c>
      <c r="E90" s="268" t="s">
        <v>951</v>
      </c>
      <c r="F90" s="269" t="s">
        <v>952</v>
      </c>
      <c r="G90" s="270" t="s">
        <v>186</v>
      </c>
      <c r="H90" s="271">
        <v>22</v>
      </c>
      <c r="I90" s="272"/>
      <c r="J90" s="273">
        <f>ROUND(I90*H90,2)</f>
        <v>0</v>
      </c>
      <c r="K90" s="269" t="s">
        <v>156</v>
      </c>
      <c r="L90" s="274"/>
      <c r="M90" s="275" t="s">
        <v>22</v>
      </c>
      <c r="N90" s="276" t="s">
        <v>46</v>
      </c>
      <c r="O90" s="46"/>
      <c r="P90" s="229">
        <f>O90*H90</f>
        <v>0</v>
      </c>
      <c r="Q90" s="229">
        <v>8.0000000000000007E-05</v>
      </c>
      <c r="R90" s="229">
        <f>Q90*H90</f>
        <v>0.0017600000000000001</v>
      </c>
      <c r="S90" s="229">
        <v>0</v>
      </c>
      <c r="T90" s="230">
        <f>S90*H90</f>
        <v>0</v>
      </c>
      <c r="AR90" s="23" t="s">
        <v>358</v>
      </c>
      <c r="AT90" s="23" t="s">
        <v>501</v>
      </c>
      <c r="AU90" s="23" t="s">
        <v>84</v>
      </c>
      <c r="AY90" s="23" t="s">
        <v>149</v>
      </c>
      <c r="BE90" s="231">
        <f>IF(N90="základní",J90,0)</f>
        <v>0</v>
      </c>
      <c r="BF90" s="231">
        <f>IF(N90="snížená",J90,0)</f>
        <v>0</v>
      </c>
      <c r="BG90" s="231">
        <f>IF(N90="zákl. přenesená",J90,0)</f>
        <v>0</v>
      </c>
      <c r="BH90" s="231">
        <f>IF(N90="sníž. přenesená",J90,0)</f>
        <v>0</v>
      </c>
      <c r="BI90" s="231">
        <f>IF(N90="nulová",J90,0)</f>
        <v>0</v>
      </c>
      <c r="BJ90" s="23" t="s">
        <v>24</v>
      </c>
      <c r="BK90" s="231">
        <f>ROUND(I90*H90,2)</f>
        <v>0</v>
      </c>
      <c r="BL90" s="23" t="s">
        <v>252</v>
      </c>
      <c r="BM90" s="23" t="s">
        <v>953</v>
      </c>
    </row>
    <row r="91" s="1" customFormat="1" ht="14.4" customHeight="1">
      <c r="B91" s="45"/>
      <c r="C91" s="267" t="s">
        <v>157</v>
      </c>
      <c r="D91" s="267" t="s">
        <v>501</v>
      </c>
      <c r="E91" s="268" t="s">
        <v>954</v>
      </c>
      <c r="F91" s="269" t="s">
        <v>955</v>
      </c>
      <c r="G91" s="270" t="s">
        <v>186</v>
      </c>
      <c r="H91" s="271">
        <v>8</v>
      </c>
      <c r="I91" s="272"/>
      <c r="J91" s="273">
        <f>ROUND(I91*H91,2)</f>
        <v>0</v>
      </c>
      <c r="K91" s="269" t="s">
        <v>156</v>
      </c>
      <c r="L91" s="274"/>
      <c r="M91" s="275" t="s">
        <v>22</v>
      </c>
      <c r="N91" s="276" t="s">
        <v>46</v>
      </c>
      <c r="O91" s="46"/>
      <c r="P91" s="229">
        <f>O91*H91</f>
        <v>0</v>
      </c>
      <c r="Q91" s="229">
        <v>2.0000000000000002E-05</v>
      </c>
      <c r="R91" s="229">
        <f>Q91*H91</f>
        <v>0.00016000000000000001</v>
      </c>
      <c r="S91" s="229">
        <v>0</v>
      </c>
      <c r="T91" s="230">
        <f>S91*H91</f>
        <v>0</v>
      </c>
      <c r="AR91" s="23" t="s">
        <v>358</v>
      </c>
      <c r="AT91" s="23" t="s">
        <v>501</v>
      </c>
      <c r="AU91" s="23" t="s">
        <v>84</v>
      </c>
      <c r="AY91" s="23" t="s">
        <v>149</v>
      </c>
      <c r="BE91" s="231">
        <f>IF(N91="základní",J91,0)</f>
        <v>0</v>
      </c>
      <c r="BF91" s="231">
        <f>IF(N91="snížená",J91,0)</f>
        <v>0</v>
      </c>
      <c r="BG91" s="231">
        <f>IF(N91="zákl. přenesená",J91,0)</f>
        <v>0</v>
      </c>
      <c r="BH91" s="231">
        <f>IF(N91="sníž. přenesená",J91,0)</f>
        <v>0</v>
      </c>
      <c r="BI91" s="231">
        <f>IF(N91="nulová",J91,0)</f>
        <v>0</v>
      </c>
      <c r="BJ91" s="23" t="s">
        <v>24</v>
      </c>
      <c r="BK91" s="231">
        <f>ROUND(I91*H91,2)</f>
        <v>0</v>
      </c>
      <c r="BL91" s="23" t="s">
        <v>252</v>
      </c>
      <c r="BM91" s="23" t="s">
        <v>956</v>
      </c>
    </row>
    <row r="92" s="1" customFormat="1" ht="14.4" customHeight="1">
      <c r="B92" s="45"/>
      <c r="C92" s="267" t="s">
        <v>183</v>
      </c>
      <c r="D92" s="267" t="s">
        <v>501</v>
      </c>
      <c r="E92" s="268" t="s">
        <v>957</v>
      </c>
      <c r="F92" s="269" t="s">
        <v>958</v>
      </c>
      <c r="G92" s="270" t="s">
        <v>186</v>
      </c>
      <c r="H92" s="271">
        <v>6</v>
      </c>
      <c r="I92" s="272"/>
      <c r="J92" s="273">
        <f>ROUND(I92*H92,2)</f>
        <v>0</v>
      </c>
      <c r="K92" s="269" t="s">
        <v>156</v>
      </c>
      <c r="L92" s="274"/>
      <c r="M92" s="275" t="s">
        <v>22</v>
      </c>
      <c r="N92" s="276" t="s">
        <v>46</v>
      </c>
      <c r="O92" s="46"/>
      <c r="P92" s="229">
        <f>O92*H92</f>
        <v>0</v>
      </c>
      <c r="Q92" s="229">
        <v>9.0000000000000006E-05</v>
      </c>
      <c r="R92" s="229">
        <f>Q92*H92</f>
        <v>0.00054000000000000001</v>
      </c>
      <c r="S92" s="229">
        <v>0</v>
      </c>
      <c r="T92" s="230">
        <f>S92*H92</f>
        <v>0</v>
      </c>
      <c r="AR92" s="23" t="s">
        <v>358</v>
      </c>
      <c r="AT92" s="23" t="s">
        <v>501</v>
      </c>
      <c r="AU92" s="23" t="s">
        <v>84</v>
      </c>
      <c r="AY92" s="23" t="s">
        <v>149</v>
      </c>
      <c r="BE92" s="231">
        <f>IF(N92="základní",J92,0)</f>
        <v>0</v>
      </c>
      <c r="BF92" s="231">
        <f>IF(N92="snížená",J92,0)</f>
        <v>0</v>
      </c>
      <c r="BG92" s="231">
        <f>IF(N92="zákl. přenesená",J92,0)</f>
        <v>0</v>
      </c>
      <c r="BH92" s="231">
        <f>IF(N92="sníž. přenesená",J92,0)</f>
        <v>0</v>
      </c>
      <c r="BI92" s="231">
        <f>IF(N92="nulová",J92,0)</f>
        <v>0</v>
      </c>
      <c r="BJ92" s="23" t="s">
        <v>24</v>
      </c>
      <c r="BK92" s="231">
        <f>ROUND(I92*H92,2)</f>
        <v>0</v>
      </c>
      <c r="BL92" s="23" t="s">
        <v>252</v>
      </c>
      <c r="BM92" s="23" t="s">
        <v>959</v>
      </c>
    </row>
    <row r="93" s="1" customFormat="1" ht="34.2" customHeight="1">
      <c r="B93" s="45"/>
      <c r="C93" s="220" t="s">
        <v>191</v>
      </c>
      <c r="D93" s="220" t="s">
        <v>152</v>
      </c>
      <c r="E93" s="221" t="s">
        <v>960</v>
      </c>
      <c r="F93" s="222" t="s">
        <v>961</v>
      </c>
      <c r="G93" s="223" t="s">
        <v>155</v>
      </c>
      <c r="H93" s="224">
        <v>0.0030000000000000001</v>
      </c>
      <c r="I93" s="225"/>
      <c r="J93" s="226">
        <f>ROUND(I93*H93,2)</f>
        <v>0</v>
      </c>
      <c r="K93" s="222" t="s">
        <v>156</v>
      </c>
      <c r="L93" s="71"/>
      <c r="M93" s="227" t="s">
        <v>22</v>
      </c>
      <c r="N93" s="228" t="s">
        <v>46</v>
      </c>
      <c r="O93" s="46"/>
      <c r="P93" s="229">
        <f>O93*H93</f>
        <v>0</v>
      </c>
      <c r="Q93" s="229">
        <v>0</v>
      </c>
      <c r="R93" s="229">
        <f>Q93*H93</f>
        <v>0</v>
      </c>
      <c r="S93" s="229">
        <v>0</v>
      </c>
      <c r="T93" s="230">
        <f>S93*H93</f>
        <v>0</v>
      </c>
      <c r="AR93" s="23" t="s">
        <v>252</v>
      </c>
      <c r="AT93" s="23" t="s">
        <v>152</v>
      </c>
      <c r="AU93" s="23" t="s">
        <v>84</v>
      </c>
      <c r="AY93" s="23" t="s">
        <v>149</v>
      </c>
      <c r="BE93" s="231">
        <f>IF(N93="základní",J93,0)</f>
        <v>0</v>
      </c>
      <c r="BF93" s="231">
        <f>IF(N93="snížená",J93,0)</f>
        <v>0</v>
      </c>
      <c r="BG93" s="231">
        <f>IF(N93="zákl. přenesená",J93,0)</f>
        <v>0</v>
      </c>
      <c r="BH93" s="231">
        <f>IF(N93="sníž. přenesená",J93,0)</f>
        <v>0</v>
      </c>
      <c r="BI93" s="231">
        <f>IF(N93="nulová",J93,0)</f>
        <v>0</v>
      </c>
      <c r="BJ93" s="23" t="s">
        <v>24</v>
      </c>
      <c r="BK93" s="231">
        <f>ROUND(I93*H93,2)</f>
        <v>0</v>
      </c>
      <c r="BL93" s="23" t="s">
        <v>252</v>
      </c>
      <c r="BM93" s="23" t="s">
        <v>962</v>
      </c>
    </row>
    <row r="94" s="1" customFormat="1">
      <c r="B94" s="45"/>
      <c r="C94" s="73"/>
      <c r="D94" s="232" t="s">
        <v>159</v>
      </c>
      <c r="E94" s="73"/>
      <c r="F94" s="233" t="s">
        <v>963</v>
      </c>
      <c r="G94" s="73"/>
      <c r="H94" s="73"/>
      <c r="I94" s="190"/>
      <c r="J94" s="73"/>
      <c r="K94" s="73"/>
      <c r="L94" s="71"/>
      <c r="M94" s="234"/>
      <c r="N94" s="46"/>
      <c r="O94" s="46"/>
      <c r="P94" s="46"/>
      <c r="Q94" s="46"/>
      <c r="R94" s="46"/>
      <c r="S94" s="46"/>
      <c r="T94" s="94"/>
      <c r="AT94" s="23" t="s">
        <v>159</v>
      </c>
      <c r="AU94" s="23" t="s">
        <v>84</v>
      </c>
    </row>
    <row r="95" s="10" customFormat="1" ht="29.88" customHeight="1">
      <c r="B95" s="204"/>
      <c r="C95" s="205"/>
      <c r="D95" s="206" t="s">
        <v>74</v>
      </c>
      <c r="E95" s="218" t="s">
        <v>964</v>
      </c>
      <c r="F95" s="218" t="s">
        <v>965</v>
      </c>
      <c r="G95" s="205"/>
      <c r="H95" s="205"/>
      <c r="I95" s="208"/>
      <c r="J95" s="219">
        <f>BK95</f>
        <v>0</v>
      </c>
      <c r="K95" s="205"/>
      <c r="L95" s="210"/>
      <c r="M95" s="211"/>
      <c r="N95" s="212"/>
      <c r="O95" s="212"/>
      <c r="P95" s="213">
        <f>SUM(P96:P121)</f>
        <v>0</v>
      </c>
      <c r="Q95" s="212"/>
      <c r="R95" s="213">
        <f>SUM(R96:R121)</f>
        <v>0.11912</v>
      </c>
      <c r="S95" s="212"/>
      <c r="T95" s="214">
        <f>SUM(T96:T121)</f>
        <v>0</v>
      </c>
      <c r="AR95" s="215" t="s">
        <v>84</v>
      </c>
      <c r="AT95" s="216" t="s">
        <v>74</v>
      </c>
      <c r="AU95" s="216" t="s">
        <v>24</v>
      </c>
      <c r="AY95" s="215" t="s">
        <v>149</v>
      </c>
      <c r="BK95" s="217">
        <f>SUM(BK96:BK121)</f>
        <v>0</v>
      </c>
    </row>
    <row r="96" s="1" customFormat="1" ht="22.8" customHeight="1">
      <c r="B96" s="45"/>
      <c r="C96" s="220" t="s">
        <v>196</v>
      </c>
      <c r="D96" s="220" t="s">
        <v>152</v>
      </c>
      <c r="E96" s="221" t="s">
        <v>966</v>
      </c>
      <c r="F96" s="222" t="s">
        <v>967</v>
      </c>
      <c r="G96" s="223" t="s">
        <v>179</v>
      </c>
      <c r="H96" s="224">
        <v>2</v>
      </c>
      <c r="I96" s="225"/>
      <c r="J96" s="226">
        <f>ROUND(I96*H96,2)</f>
        <v>0</v>
      </c>
      <c r="K96" s="222" t="s">
        <v>156</v>
      </c>
      <c r="L96" s="71"/>
      <c r="M96" s="227" t="s">
        <v>22</v>
      </c>
      <c r="N96" s="228" t="s">
        <v>46</v>
      </c>
      <c r="O96" s="46"/>
      <c r="P96" s="229">
        <f>O96*H96</f>
        <v>0</v>
      </c>
      <c r="Q96" s="229">
        <v>0.022200000000000001</v>
      </c>
      <c r="R96" s="229">
        <f>Q96*H96</f>
        <v>0.044400000000000002</v>
      </c>
      <c r="S96" s="229">
        <v>0</v>
      </c>
      <c r="T96" s="230">
        <f>S96*H96</f>
        <v>0</v>
      </c>
      <c r="AR96" s="23" t="s">
        <v>252</v>
      </c>
      <c r="AT96" s="23" t="s">
        <v>152</v>
      </c>
      <c r="AU96" s="23" t="s">
        <v>84</v>
      </c>
      <c r="AY96" s="23" t="s">
        <v>149</v>
      </c>
      <c r="BE96" s="231">
        <f>IF(N96="základní",J96,0)</f>
        <v>0</v>
      </c>
      <c r="BF96" s="231">
        <f>IF(N96="snížená",J96,0)</f>
        <v>0</v>
      </c>
      <c r="BG96" s="231">
        <f>IF(N96="zákl. přenesená",J96,0)</f>
        <v>0</v>
      </c>
      <c r="BH96" s="231">
        <f>IF(N96="sníž. přenesená",J96,0)</f>
        <v>0</v>
      </c>
      <c r="BI96" s="231">
        <f>IF(N96="nulová",J96,0)</f>
        <v>0</v>
      </c>
      <c r="BJ96" s="23" t="s">
        <v>24</v>
      </c>
      <c r="BK96" s="231">
        <f>ROUND(I96*H96,2)</f>
        <v>0</v>
      </c>
      <c r="BL96" s="23" t="s">
        <v>252</v>
      </c>
      <c r="BM96" s="23" t="s">
        <v>296</v>
      </c>
    </row>
    <row r="97" s="1" customFormat="1" ht="22.8" customHeight="1">
      <c r="B97" s="45"/>
      <c r="C97" s="220" t="s">
        <v>201</v>
      </c>
      <c r="D97" s="220" t="s">
        <v>152</v>
      </c>
      <c r="E97" s="221" t="s">
        <v>968</v>
      </c>
      <c r="F97" s="222" t="s">
        <v>969</v>
      </c>
      <c r="G97" s="223" t="s">
        <v>179</v>
      </c>
      <c r="H97" s="224">
        <v>4</v>
      </c>
      <c r="I97" s="225"/>
      <c r="J97" s="226">
        <f>ROUND(I97*H97,2)</f>
        <v>0</v>
      </c>
      <c r="K97" s="222" t="s">
        <v>156</v>
      </c>
      <c r="L97" s="71"/>
      <c r="M97" s="227" t="s">
        <v>22</v>
      </c>
      <c r="N97" s="228" t="s">
        <v>46</v>
      </c>
      <c r="O97" s="46"/>
      <c r="P97" s="229">
        <f>O97*H97</f>
        <v>0</v>
      </c>
      <c r="Q97" s="229">
        <v>0.0022599999999999999</v>
      </c>
      <c r="R97" s="229">
        <f>Q97*H97</f>
        <v>0.0090399999999999994</v>
      </c>
      <c r="S97" s="229">
        <v>0</v>
      </c>
      <c r="T97" s="230">
        <f>S97*H97</f>
        <v>0</v>
      </c>
      <c r="AR97" s="23" t="s">
        <v>252</v>
      </c>
      <c r="AT97" s="23" t="s">
        <v>152</v>
      </c>
      <c r="AU97" s="23" t="s">
        <v>84</v>
      </c>
      <c r="AY97" s="23" t="s">
        <v>149</v>
      </c>
      <c r="BE97" s="231">
        <f>IF(N97="základní",J97,0)</f>
        <v>0</v>
      </c>
      <c r="BF97" s="231">
        <f>IF(N97="snížená",J97,0)</f>
        <v>0</v>
      </c>
      <c r="BG97" s="231">
        <f>IF(N97="zákl. přenesená",J97,0)</f>
        <v>0</v>
      </c>
      <c r="BH97" s="231">
        <f>IF(N97="sníž. přenesená",J97,0)</f>
        <v>0</v>
      </c>
      <c r="BI97" s="231">
        <f>IF(N97="nulová",J97,0)</f>
        <v>0</v>
      </c>
      <c r="BJ97" s="23" t="s">
        <v>24</v>
      </c>
      <c r="BK97" s="231">
        <f>ROUND(I97*H97,2)</f>
        <v>0</v>
      </c>
      <c r="BL97" s="23" t="s">
        <v>252</v>
      </c>
      <c r="BM97" s="23" t="s">
        <v>315</v>
      </c>
    </row>
    <row r="98" s="1" customFormat="1" ht="14.4" customHeight="1">
      <c r="B98" s="45"/>
      <c r="C98" s="267" t="s">
        <v>207</v>
      </c>
      <c r="D98" s="267" t="s">
        <v>501</v>
      </c>
      <c r="E98" s="268" t="s">
        <v>970</v>
      </c>
      <c r="F98" s="269" t="s">
        <v>971</v>
      </c>
      <c r="G98" s="270" t="s">
        <v>179</v>
      </c>
      <c r="H98" s="271">
        <v>6</v>
      </c>
      <c r="I98" s="272"/>
      <c r="J98" s="273">
        <f>ROUND(I98*H98,2)</f>
        <v>0</v>
      </c>
      <c r="K98" s="269" t="s">
        <v>156</v>
      </c>
      <c r="L98" s="274"/>
      <c r="M98" s="275" t="s">
        <v>22</v>
      </c>
      <c r="N98" s="276" t="s">
        <v>46</v>
      </c>
      <c r="O98" s="46"/>
      <c r="P98" s="229">
        <f>O98*H98</f>
        <v>0</v>
      </c>
      <c r="Q98" s="229">
        <v>0.00125</v>
      </c>
      <c r="R98" s="229">
        <f>Q98*H98</f>
        <v>0.0074999999999999997</v>
      </c>
      <c r="S98" s="229">
        <v>0</v>
      </c>
      <c r="T98" s="230">
        <f>S98*H98</f>
        <v>0</v>
      </c>
      <c r="AR98" s="23" t="s">
        <v>358</v>
      </c>
      <c r="AT98" s="23" t="s">
        <v>501</v>
      </c>
      <c r="AU98" s="23" t="s">
        <v>84</v>
      </c>
      <c r="AY98" s="23" t="s">
        <v>149</v>
      </c>
      <c r="BE98" s="231">
        <f>IF(N98="základní",J98,0)</f>
        <v>0</v>
      </c>
      <c r="BF98" s="231">
        <f>IF(N98="snížená",J98,0)</f>
        <v>0</v>
      </c>
      <c r="BG98" s="231">
        <f>IF(N98="zákl. přenesená",J98,0)</f>
        <v>0</v>
      </c>
      <c r="BH98" s="231">
        <f>IF(N98="sníž. přenesená",J98,0)</f>
        <v>0</v>
      </c>
      <c r="BI98" s="231">
        <f>IF(N98="nulová",J98,0)</f>
        <v>0</v>
      </c>
      <c r="BJ98" s="23" t="s">
        <v>24</v>
      </c>
      <c r="BK98" s="231">
        <f>ROUND(I98*H98,2)</f>
        <v>0</v>
      </c>
      <c r="BL98" s="23" t="s">
        <v>252</v>
      </c>
      <c r="BM98" s="23" t="s">
        <v>972</v>
      </c>
    </row>
    <row r="99" s="1" customFormat="1" ht="14.4" customHeight="1">
      <c r="B99" s="45"/>
      <c r="C99" s="267" t="s">
        <v>29</v>
      </c>
      <c r="D99" s="267" t="s">
        <v>501</v>
      </c>
      <c r="E99" s="268" t="s">
        <v>973</v>
      </c>
      <c r="F99" s="269" t="s">
        <v>974</v>
      </c>
      <c r="G99" s="270" t="s">
        <v>179</v>
      </c>
      <c r="H99" s="271">
        <v>6</v>
      </c>
      <c r="I99" s="272"/>
      <c r="J99" s="273">
        <f>ROUND(I99*H99,2)</f>
        <v>0</v>
      </c>
      <c r="K99" s="269" t="s">
        <v>156</v>
      </c>
      <c r="L99" s="274"/>
      <c r="M99" s="275" t="s">
        <v>22</v>
      </c>
      <c r="N99" s="276" t="s">
        <v>46</v>
      </c>
      <c r="O99" s="46"/>
      <c r="P99" s="229">
        <f>O99*H99</f>
        <v>0</v>
      </c>
      <c r="Q99" s="229">
        <v>5.0000000000000002E-05</v>
      </c>
      <c r="R99" s="229">
        <f>Q99*H99</f>
        <v>0.00030000000000000003</v>
      </c>
      <c r="S99" s="229">
        <v>0</v>
      </c>
      <c r="T99" s="230">
        <f>S99*H99</f>
        <v>0</v>
      </c>
      <c r="AR99" s="23" t="s">
        <v>358</v>
      </c>
      <c r="AT99" s="23" t="s">
        <v>501</v>
      </c>
      <c r="AU99" s="23" t="s">
        <v>84</v>
      </c>
      <c r="AY99" s="23" t="s">
        <v>149</v>
      </c>
      <c r="BE99" s="231">
        <f>IF(N99="základní",J99,0)</f>
        <v>0</v>
      </c>
      <c r="BF99" s="231">
        <f>IF(N99="snížená",J99,0)</f>
        <v>0</v>
      </c>
      <c r="BG99" s="231">
        <f>IF(N99="zákl. přenesená",J99,0)</f>
        <v>0</v>
      </c>
      <c r="BH99" s="231">
        <f>IF(N99="sníž. přenesená",J99,0)</f>
        <v>0</v>
      </c>
      <c r="BI99" s="231">
        <f>IF(N99="nulová",J99,0)</f>
        <v>0</v>
      </c>
      <c r="BJ99" s="23" t="s">
        <v>24</v>
      </c>
      <c r="BK99" s="231">
        <f>ROUND(I99*H99,2)</f>
        <v>0</v>
      </c>
      <c r="BL99" s="23" t="s">
        <v>252</v>
      </c>
      <c r="BM99" s="23" t="s">
        <v>975</v>
      </c>
    </row>
    <row r="100" s="1" customFormat="1">
      <c r="B100" s="45"/>
      <c r="C100" s="73"/>
      <c r="D100" s="232" t="s">
        <v>412</v>
      </c>
      <c r="E100" s="73"/>
      <c r="F100" s="233" t="s">
        <v>976</v>
      </c>
      <c r="G100" s="73"/>
      <c r="H100" s="73"/>
      <c r="I100" s="190"/>
      <c r="J100" s="73"/>
      <c r="K100" s="73"/>
      <c r="L100" s="71"/>
      <c r="M100" s="234"/>
      <c r="N100" s="46"/>
      <c r="O100" s="46"/>
      <c r="P100" s="46"/>
      <c r="Q100" s="46"/>
      <c r="R100" s="46"/>
      <c r="S100" s="46"/>
      <c r="T100" s="94"/>
      <c r="AT100" s="23" t="s">
        <v>412</v>
      </c>
      <c r="AU100" s="23" t="s">
        <v>84</v>
      </c>
    </row>
    <row r="101" s="1" customFormat="1" ht="22.8" customHeight="1">
      <c r="B101" s="45"/>
      <c r="C101" s="220" t="s">
        <v>221</v>
      </c>
      <c r="D101" s="220" t="s">
        <v>152</v>
      </c>
      <c r="E101" s="221" t="s">
        <v>977</v>
      </c>
      <c r="F101" s="222" t="s">
        <v>978</v>
      </c>
      <c r="G101" s="223" t="s">
        <v>186</v>
      </c>
      <c r="H101" s="224">
        <v>45</v>
      </c>
      <c r="I101" s="225"/>
      <c r="J101" s="226">
        <f>ROUND(I101*H101,2)</f>
        <v>0</v>
      </c>
      <c r="K101" s="222" t="s">
        <v>156</v>
      </c>
      <c r="L101" s="71"/>
      <c r="M101" s="227" t="s">
        <v>22</v>
      </c>
      <c r="N101" s="228" t="s">
        <v>46</v>
      </c>
      <c r="O101" s="46"/>
      <c r="P101" s="229">
        <f>O101*H101</f>
        <v>0</v>
      </c>
      <c r="Q101" s="229">
        <v>0.0012099999999999999</v>
      </c>
      <c r="R101" s="229">
        <f>Q101*H101</f>
        <v>0.054449999999999998</v>
      </c>
      <c r="S101" s="229">
        <v>0</v>
      </c>
      <c r="T101" s="230">
        <f>S101*H101</f>
        <v>0</v>
      </c>
      <c r="AR101" s="23" t="s">
        <v>252</v>
      </c>
      <c r="AT101" s="23" t="s">
        <v>152</v>
      </c>
      <c r="AU101" s="23" t="s">
        <v>84</v>
      </c>
      <c r="AY101" s="23" t="s">
        <v>149</v>
      </c>
      <c r="BE101" s="231">
        <f>IF(N101="základní",J101,0)</f>
        <v>0</v>
      </c>
      <c r="BF101" s="231">
        <f>IF(N101="snížená",J101,0)</f>
        <v>0</v>
      </c>
      <c r="BG101" s="231">
        <f>IF(N101="zákl. přenesená",J101,0)</f>
        <v>0</v>
      </c>
      <c r="BH101" s="231">
        <f>IF(N101="sníž. přenesená",J101,0)</f>
        <v>0</v>
      </c>
      <c r="BI101" s="231">
        <f>IF(N101="nulová",J101,0)</f>
        <v>0</v>
      </c>
      <c r="BJ101" s="23" t="s">
        <v>24</v>
      </c>
      <c r="BK101" s="231">
        <f>ROUND(I101*H101,2)</f>
        <v>0</v>
      </c>
      <c r="BL101" s="23" t="s">
        <v>252</v>
      </c>
      <c r="BM101" s="23" t="s">
        <v>337</v>
      </c>
    </row>
    <row r="102" s="1" customFormat="1">
      <c r="B102" s="45"/>
      <c r="C102" s="73"/>
      <c r="D102" s="232" t="s">
        <v>159</v>
      </c>
      <c r="E102" s="73"/>
      <c r="F102" s="233" t="s">
        <v>979</v>
      </c>
      <c r="G102" s="73"/>
      <c r="H102" s="73"/>
      <c r="I102" s="190"/>
      <c r="J102" s="73"/>
      <c r="K102" s="73"/>
      <c r="L102" s="71"/>
      <c r="M102" s="234"/>
      <c r="N102" s="46"/>
      <c r="O102" s="46"/>
      <c r="P102" s="46"/>
      <c r="Q102" s="46"/>
      <c r="R102" s="46"/>
      <c r="S102" s="46"/>
      <c r="T102" s="94"/>
      <c r="AT102" s="23" t="s">
        <v>159</v>
      </c>
      <c r="AU102" s="23" t="s">
        <v>84</v>
      </c>
    </row>
    <row r="103" s="1" customFormat="1">
      <c r="B103" s="45"/>
      <c r="C103" s="73"/>
      <c r="D103" s="232" t="s">
        <v>412</v>
      </c>
      <c r="E103" s="73"/>
      <c r="F103" s="233" t="s">
        <v>980</v>
      </c>
      <c r="G103" s="73"/>
      <c r="H103" s="73"/>
      <c r="I103" s="190"/>
      <c r="J103" s="73"/>
      <c r="K103" s="73"/>
      <c r="L103" s="71"/>
      <c r="M103" s="234"/>
      <c r="N103" s="46"/>
      <c r="O103" s="46"/>
      <c r="P103" s="46"/>
      <c r="Q103" s="46"/>
      <c r="R103" s="46"/>
      <c r="S103" s="46"/>
      <c r="T103" s="94"/>
      <c r="AT103" s="23" t="s">
        <v>412</v>
      </c>
      <c r="AU103" s="23" t="s">
        <v>84</v>
      </c>
    </row>
    <row r="104" s="1" customFormat="1" ht="14.4" customHeight="1">
      <c r="B104" s="45"/>
      <c r="C104" s="220" t="s">
        <v>228</v>
      </c>
      <c r="D104" s="220" t="s">
        <v>152</v>
      </c>
      <c r="E104" s="221" t="s">
        <v>981</v>
      </c>
      <c r="F104" s="222" t="s">
        <v>982</v>
      </c>
      <c r="G104" s="223" t="s">
        <v>186</v>
      </c>
      <c r="H104" s="224">
        <v>7</v>
      </c>
      <c r="I104" s="225"/>
      <c r="J104" s="226">
        <f>ROUND(I104*H104,2)</f>
        <v>0</v>
      </c>
      <c r="K104" s="222" t="s">
        <v>156</v>
      </c>
      <c r="L104" s="71"/>
      <c r="M104" s="227" t="s">
        <v>22</v>
      </c>
      <c r="N104" s="228" t="s">
        <v>46</v>
      </c>
      <c r="O104" s="46"/>
      <c r="P104" s="229">
        <f>O104*H104</f>
        <v>0</v>
      </c>
      <c r="Q104" s="229">
        <v>0.00029</v>
      </c>
      <c r="R104" s="229">
        <f>Q104*H104</f>
        <v>0.0020300000000000001</v>
      </c>
      <c r="S104" s="229">
        <v>0</v>
      </c>
      <c r="T104" s="230">
        <f>S104*H104</f>
        <v>0</v>
      </c>
      <c r="AR104" s="23" t="s">
        <v>252</v>
      </c>
      <c r="AT104" s="23" t="s">
        <v>152</v>
      </c>
      <c r="AU104" s="23" t="s">
        <v>84</v>
      </c>
      <c r="AY104" s="23" t="s">
        <v>149</v>
      </c>
      <c r="BE104" s="231">
        <f>IF(N104="základní",J104,0)</f>
        <v>0</v>
      </c>
      <c r="BF104" s="231">
        <f>IF(N104="snížená",J104,0)</f>
        <v>0</v>
      </c>
      <c r="BG104" s="231">
        <f>IF(N104="zákl. přenesená",J104,0)</f>
        <v>0</v>
      </c>
      <c r="BH104" s="231">
        <f>IF(N104="sníž. přenesená",J104,0)</f>
        <v>0</v>
      </c>
      <c r="BI104" s="231">
        <f>IF(N104="nulová",J104,0)</f>
        <v>0</v>
      </c>
      <c r="BJ104" s="23" t="s">
        <v>24</v>
      </c>
      <c r="BK104" s="231">
        <f>ROUND(I104*H104,2)</f>
        <v>0</v>
      </c>
      <c r="BL104" s="23" t="s">
        <v>252</v>
      </c>
      <c r="BM104" s="23" t="s">
        <v>358</v>
      </c>
    </row>
    <row r="105" s="1" customFormat="1">
      <c r="B105" s="45"/>
      <c r="C105" s="73"/>
      <c r="D105" s="232" t="s">
        <v>159</v>
      </c>
      <c r="E105" s="73"/>
      <c r="F105" s="233" t="s">
        <v>979</v>
      </c>
      <c r="G105" s="73"/>
      <c r="H105" s="73"/>
      <c r="I105" s="190"/>
      <c r="J105" s="73"/>
      <c r="K105" s="73"/>
      <c r="L105" s="71"/>
      <c r="M105" s="234"/>
      <c r="N105" s="46"/>
      <c r="O105" s="46"/>
      <c r="P105" s="46"/>
      <c r="Q105" s="46"/>
      <c r="R105" s="46"/>
      <c r="S105" s="46"/>
      <c r="T105" s="94"/>
      <c r="AT105" s="23" t="s">
        <v>159</v>
      </c>
      <c r="AU105" s="23" t="s">
        <v>84</v>
      </c>
    </row>
    <row r="106" s="1" customFormat="1">
      <c r="B106" s="45"/>
      <c r="C106" s="73"/>
      <c r="D106" s="232" t="s">
        <v>412</v>
      </c>
      <c r="E106" s="73"/>
      <c r="F106" s="233" t="s">
        <v>983</v>
      </c>
      <c r="G106" s="73"/>
      <c r="H106" s="73"/>
      <c r="I106" s="190"/>
      <c r="J106" s="73"/>
      <c r="K106" s="73"/>
      <c r="L106" s="71"/>
      <c r="M106" s="234"/>
      <c r="N106" s="46"/>
      <c r="O106" s="46"/>
      <c r="P106" s="46"/>
      <c r="Q106" s="46"/>
      <c r="R106" s="46"/>
      <c r="S106" s="46"/>
      <c r="T106" s="94"/>
      <c r="AT106" s="23" t="s">
        <v>412</v>
      </c>
      <c r="AU106" s="23" t="s">
        <v>84</v>
      </c>
    </row>
    <row r="107" s="1" customFormat="1" ht="14.4" customHeight="1">
      <c r="B107" s="45"/>
      <c r="C107" s="220" t="s">
        <v>234</v>
      </c>
      <c r="D107" s="220" t="s">
        <v>152</v>
      </c>
      <c r="E107" s="221" t="s">
        <v>984</v>
      </c>
      <c r="F107" s="222" t="s">
        <v>985</v>
      </c>
      <c r="G107" s="223" t="s">
        <v>186</v>
      </c>
      <c r="H107" s="224">
        <v>4</v>
      </c>
      <c r="I107" s="225"/>
      <c r="J107" s="226">
        <f>ROUND(I107*H107,2)</f>
        <v>0</v>
      </c>
      <c r="K107" s="222" t="s">
        <v>156</v>
      </c>
      <c r="L107" s="71"/>
      <c r="M107" s="227" t="s">
        <v>22</v>
      </c>
      <c r="N107" s="228" t="s">
        <v>46</v>
      </c>
      <c r="O107" s="46"/>
      <c r="P107" s="229">
        <f>O107*H107</f>
        <v>0</v>
      </c>
      <c r="Q107" s="229">
        <v>0.00035</v>
      </c>
      <c r="R107" s="229">
        <f>Q107*H107</f>
        <v>0.0014</v>
      </c>
      <c r="S107" s="229">
        <v>0</v>
      </c>
      <c r="T107" s="230">
        <f>S107*H107</f>
        <v>0</v>
      </c>
      <c r="AR107" s="23" t="s">
        <v>252</v>
      </c>
      <c r="AT107" s="23" t="s">
        <v>152</v>
      </c>
      <c r="AU107" s="23" t="s">
        <v>84</v>
      </c>
      <c r="AY107" s="23" t="s">
        <v>149</v>
      </c>
      <c r="BE107" s="231">
        <f>IF(N107="základní",J107,0)</f>
        <v>0</v>
      </c>
      <c r="BF107" s="231">
        <f>IF(N107="snížená",J107,0)</f>
        <v>0</v>
      </c>
      <c r="BG107" s="231">
        <f>IF(N107="zákl. přenesená",J107,0)</f>
        <v>0</v>
      </c>
      <c r="BH107" s="231">
        <f>IF(N107="sníž. přenesená",J107,0)</f>
        <v>0</v>
      </c>
      <c r="BI107" s="231">
        <f>IF(N107="nulová",J107,0)</f>
        <v>0</v>
      </c>
      <c r="BJ107" s="23" t="s">
        <v>24</v>
      </c>
      <c r="BK107" s="231">
        <f>ROUND(I107*H107,2)</f>
        <v>0</v>
      </c>
      <c r="BL107" s="23" t="s">
        <v>252</v>
      </c>
      <c r="BM107" s="23" t="s">
        <v>369</v>
      </c>
    </row>
    <row r="108" s="1" customFormat="1">
      <c r="B108" s="45"/>
      <c r="C108" s="73"/>
      <c r="D108" s="232" t="s">
        <v>159</v>
      </c>
      <c r="E108" s="73"/>
      <c r="F108" s="233" t="s">
        <v>979</v>
      </c>
      <c r="G108" s="73"/>
      <c r="H108" s="73"/>
      <c r="I108" s="190"/>
      <c r="J108" s="73"/>
      <c r="K108" s="73"/>
      <c r="L108" s="71"/>
      <c r="M108" s="234"/>
      <c r="N108" s="46"/>
      <c r="O108" s="46"/>
      <c r="P108" s="46"/>
      <c r="Q108" s="46"/>
      <c r="R108" s="46"/>
      <c r="S108" s="46"/>
      <c r="T108" s="94"/>
      <c r="AT108" s="23" t="s">
        <v>159</v>
      </c>
      <c r="AU108" s="23" t="s">
        <v>84</v>
      </c>
    </row>
    <row r="109" s="1" customFormat="1">
      <c r="B109" s="45"/>
      <c r="C109" s="73"/>
      <c r="D109" s="232" t="s">
        <v>412</v>
      </c>
      <c r="E109" s="73"/>
      <c r="F109" s="233" t="s">
        <v>986</v>
      </c>
      <c r="G109" s="73"/>
      <c r="H109" s="73"/>
      <c r="I109" s="190"/>
      <c r="J109" s="73"/>
      <c r="K109" s="73"/>
      <c r="L109" s="71"/>
      <c r="M109" s="234"/>
      <c r="N109" s="46"/>
      <c r="O109" s="46"/>
      <c r="P109" s="46"/>
      <c r="Q109" s="46"/>
      <c r="R109" s="46"/>
      <c r="S109" s="46"/>
      <c r="T109" s="94"/>
      <c r="AT109" s="23" t="s">
        <v>412</v>
      </c>
      <c r="AU109" s="23" t="s">
        <v>84</v>
      </c>
    </row>
    <row r="110" s="1" customFormat="1" ht="22.8" customHeight="1">
      <c r="B110" s="45"/>
      <c r="C110" s="220" t="s">
        <v>239</v>
      </c>
      <c r="D110" s="220" t="s">
        <v>152</v>
      </c>
      <c r="E110" s="221" t="s">
        <v>987</v>
      </c>
      <c r="F110" s="222" t="s">
        <v>988</v>
      </c>
      <c r="G110" s="223" t="s">
        <v>179</v>
      </c>
      <c r="H110" s="224">
        <v>13</v>
      </c>
      <c r="I110" s="225"/>
      <c r="J110" s="226">
        <f>ROUND(I110*H110,2)</f>
        <v>0</v>
      </c>
      <c r="K110" s="222" t="s">
        <v>156</v>
      </c>
      <c r="L110" s="71"/>
      <c r="M110" s="227" t="s">
        <v>22</v>
      </c>
      <c r="N110" s="228" t="s">
        <v>46</v>
      </c>
      <c r="O110" s="46"/>
      <c r="P110" s="229">
        <f>O110*H110</f>
        <v>0</v>
      </c>
      <c r="Q110" s="229">
        <v>0</v>
      </c>
      <c r="R110" s="229">
        <f>Q110*H110</f>
        <v>0</v>
      </c>
      <c r="S110" s="229">
        <v>0</v>
      </c>
      <c r="T110" s="230">
        <f>S110*H110</f>
        <v>0</v>
      </c>
      <c r="AR110" s="23" t="s">
        <v>252</v>
      </c>
      <c r="AT110" s="23" t="s">
        <v>152</v>
      </c>
      <c r="AU110" s="23" t="s">
        <v>84</v>
      </c>
      <c r="AY110" s="23" t="s">
        <v>149</v>
      </c>
      <c r="BE110" s="231">
        <f>IF(N110="základní",J110,0)</f>
        <v>0</v>
      </c>
      <c r="BF110" s="231">
        <f>IF(N110="snížená",J110,0)</f>
        <v>0</v>
      </c>
      <c r="BG110" s="231">
        <f>IF(N110="zákl. přenesená",J110,0)</f>
        <v>0</v>
      </c>
      <c r="BH110" s="231">
        <f>IF(N110="sníž. přenesená",J110,0)</f>
        <v>0</v>
      </c>
      <c r="BI110" s="231">
        <f>IF(N110="nulová",J110,0)</f>
        <v>0</v>
      </c>
      <c r="BJ110" s="23" t="s">
        <v>24</v>
      </c>
      <c r="BK110" s="231">
        <f>ROUND(I110*H110,2)</f>
        <v>0</v>
      </c>
      <c r="BL110" s="23" t="s">
        <v>252</v>
      </c>
      <c r="BM110" s="23" t="s">
        <v>380</v>
      </c>
    </row>
    <row r="111" s="1" customFormat="1">
      <c r="B111" s="45"/>
      <c r="C111" s="73"/>
      <c r="D111" s="232" t="s">
        <v>159</v>
      </c>
      <c r="E111" s="73"/>
      <c r="F111" s="233" t="s">
        <v>989</v>
      </c>
      <c r="G111" s="73"/>
      <c r="H111" s="73"/>
      <c r="I111" s="190"/>
      <c r="J111" s="73"/>
      <c r="K111" s="73"/>
      <c r="L111" s="71"/>
      <c r="M111" s="234"/>
      <c r="N111" s="46"/>
      <c r="O111" s="46"/>
      <c r="P111" s="46"/>
      <c r="Q111" s="46"/>
      <c r="R111" s="46"/>
      <c r="S111" s="46"/>
      <c r="T111" s="94"/>
      <c r="AT111" s="23" t="s">
        <v>159</v>
      </c>
      <c r="AU111" s="23" t="s">
        <v>84</v>
      </c>
    </row>
    <row r="112" s="11" customFormat="1">
      <c r="B112" s="235"/>
      <c r="C112" s="236"/>
      <c r="D112" s="232" t="s">
        <v>161</v>
      </c>
      <c r="E112" s="237" t="s">
        <v>22</v>
      </c>
      <c r="F112" s="238" t="s">
        <v>990</v>
      </c>
      <c r="G112" s="236"/>
      <c r="H112" s="239">
        <v>13</v>
      </c>
      <c r="I112" s="240"/>
      <c r="J112" s="236"/>
      <c r="K112" s="236"/>
      <c r="L112" s="241"/>
      <c r="M112" s="242"/>
      <c r="N112" s="243"/>
      <c r="O112" s="243"/>
      <c r="P112" s="243"/>
      <c r="Q112" s="243"/>
      <c r="R112" s="243"/>
      <c r="S112" s="243"/>
      <c r="T112" s="244"/>
      <c r="AT112" s="245" t="s">
        <v>161</v>
      </c>
      <c r="AU112" s="245" t="s">
        <v>84</v>
      </c>
      <c r="AV112" s="11" t="s">
        <v>84</v>
      </c>
      <c r="AW112" s="11" t="s">
        <v>163</v>
      </c>
      <c r="AX112" s="11" t="s">
        <v>24</v>
      </c>
      <c r="AY112" s="245" t="s">
        <v>149</v>
      </c>
    </row>
    <row r="113" s="1" customFormat="1" ht="22.8" customHeight="1">
      <c r="B113" s="45"/>
      <c r="C113" s="220" t="s">
        <v>10</v>
      </c>
      <c r="D113" s="220" t="s">
        <v>152</v>
      </c>
      <c r="E113" s="221" t="s">
        <v>991</v>
      </c>
      <c r="F113" s="222" t="s">
        <v>992</v>
      </c>
      <c r="G113" s="223" t="s">
        <v>179</v>
      </c>
      <c r="H113" s="224">
        <v>6</v>
      </c>
      <c r="I113" s="225"/>
      <c r="J113" s="226">
        <f>ROUND(I113*H113,2)</f>
        <v>0</v>
      </c>
      <c r="K113" s="222" t="s">
        <v>156</v>
      </c>
      <c r="L113" s="71"/>
      <c r="M113" s="227" t="s">
        <v>22</v>
      </c>
      <c r="N113" s="228" t="s">
        <v>46</v>
      </c>
      <c r="O113" s="46"/>
      <c r="P113" s="229">
        <f>O113*H113</f>
        <v>0</v>
      </c>
      <c r="Q113" s="229">
        <v>0</v>
      </c>
      <c r="R113" s="229">
        <f>Q113*H113</f>
        <v>0</v>
      </c>
      <c r="S113" s="229">
        <v>0</v>
      </c>
      <c r="T113" s="230">
        <f>S113*H113</f>
        <v>0</v>
      </c>
      <c r="AR113" s="23" t="s">
        <v>252</v>
      </c>
      <c r="AT113" s="23" t="s">
        <v>152</v>
      </c>
      <c r="AU113" s="23" t="s">
        <v>84</v>
      </c>
      <c r="AY113" s="23" t="s">
        <v>149</v>
      </c>
      <c r="BE113" s="231">
        <f>IF(N113="základní",J113,0)</f>
        <v>0</v>
      </c>
      <c r="BF113" s="231">
        <f>IF(N113="snížená",J113,0)</f>
        <v>0</v>
      </c>
      <c r="BG113" s="231">
        <f>IF(N113="zákl. přenesená",J113,0)</f>
        <v>0</v>
      </c>
      <c r="BH113" s="231">
        <f>IF(N113="sníž. přenesená",J113,0)</f>
        <v>0</v>
      </c>
      <c r="BI113" s="231">
        <f>IF(N113="nulová",J113,0)</f>
        <v>0</v>
      </c>
      <c r="BJ113" s="23" t="s">
        <v>24</v>
      </c>
      <c r="BK113" s="231">
        <f>ROUND(I113*H113,2)</f>
        <v>0</v>
      </c>
      <c r="BL113" s="23" t="s">
        <v>252</v>
      </c>
      <c r="BM113" s="23" t="s">
        <v>391</v>
      </c>
    </row>
    <row r="114" s="1" customFormat="1">
      <c r="B114" s="45"/>
      <c r="C114" s="73"/>
      <c r="D114" s="232" t="s">
        <v>159</v>
      </c>
      <c r="E114" s="73"/>
      <c r="F114" s="233" t="s">
        <v>989</v>
      </c>
      <c r="G114" s="73"/>
      <c r="H114" s="73"/>
      <c r="I114" s="190"/>
      <c r="J114" s="73"/>
      <c r="K114" s="73"/>
      <c r="L114" s="71"/>
      <c r="M114" s="234"/>
      <c r="N114" s="46"/>
      <c r="O114" s="46"/>
      <c r="P114" s="46"/>
      <c r="Q114" s="46"/>
      <c r="R114" s="46"/>
      <c r="S114" s="46"/>
      <c r="T114" s="94"/>
      <c r="AT114" s="23" t="s">
        <v>159</v>
      </c>
      <c r="AU114" s="23" t="s">
        <v>84</v>
      </c>
    </row>
    <row r="115" s="1" customFormat="1" ht="22.8" customHeight="1">
      <c r="B115" s="45"/>
      <c r="C115" s="220" t="s">
        <v>252</v>
      </c>
      <c r="D115" s="220" t="s">
        <v>152</v>
      </c>
      <c r="E115" s="221" t="s">
        <v>993</v>
      </c>
      <c r="F115" s="222" t="s">
        <v>994</v>
      </c>
      <c r="G115" s="223" t="s">
        <v>179</v>
      </c>
      <c r="H115" s="224">
        <v>6</v>
      </c>
      <c r="I115" s="225"/>
      <c r="J115" s="226">
        <f>ROUND(I115*H115,2)</f>
        <v>0</v>
      </c>
      <c r="K115" s="222" t="s">
        <v>156</v>
      </c>
      <c r="L115" s="71"/>
      <c r="M115" s="227" t="s">
        <v>22</v>
      </c>
      <c r="N115" s="228" t="s">
        <v>46</v>
      </c>
      <c r="O115" s="46"/>
      <c r="P115" s="229">
        <f>O115*H115</f>
        <v>0</v>
      </c>
      <c r="Q115" s="229">
        <v>0</v>
      </c>
      <c r="R115" s="229">
        <f>Q115*H115</f>
        <v>0</v>
      </c>
      <c r="S115" s="229">
        <v>0</v>
      </c>
      <c r="T115" s="230">
        <f>S115*H115</f>
        <v>0</v>
      </c>
      <c r="AR115" s="23" t="s">
        <v>252</v>
      </c>
      <c r="AT115" s="23" t="s">
        <v>152</v>
      </c>
      <c r="AU115" s="23" t="s">
        <v>84</v>
      </c>
      <c r="AY115" s="23" t="s">
        <v>149</v>
      </c>
      <c r="BE115" s="231">
        <f>IF(N115="základní",J115,0)</f>
        <v>0</v>
      </c>
      <c r="BF115" s="231">
        <f>IF(N115="snížená",J115,0)</f>
        <v>0</v>
      </c>
      <c r="BG115" s="231">
        <f>IF(N115="zákl. přenesená",J115,0)</f>
        <v>0</v>
      </c>
      <c r="BH115" s="231">
        <f>IF(N115="sníž. přenesená",J115,0)</f>
        <v>0</v>
      </c>
      <c r="BI115" s="231">
        <f>IF(N115="nulová",J115,0)</f>
        <v>0</v>
      </c>
      <c r="BJ115" s="23" t="s">
        <v>24</v>
      </c>
      <c r="BK115" s="231">
        <f>ROUND(I115*H115,2)</f>
        <v>0</v>
      </c>
      <c r="BL115" s="23" t="s">
        <v>252</v>
      </c>
      <c r="BM115" s="23" t="s">
        <v>403</v>
      </c>
    </row>
    <row r="116" s="1" customFormat="1">
      <c r="B116" s="45"/>
      <c r="C116" s="73"/>
      <c r="D116" s="232" t="s">
        <v>159</v>
      </c>
      <c r="E116" s="73"/>
      <c r="F116" s="233" t="s">
        <v>989</v>
      </c>
      <c r="G116" s="73"/>
      <c r="H116" s="73"/>
      <c r="I116" s="190"/>
      <c r="J116" s="73"/>
      <c r="K116" s="73"/>
      <c r="L116" s="71"/>
      <c r="M116" s="234"/>
      <c r="N116" s="46"/>
      <c r="O116" s="46"/>
      <c r="P116" s="46"/>
      <c r="Q116" s="46"/>
      <c r="R116" s="46"/>
      <c r="S116" s="46"/>
      <c r="T116" s="94"/>
      <c r="AT116" s="23" t="s">
        <v>159</v>
      </c>
      <c r="AU116" s="23" t="s">
        <v>84</v>
      </c>
    </row>
    <row r="117" s="1" customFormat="1" ht="14.4" customHeight="1">
      <c r="B117" s="45"/>
      <c r="C117" s="220" t="s">
        <v>260</v>
      </c>
      <c r="D117" s="220" t="s">
        <v>152</v>
      </c>
      <c r="E117" s="221" t="s">
        <v>995</v>
      </c>
      <c r="F117" s="222" t="s">
        <v>996</v>
      </c>
      <c r="G117" s="223" t="s">
        <v>186</v>
      </c>
      <c r="H117" s="224">
        <v>56</v>
      </c>
      <c r="I117" s="225"/>
      <c r="J117" s="226">
        <f>ROUND(I117*H117,2)</f>
        <v>0</v>
      </c>
      <c r="K117" s="222" t="s">
        <v>156</v>
      </c>
      <c r="L117" s="71"/>
      <c r="M117" s="227" t="s">
        <v>22</v>
      </c>
      <c r="N117" s="228" t="s">
        <v>46</v>
      </c>
      <c r="O117" s="46"/>
      <c r="P117" s="229">
        <f>O117*H117</f>
        <v>0</v>
      </c>
      <c r="Q117" s="229">
        <v>0</v>
      </c>
      <c r="R117" s="229">
        <f>Q117*H117</f>
        <v>0</v>
      </c>
      <c r="S117" s="229">
        <v>0</v>
      </c>
      <c r="T117" s="230">
        <f>S117*H117</f>
        <v>0</v>
      </c>
      <c r="AR117" s="23" t="s">
        <v>252</v>
      </c>
      <c r="AT117" s="23" t="s">
        <v>152</v>
      </c>
      <c r="AU117" s="23" t="s">
        <v>84</v>
      </c>
      <c r="AY117" s="23" t="s">
        <v>149</v>
      </c>
      <c r="BE117" s="231">
        <f>IF(N117="základní",J117,0)</f>
        <v>0</v>
      </c>
      <c r="BF117" s="231">
        <f>IF(N117="snížená",J117,0)</f>
        <v>0</v>
      </c>
      <c r="BG117" s="231">
        <f>IF(N117="zákl. přenesená",J117,0)</f>
        <v>0</v>
      </c>
      <c r="BH117" s="231">
        <f>IF(N117="sníž. přenesená",J117,0)</f>
        <v>0</v>
      </c>
      <c r="BI117" s="231">
        <f>IF(N117="nulová",J117,0)</f>
        <v>0</v>
      </c>
      <c r="BJ117" s="23" t="s">
        <v>24</v>
      </c>
      <c r="BK117" s="231">
        <f>ROUND(I117*H117,2)</f>
        <v>0</v>
      </c>
      <c r="BL117" s="23" t="s">
        <v>252</v>
      </c>
      <c r="BM117" s="23" t="s">
        <v>415</v>
      </c>
    </row>
    <row r="118" s="1" customFormat="1">
      <c r="B118" s="45"/>
      <c r="C118" s="73"/>
      <c r="D118" s="232" t="s">
        <v>159</v>
      </c>
      <c r="E118" s="73"/>
      <c r="F118" s="233" t="s">
        <v>997</v>
      </c>
      <c r="G118" s="73"/>
      <c r="H118" s="73"/>
      <c r="I118" s="190"/>
      <c r="J118" s="73"/>
      <c r="K118" s="73"/>
      <c r="L118" s="71"/>
      <c r="M118" s="234"/>
      <c r="N118" s="46"/>
      <c r="O118" s="46"/>
      <c r="P118" s="46"/>
      <c r="Q118" s="46"/>
      <c r="R118" s="46"/>
      <c r="S118" s="46"/>
      <c r="T118" s="94"/>
      <c r="AT118" s="23" t="s">
        <v>159</v>
      </c>
      <c r="AU118" s="23" t="s">
        <v>84</v>
      </c>
    </row>
    <row r="119" s="11" customFormat="1">
      <c r="B119" s="235"/>
      <c r="C119" s="236"/>
      <c r="D119" s="232" t="s">
        <v>161</v>
      </c>
      <c r="E119" s="237" t="s">
        <v>22</v>
      </c>
      <c r="F119" s="238" t="s">
        <v>998</v>
      </c>
      <c r="G119" s="236"/>
      <c r="H119" s="239">
        <v>56</v>
      </c>
      <c r="I119" s="240"/>
      <c r="J119" s="236"/>
      <c r="K119" s="236"/>
      <c r="L119" s="241"/>
      <c r="M119" s="242"/>
      <c r="N119" s="243"/>
      <c r="O119" s="243"/>
      <c r="P119" s="243"/>
      <c r="Q119" s="243"/>
      <c r="R119" s="243"/>
      <c r="S119" s="243"/>
      <c r="T119" s="244"/>
      <c r="AT119" s="245" t="s">
        <v>161</v>
      </c>
      <c r="AU119" s="245" t="s">
        <v>84</v>
      </c>
      <c r="AV119" s="11" t="s">
        <v>84</v>
      </c>
      <c r="AW119" s="11" t="s">
        <v>163</v>
      </c>
      <c r="AX119" s="11" t="s">
        <v>24</v>
      </c>
      <c r="AY119" s="245" t="s">
        <v>149</v>
      </c>
    </row>
    <row r="120" s="1" customFormat="1" ht="34.2" customHeight="1">
      <c r="B120" s="45"/>
      <c r="C120" s="220" t="s">
        <v>267</v>
      </c>
      <c r="D120" s="220" t="s">
        <v>152</v>
      </c>
      <c r="E120" s="221" t="s">
        <v>999</v>
      </c>
      <c r="F120" s="222" t="s">
        <v>1000</v>
      </c>
      <c r="G120" s="223" t="s">
        <v>155</v>
      </c>
      <c r="H120" s="224">
        <v>0.119</v>
      </c>
      <c r="I120" s="225"/>
      <c r="J120" s="226">
        <f>ROUND(I120*H120,2)</f>
        <v>0</v>
      </c>
      <c r="K120" s="222" t="s">
        <v>156</v>
      </c>
      <c r="L120" s="71"/>
      <c r="M120" s="227" t="s">
        <v>22</v>
      </c>
      <c r="N120" s="228" t="s">
        <v>46</v>
      </c>
      <c r="O120" s="46"/>
      <c r="P120" s="229">
        <f>O120*H120</f>
        <v>0</v>
      </c>
      <c r="Q120" s="229">
        <v>0</v>
      </c>
      <c r="R120" s="229">
        <f>Q120*H120</f>
        <v>0</v>
      </c>
      <c r="S120" s="229">
        <v>0</v>
      </c>
      <c r="T120" s="230">
        <f>S120*H120</f>
        <v>0</v>
      </c>
      <c r="AR120" s="23" t="s">
        <v>252</v>
      </c>
      <c r="AT120" s="23" t="s">
        <v>152</v>
      </c>
      <c r="AU120" s="23" t="s">
        <v>84</v>
      </c>
      <c r="AY120" s="23" t="s">
        <v>149</v>
      </c>
      <c r="BE120" s="231">
        <f>IF(N120="základní",J120,0)</f>
        <v>0</v>
      </c>
      <c r="BF120" s="231">
        <f>IF(N120="snížená",J120,0)</f>
        <v>0</v>
      </c>
      <c r="BG120" s="231">
        <f>IF(N120="zákl. přenesená",J120,0)</f>
        <v>0</v>
      </c>
      <c r="BH120" s="231">
        <f>IF(N120="sníž. přenesená",J120,0)</f>
        <v>0</v>
      </c>
      <c r="BI120" s="231">
        <f>IF(N120="nulová",J120,0)</f>
        <v>0</v>
      </c>
      <c r="BJ120" s="23" t="s">
        <v>24</v>
      </c>
      <c r="BK120" s="231">
        <f>ROUND(I120*H120,2)</f>
        <v>0</v>
      </c>
      <c r="BL120" s="23" t="s">
        <v>252</v>
      </c>
      <c r="BM120" s="23" t="s">
        <v>1001</v>
      </c>
    </row>
    <row r="121" s="1" customFormat="1">
      <c r="B121" s="45"/>
      <c r="C121" s="73"/>
      <c r="D121" s="232" t="s">
        <v>159</v>
      </c>
      <c r="E121" s="73"/>
      <c r="F121" s="233" t="s">
        <v>452</v>
      </c>
      <c r="G121" s="73"/>
      <c r="H121" s="73"/>
      <c r="I121" s="190"/>
      <c r="J121" s="73"/>
      <c r="K121" s="73"/>
      <c r="L121" s="71"/>
      <c r="M121" s="234"/>
      <c r="N121" s="46"/>
      <c r="O121" s="46"/>
      <c r="P121" s="46"/>
      <c r="Q121" s="46"/>
      <c r="R121" s="46"/>
      <c r="S121" s="46"/>
      <c r="T121" s="94"/>
      <c r="AT121" s="23" t="s">
        <v>159</v>
      </c>
      <c r="AU121" s="23" t="s">
        <v>84</v>
      </c>
    </row>
    <row r="122" s="10" customFormat="1" ht="29.88" customHeight="1">
      <c r="B122" s="204"/>
      <c r="C122" s="205"/>
      <c r="D122" s="206" t="s">
        <v>74</v>
      </c>
      <c r="E122" s="218" t="s">
        <v>453</v>
      </c>
      <c r="F122" s="218" t="s">
        <v>454</v>
      </c>
      <c r="G122" s="205"/>
      <c r="H122" s="205"/>
      <c r="I122" s="208"/>
      <c r="J122" s="219">
        <f>BK122</f>
        <v>0</v>
      </c>
      <c r="K122" s="205"/>
      <c r="L122" s="210"/>
      <c r="M122" s="211"/>
      <c r="N122" s="212"/>
      <c r="O122" s="212"/>
      <c r="P122" s="213">
        <f>SUM(P123:P153)</f>
        <v>0</v>
      </c>
      <c r="Q122" s="212"/>
      <c r="R122" s="213">
        <f>SUM(R123:R153)</f>
        <v>0.070220000000000019</v>
      </c>
      <c r="S122" s="212"/>
      <c r="T122" s="214">
        <f>SUM(T123:T153)</f>
        <v>0</v>
      </c>
      <c r="AR122" s="215" t="s">
        <v>84</v>
      </c>
      <c r="AT122" s="216" t="s">
        <v>74</v>
      </c>
      <c r="AU122" s="216" t="s">
        <v>24</v>
      </c>
      <c r="AY122" s="215" t="s">
        <v>149</v>
      </c>
      <c r="BK122" s="217">
        <f>SUM(BK123:BK153)</f>
        <v>0</v>
      </c>
    </row>
    <row r="123" s="1" customFormat="1" ht="22.8" customHeight="1">
      <c r="B123" s="45"/>
      <c r="C123" s="220" t="s">
        <v>275</v>
      </c>
      <c r="D123" s="220" t="s">
        <v>152</v>
      </c>
      <c r="E123" s="221" t="s">
        <v>1002</v>
      </c>
      <c r="F123" s="222" t="s">
        <v>1003</v>
      </c>
      <c r="G123" s="223" t="s">
        <v>470</v>
      </c>
      <c r="H123" s="224">
        <v>2</v>
      </c>
      <c r="I123" s="225"/>
      <c r="J123" s="226">
        <f>ROUND(I123*H123,2)</f>
        <v>0</v>
      </c>
      <c r="K123" s="222" t="s">
        <v>156</v>
      </c>
      <c r="L123" s="71"/>
      <c r="M123" s="227" t="s">
        <v>22</v>
      </c>
      <c r="N123" s="228" t="s">
        <v>46</v>
      </c>
      <c r="O123" s="46"/>
      <c r="P123" s="229">
        <f>O123*H123</f>
        <v>0</v>
      </c>
      <c r="Q123" s="229">
        <v>0.0064799999999999996</v>
      </c>
      <c r="R123" s="229">
        <f>Q123*H123</f>
        <v>0.012959999999999999</v>
      </c>
      <c r="S123" s="229">
        <v>0</v>
      </c>
      <c r="T123" s="230">
        <f>S123*H123</f>
        <v>0</v>
      </c>
      <c r="AR123" s="23" t="s">
        <v>252</v>
      </c>
      <c r="AT123" s="23" t="s">
        <v>152</v>
      </c>
      <c r="AU123" s="23" t="s">
        <v>84</v>
      </c>
      <c r="AY123" s="23" t="s">
        <v>149</v>
      </c>
      <c r="BE123" s="231">
        <f>IF(N123="základní",J123,0)</f>
        <v>0</v>
      </c>
      <c r="BF123" s="231">
        <f>IF(N123="snížená",J123,0)</f>
        <v>0</v>
      </c>
      <c r="BG123" s="231">
        <f>IF(N123="zákl. přenesená",J123,0)</f>
        <v>0</v>
      </c>
      <c r="BH123" s="231">
        <f>IF(N123="sníž. přenesená",J123,0)</f>
        <v>0</v>
      </c>
      <c r="BI123" s="231">
        <f>IF(N123="nulová",J123,0)</f>
        <v>0</v>
      </c>
      <c r="BJ123" s="23" t="s">
        <v>24</v>
      </c>
      <c r="BK123" s="231">
        <f>ROUND(I123*H123,2)</f>
        <v>0</v>
      </c>
      <c r="BL123" s="23" t="s">
        <v>252</v>
      </c>
      <c r="BM123" s="23" t="s">
        <v>442</v>
      </c>
    </row>
    <row r="124" s="1" customFormat="1">
      <c r="B124" s="45"/>
      <c r="C124" s="73"/>
      <c r="D124" s="232" t="s">
        <v>159</v>
      </c>
      <c r="E124" s="73"/>
      <c r="F124" s="233" t="s">
        <v>1004</v>
      </c>
      <c r="G124" s="73"/>
      <c r="H124" s="73"/>
      <c r="I124" s="190"/>
      <c r="J124" s="73"/>
      <c r="K124" s="73"/>
      <c r="L124" s="71"/>
      <c r="M124" s="234"/>
      <c r="N124" s="46"/>
      <c r="O124" s="46"/>
      <c r="P124" s="46"/>
      <c r="Q124" s="46"/>
      <c r="R124" s="46"/>
      <c r="S124" s="46"/>
      <c r="T124" s="94"/>
      <c r="AT124" s="23" t="s">
        <v>159</v>
      </c>
      <c r="AU124" s="23" t="s">
        <v>84</v>
      </c>
    </row>
    <row r="125" s="1" customFormat="1" ht="22.8" customHeight="1">
      <c r="B125" s="45"/>
      <c r="C125" s="220" t="s">
        <v>282</v>
      </c>
      <c r="D125" s="220" t="s">
        <v>152</v>
      </c>
      <c r="E125" s="221" t="s">
        <v>1005</v>
      </c>
      <c r="F125" s="222" t="s">
        <v>1006</v>
      </c>
      <c r="G125" s="223" t="s">
        <v>179</v>
      </c>
      <c r="H125" s="224">
        <v>4</v>
      </c>
      <c r="I125" s="225"/>
      <c r="J125" s="226">
        <f>ROUND(I125*H125,2)</f>
        <v>0</v>
      </c>
      <c r="K125" s="222" t="s">
        <v>156</v>
      </c>
      <c r="L125" s="71"/>
      <c r="M125" s="227" t="s">
        <v>22</v>
      </c>
      <c r="N125" s="228" t="s">
        <v>46</v>
      </c>
      <c r="O125" s="46"/>
      <c r="P125" s="229">
        <f>O125*H125</f>
        <v>0</v>
      </c>
      <c r="Q125" s="229">
        <v>0.00155</v>
      </c>
      <c r="R125" s="229">
        <f>Q125*H125</f>
        <v>0.0061999999999999998</v>
      </c>
      <c r="S125" s="229">
        <v>0</v>
      </c>
      <c r="T125" s="230">
        <f>S125*H125</f>
        <v>0</v>
      </c>
      <c r="AR125" s="23" t="s">
        <v>252</v>
      </c>
      <c r="AT125" s="23" t="s">
        <v>152</v>
      </c>
      <c r="AU125" s="23" t="s">
        <v>84</v>
      </c>
      <c r="AY125" s="23" t="s">
        <v>149</v>
      </c>
      <c r="BE125" s="231">
        <f>IF(N125="základní",J125,0)</f>
        <v>0</v>
      </c>
      <c r="BF125" s="231">
        <f>IF(N125="snížená",J125,0)</f>
        <v>0</v>
      </c>
      <c r="BG125" s="231">
        <f>IF(N125="zákl. přenesená",J125,0)</f>
        <v>0</v>
      </c>
      <c r="BH125" s="231">
        <f>IF(N125="sníž. přenesená",J125,0)</f>
        <v>0</v>
      </c>
      <c r="BI125" s="231">
        <f>IF(N125="nulová",J125,0)</f>
        <v>0</v>
      </c>
      <c r="BJ125" s="23" t="s">
        <v>24</v>
      </c>
      <c r="BK125" s="231">
        <f>ROUND(I125*H125,2)</f>
        <v>0</v>
      </c>
      <c r="BL125" s="23" t="s">
        <v>252</v>
      </c>
      <c r="BM125" s="23" t="s">
        <v>455</v>
      </c>
    </row>
    <row r="126" s="1" customFormat="1">
      <c r="B126" s="45"/>
      <c r="C126" s="73"/>
      <c r="D126" s="232" t="s">
        <v>159</v>
      </c>
      <c r="E126" s="73"/>
      <c r="F126" s="233" t="s">
        <v>1004</v>
      </c>
      <c r="G126" s="73"/>
      <c r="H126" s="73"/>
      <c r="I126" s="190"/>
      <c r="J126" s="73"/>
      <c r="K126" s="73"/>
      <c r="L126" s="71"/>
      <c r="M126" s="234"/>
      <c r="N126" s="46"/>
      <c r="O126" s="46"/>
      <c r="P126" s="46"/>
      <c r="Q126" s="46"/>
      <c r="R126" s="46"/>
      <c r="S126" s="46"/>
      <c r="T126" s="94"/>
      <c r="AT126" s="23" t="s">
        <v>159</v>
      </c>
      <c r="AU126" s="23" t="s">
        <v>84</v>
      </c>
    </row>
    <row r="127" s="1" customFormat="1" ht="14.4" customHeight="1">
      <c r="B127" s="45"/>
      <c r="C127" s="267" t="s">
        <v>9</v>
      </c>
      <c r="D127" s="267" t="s">
        <v>501</v>
      </c>
      <c r="E127" s="268" t="s">
        <v>1007</v>
      </c>
      <c r="F127" s="269" t="s">
        <v>1008</v>
      </c>
      <c r="G127" s="270" t="s">
        <v>179</v>
      </c>
      <c r="H127" s="271">
        <v>6</v>
      </c>
      <c r="I127" s="272"/>
      <c r="J127" s="273">
        <f>ROUND(I127*H127,2)</f>
        <v>0</v>
      </c>
      <c r="K127" s="269" t="s">
        <v>156</v>
      </c>
      <c r="L127" s="274"/>
      <c r="M127" s="275" t="s">
        <v>22</v>
      </c>
      <c r="N127" s="276" t="s">
        <v>46</v>
      </c>
      <c r="O127" s="46"/>
      <c r="P127" s="229">
        <f>O127*H127</f>
        <v>0</v>
      </c>
      <c r="Q127" s="229">
        <v>0.00019000000000000001</v>
      </c>
      <c r="R127" s="229">
        <f>Q127*H127</f>
        <v>0.00114</v>
      </c>
      <c r="S127" s="229">
        <v>0</v>
      </c>
      <c r="T127" s="230">
        <f>S127*H127</f>
        <v>0</v>
      </c>
      <c r="AR127" s="23" t="s">
        <v>358</v>
      </c>
      <c r="AT127" s="23" t="s">
        <v>501</v>
      </c>
      <c r="AU127" s="23" t="s">
        <v>84</v>
      </c>
      <c r="AY127" s="23" t="s">
        <v>149</v>
      </c>
      <c r="BE127" s="231">
        <f>IF(N127="základní",J127,0)</f>
        <v>0</v>
      </c>
      <c r="BF127" s="231">
        <f>IF(N127="snížená",J127,0)</f>
        <v>0</v>
      </c>
      <c r="BG127" s="231">
        <f>IF(N127="zákl. přenesená",J127,0)</f>
        <v>0</v>
      </c>
      <c r="BH127" s="231">
        <f>IF(N127="sníž. přenesená",J127,0)</f>
        <v>0</v>
      </c>
      <c r="BI127" s="231">
        <f>IF(N127="nulová",J127,0)</f>
        <v>0</v>
      </c>
      <c r="BJ127" s="23" t="s">
        <v>24</v>
      </c>
      <c r="BK127" s="231">
        <f>ROUND(I127*H127,2)</f>
        <v>0</v>
      </c>
      <c r="BL127" s="23" t="s">
        <v>252</v>
      </c>
      <c r="BM127" s="23" t="s">
        <v>1009</v>
      </c>
    </row>
    <row r="128" s="1" customFormat="1" ht="22.8" customHeight="1">
      <c r="B128" s="45"/>
      <c r="C128" s="220" t="s">
        <v>296</v>
      </c>
      <c r="D128" s="220" t="s">
        <v>152</v>
      </c>
      <c r="E128" s="221" t="s">
        <v>1010</v>
      </c>
      <c r="F128" s="222" t="s">
        <v>1011</v>
      </c>
      <c r="G128" s="223" t="s">
        <v>186</v>
      </c>
      <c r="H128" s="224">
        <v>20</v>
      </c>
      <c r="I128" s="225"/>
      <c r="J128" s="226">
        <f>ROUND(I128*H128,2)</f>
        <v>0</v>
      </c>
      <c r="K128" s="222" t="s">
        <v>156</v>
      </c>
      <c r="L128" s="71"/>
      <c r="M128" s="227" t="s">
        <v>22</v>
      </c>
      <c r="N128" s="228" t="s">
        <v>46</v>
      </c>
      <c r="O128" s="46"/>
      <c r="P128" s="229">
        <f>O128*H128</f>
        <v>0</v>
      </c>
      <c r="Q128" s="229">
        <v>0.00066</v>
      </c>
      <c r="R128" s="229">
        <f>Q128*H128</f>
        <v>0.0132</v>
      </c>
      <c r="S128" s="229">
        <v>0</v>
      </c>
      <c r="T128" s="230">
        <f>S128*H128</f>
        <v>0</v>
      </c>
      <c r="AR128" s="23" t="s">
        <v>252</v>
      </c>
      <c r="AT128" s="23" t="s">
        <v>152</v>
      </c>
      <c r="AU128" s="23" t="s">
        <v>84</v>
      </c>
      <c r="AY128" s="23" t="s">
        <v>149</v>
      </c>
      <c r="BE128" s="231">
        <f>IF(N128="základní",J128,0)</f>
        <v>0</v>
      </c>
      <c r="BF128" s="231">
        <f>IF(N128="snížená",J128,0)</f>
        <v>0</v>
      </c>
      <c r="BG128" s="231">
        <f>IF(N128="zákl. přenesená",J128,0)</f>
        <v>0</v>
      </c>
      <c r="BH128" s="231">
        <f>IF(N128="sníž. přenesená",J128,0)</f>
        <v>0</v>
      </c>
      <c r="BI128" s="231">
        <f>IF(N128="nulová",J128,0)</f>
        <v>0</v>
      </c>
      <c r="BJ128" s="23" t="s">
        <v>24</v>
      </c>
      <c r="BK128" s="231">
        <f>ROUND(I128*H128,2)</f>
        <v>0</v>
      </c>
      <c r="BL128" s="23" t="s">
        <v>252</v>
      </c>
      <c r="BM128" s="23" t="s">
        <v>1012</v>
      </c>
    </row>
    <row r="129" s="1" customFormat="1">
      <c r="B129" s="45"/>
      <c r="C129" s="73"/>
      <c r="D129" s="232" t="s">
        <v>159</v>
      </c>
      <c r="E129" s="73"/>
      <c r="F129" s="233" t="s">
        <v>1013</v>
      </c>
      <c r="G129" s="73"/>
      <c r="H129" s="73"/>
      <c r="I129" s="190"/>
      <c r="J129" s="73"/>
      <c r="K129" s="73"/>
      <c r="L129" s="71"/>
      <c r="M129" s="234"/>
      <c r="N129" s="46"/>
      <c r="O129" s="46"/>
      <c r="P129" s="46"/>
      <c r="Q129" s="46"/>
      <c r="R129" s="46"/>
      <c r="S129" s="46"/>
      <c r="T129" s="94"/>
      <c r="AT129" s="23" t="s">
        <v>159</v>
      </c>
      <c r="AU129" s="23" t="s">
        <v>84</v>
      </c>
    </row>
    <row r="130" s="1" customFormat="1" ht="22.8" customHeight="1">
      <c r="B130" s="45"/>
      <c r="C130" s="220" t="s">
        <v>305</v>
      </c>
      <c r="D130" s="220" t="s">
        <v>152</v>
      </c>
      <c r="E130" s="221" t="s">
        <v>1014</v>
      </c>
      <c r="F130" s="222" t="s">
        <v>1015</v>
      </c>
      <c r="G130" s="223" t="s">
        <v>186</v>
      </c>
      <c r="H130" s="224">
        <v>8</v>
      </c>
      <c r="I130" s="225"/>
      <c r="J130" s="226">
        <f>ROUND(I130*H130,2)</f>
        <v>0</v>
      </c>
      <c r="K130" s="222" t="s">
        <v>156</v>
      </c>
      <c r="L130" s="71"/>
      <c r="M130" s="227" t="s">
        <v>22</v>
      </c>
      <c r="N130" s="228" t="s">
        <v>46</v>
      </c>
      <c r="O130" s="46"/>
      <c r="P130" s="229">
        <f>O130*H130</f>
        <v>0</v>
      </c>
      <c r="Q130" s="229">
        <v>0.00091</v>
      </c>
      <c r="R130" s="229">
        <f>Q130*H130</f>
        <v>0.00728</v>
      </c>
      <c r="S130" s="229">
        <v>0</v>
      </c>
      <c r="T130" s="230">
        <f>S130*H130</f>
        <v>0</v>
      </c>
      <c r="AR130" s="23" t="s">
        <v>252</v>
      </c>
      <c r="AT130" s="23" t="s">
        <v>152</v>
      </c>
      <c r="AU130" s="23" t="s">
        <v>84</v>
      </c>
      <c r="AY130" s="23" t="s">
        <v>149</v>
      </c>
      <c r="BE130" s="231">
        <f>IF(N130="základní",J130,0)</f>
        <v>0</v>
      </c>
      <c r="BF130" s="231">
        <f>IF(N130="snížená",J130,0)</f>
        <v>0</v>
      </c>
      <c r="BG130" s="231">
        <f>IF(N130="zákl. přenesená",J130,0)</f>
        <v>0</v>
      </c>
      <c r="BH130" s="231">
        <f>IF(N130="sníž. přenesená",J130,0)</f>
        <v>0</v>
      </c>
      <c r="BI130" s="231">
        <f>IF(N130="nulová",J130,0)</f>
        <v>0</v>
      </c>
      <c r="BJ130" s="23" t="s">
        <v>24</v>
      </c>
      <c r="BK130" s="231">
        <f>ROUND(I130*H130,2)</f>
        <v>0</v>
      </c>
      <c r="BL130" s="23" t="s">
        <v>252</v>
      </c>
      <c r="BM130" s="23" t="s">
        <v>1016</v>
      </c>
    </row>
    <row r="131" s="1" customFormat="1">
      <c r="B131" s="45"/>
      <c r="C131" s="73"/>
      <c r="D131" s="232" t="s">
        <v>159</v>
      </c>
      <c r="E131" s="73"/>
      <c r="F131" s="233" t="s">
        <v>1013</v>
      </c>
      <c r="G131" s="73"/>
      <c r="H131" s="73"/>
      <c r="I131" s="190"/>
      <c r="J131" s="73"/>
      <c r="K131" s="73"/>
      <c r="L131" s="71"/>
      <c r="M131" s="234"/>
      <c r="N131" s="46"/>
      <c r="O131" s="46"/>
      <c r="P131" s="46"/>
      <c r="Q131" s="46"/>
      <c r="R131" s="46"/>
      <c r="S131" s="46"/>
      <c r="T131" s="94"/>
      <c r="AT131" s="23" t="s">
        <v>159</v>
      </c>
      <c r="AU131" s="23" t="s">
        <v>84</v>
      </c>
    </row>
    <row r="132" s="1" customFormat="1" ht="22.8" customHeight="1">
      <c r="B132" s="45"/>
      <c r="C132" s="220" t="s">
        <v>315</v>
      </c>
      <c r="D132" s="220" t="s">
        <v>152</v>
      </c>
      <c r="E132" s="221" t="s">
        <v>1017</v>
      </c>
      <c r="F132" s="222" t="s">
        <v>1018</v>
      </c>
      <c r="G132" s="223" t="s">
        <v>186</v>
      </c>
      <c r="H132" s="224">
        <v>22</v>
      </c>
      <c r="I132" s="225"/>
      <c r="J132" s="226">
        <f>ROUND(I132*H132,2)</f>
        <v>0</v>
      </c>
      <c r="K132" s="222" t="s">
        <v>156</v>
      </c>
      <c r="L132" s="71"/>
      <c r="M132" s="227" t="s">
        <v>22</v>
      </c>
      <c r="N132" s="228" t="s">
        <v>46</v>
      </c>
      <c r="O132" s="46"/>
      <c r="P132" s="229">
        <f>O132*H132</f>
        <v>0</v>
      </c>
      <c r="Q132" s="229">
        <v>0.00033</v>
      </c>
      <c r="R132" s="229">
        <f>Q132*H132</f>
        <v>0.00726</v>
      </c>
      <c r="S132" s="229">
        <v>0</v>
      </c>
      <c r="T132" s="230">
        <f>S132*H132</f>
        <v>0</v>
      </c>
      <c r="AR132" s="23" t="s">
        <v>252</v>
      </c>
      <c r="AT132" s="23" t="s">
        <v>152</v>
      </c>
      <c r="AU132" s="23" t="s">
        <v>84</v>
      </c>
      <c r="AY132" s="23" t="s">
        <v>149</v>
      </c>
      <c r="BE132" s="231">
        <f>IF(N132="základní",J132,0)</f>
        <v>0</v>
      </c>
      <c r="BF132" s="231">
        <f>IF(N132="snížená",J132,0)</f>
        <v>0</v>
      </c>
      <c r="BG132" s="231">
        <f>IF(N132="zákl. přenesená",J132,0)</f>
        <v>0</v>
      </c>
      <c r="BH132" s="231">
        <f>IF(N132="sníž. přenesená",J132,0)</f>
        <v>0</v>
      </c>
      <c r="BI132" s="231">
        <f>IF(N132="nulová",J132,0)</f>
        <v>0</v>
      </c>
      <c r="BJ132" s="23" t="s">
        <v>24</v>
      </c>
      <c r="BK132" s="231">
        <f>ROUND(I132*H132,2)</f>
        <v>0</v>
      </c>
      <c r="BL132" s="23" t="s">
        <v>252</v>
      </c>
      <c r="BM132" s="23" t="s">
        <v>1019</v>
      </c>
    </row>
    <row r="133" s="1" customFormat="1">
      <c r="B133" s="45"/>
      <c r="C133" s="73"/>
      <c r="D133" s="232" t="s">
        <v>159</v>
      </c>
      <c r="E133" s="73"/>
      <c r="F133" s="233" t="s">
        <v>1020</v>
      </c>
      <c r="G133" s="73"/>
      <c r="H133" s="73"/>
      <c r="I133" s="190"/>
      <c r="J133" s="73"/>
      <c r="K133" s="73"/>
      <c r="L133" s="71"/>
      <c r="M133" s="234"/>
      <c r="N133" s="46"/>
      <c r="O133" s="46"/>
      <c r="P133" s="46"/>
      <c r="Q133" s="46"/>
      <c r="R133" s="46"/>
      <c r="S133" s="46"/>
      <c r="T133" s="94"/>
      <c r="AT133" s="23" t="s">
        <v>159</v>
      </c>
      <c r="AU133" s="23" t="s">
        <v>84</v>
      </c>
    </row>
    <row r="134" s="1" customFormat="1" ht="14.4" customHeight="1">
      <c r="B134" s="45"/>
      <c r="C134" s="267" t="s">
        <v>321</v>
      </c>
      <c r="D134" s="267" t="s">
        <v>501</v>
      </c>
      <c r="E134" s="268" t="s">
        <v>1021</v>
      </c>
      <c r="F134" s="269" t="s">
        <v>1022</v>
      </c>
      <c r="G134" s="270" t="s">
        <v>186</v>
      </c>
      <c r="H134" s="271">
        <v>22</v>
      </c>
      <c r="I134" s="272"/>
      <c r="J134" s="273">
        <f>ROUND(I134*H134,2)</f>
        <v>0</v>
      </c>
      <c r="K134" s="269" t="s">
        <v>156</v>
      </c>
      <c r="L134" s="274"/>
      <c r="M134" s="275" t="s">
        <v>22</v>
      </c>
      <c r="N134" s="276" t="s">
        <v>46</v>
      </c>
      <c r="O134" s="46"/>
      <c r="P134" s="229">
        <f>O134*H134</f>
        <v>0</v>
      </c>
      <c r="Q134" s="229">
        <v>0.00014999999999999999</v>
      </c>
      <c r="R134" s="229">
        <f>Q134*H134</f>
        <v>0.0032999999999999995</v>
      </c>
      <c r="S134" s="229">
        <v>0</v>
      </c>
      <c r="T134" s="230">
        <f>S134*H134</f>
        <v>0</v>
      </c>
      <c r="AR134" s="23" t="s">
        <v>358</v>
      </c>
      <c r="AT134" s="23" t="s">
        <v>501</v>
      </c>
      <c r="AU134" s="23" t="s">
        <v>84</v>
      </c>
      <c r="AY134" s="23" t="s">
        <v>149</v>
      </c>
      <c r="BE134" s="231">
        <f>IF(N134="základní",J134,0)</f>
        <v>0</v>
      </c>
      <c r="BF134" s="231">
        <f>IF(N134="snížená",J134,0)</f>
        <v>0</v>
      </c>
      <c r="BG134" s="231">
        <f>IF(N134="zákl. přenesená",J134,0)</f>
        <v>0</v>
      </c>
      <c r="BH134" s="231">
        <f>IF(N134="sníž. přenesená",J134,0)</f>
        <v>0</v>
      </c>
      <c r="BI134" s="231">
        <f>IF(N134="nulová",J134,0)</f>
        <v>0</v>
      </c>
      <c r="BJ134" s="23" t="s">
        <v>24</v>
      </c>
      <c r="BK134" s="231">
        <f>ROUND(I134*H134,2)</f>
        <v>0</v>
      </c>
      <c r="BL134" s="23" t="s">
        <v>252</v>
      </c>
      <c r="BM134" s="23" t="s">
        <v>1023</v>
      </c>
    </row>
    <row r="135" s="1" customFormat="1" ht="22.8" customHeight="1">
      <c r="B135" s="45"/>
      <c r="C135" s="220" t="s">
        <v>327</v>
      </c>
      <c r="D135" s="220" t="s">
        <v>152</v>
      </c>
      <c r="E135" s="221" t="s">
        <v>1024</v>
      </c>
      <c r="F135" s="222" t="s">
        <v>1025</v>
      </c>
      <c r="G135" s="223" t="s">
        <v>186</v>
      </c>
      <c r="H135" s="224">
        <v>6</v>
      </c>
      <c r="I135" s="225"/>
      <c r="J135" s="226">
        <f>ROUND(I135*H135,2)</f>
        <v>0</v>
      </c>
      <c r="K135" s="222" t="s">
        <v>156</v>
      </c>
      <c r="L135" s="71"/>
      <c r="M135" s="227" t="s">
        <v>22</v>
      </c>
      <c r="N135" s="228" t="s">
        <v>46</v>
      </c>
      <c r="O135" s="46"/>
      <c r="P135" s="229">
        <f>O135*H135</f>
        <v>0</v>
      </c>
      <c r="Q135" s="229">
        <v>0.00042000000000000002</v>
      </c>
      <c r="R135" s="229">
        <f>Q135*H135</f>
        <v>0.0025200000000000001</v>
      </c>
      <c r="S135" s="229">
        <v>0</v>
      </c>
      <c r="T135" s="230">
        <f>S135*H135</f>
        <v>0</v>
      </c>
      <c r="AR135" s="23" t="s">
        <v>252</v>
      </c>
      <c r="AT135" s="23" t="s">
        <v>152</v>
      </c>
      <c r="AU135" s="23" t="s">
        <v>84</v>
      </c>
      <c r="AY135" s="23" t="s">
        <v>149</v>
      </c>
      <c r="BE135" s="231">
        <f>IF(N135="základní",J135,0)</f>
        <v>0</v>
      </c>
      <c r="BF135" s="231">
        <f>IF(N135="snížená",J135,0)</f>
        <v>0</v>
      </c>
      <c r="BG135" s="231">
        <f>IF(N135="zákl. přenesená",J135,0)</f>
        <v>0</v>
      </c>
      <c r="BH135" s="231">
        <f>IF(N135="sníž. přenesená",J135,0)</f>
        <v>0</v>
      </c>
      <c r="BI135" s="231">
        <f>IF(N135="nulová",J135,0)</f>
        <v>0</v>
      </c>
      <c r="BJ135" s="23" t="s">
        <v>24</v>
      </c>
      <c r="BK135" s="231">
        <f>ROUND(I135*H135,2)</f>
        <v>0</v>
      </c>
      <c r="BL135" s="23" t="s">
        <v>252</v>
      </c>
      <c r="BM135" s="23" t="s">
        <v>1026</v>
      </c>
    </row>
    <row r="136" s="1" customFormat="1">
      <c r="B136" s="45"/>
      <c r="C136" s="73"/>
      <c r="D136" s="232" t="s">
        <v>159</v>
      </c>
      <c r="E136" s="73"/>
      <c r="F136" s="233" t="s">
        <v>1020</v>
      </c>
      <c r="G136" s="73"/>
      <c r="H136" s="73"/>
      <c r="I136" s="190"/>
      <c r="J136" s="73"/>
      <c r="K136" s="73"/>
      <c r="L136" s="71"/>
      <c r="M136" s="234"/>
      <c r="N136" s="46"/>
      <c r="O136" s="46"/>
      <c r="P136" s="46"/>
      <c r="Q136" s="46"/>
      <c r="R136" s="46"/>
      <c r="S136" s="46"/>
      <c r="T136" s="94"/>
      <c r="AT136" s="23" t="s">
        <v>159</v>
      </c>
      <c r="AU136" s="23" t="s">
        <v>84</v>
      </c>
    </row>
    <row r="137" s="1" customFormat="1" ht="14.4" customHeight="1">
      <c r="B137" s="45"/>
      <c r="C137" s="267" t="s">
        <v>332</v>
      </c>
      <c r="D137" s="267" t="s">
        <v>501</v>
      </c>
      <c r="E137" s="268" t="s">
        <v>1027</v>
      </c>
      <c r="F137" s="269" t="s">
        <v>1028</v>
      </c>
      <c r="G137" s="270" t="s">
        <v>186</v>
      </c>
      <c r="H137" s="271">
        <v>6</v>
      </c>
      <c r="I137" s="272"/>
      <c r="J137" s="273">
        <f>ROUND(I137*H137,2)</f>
        <v>0</v>
      </c>
      <c r="K137" s="269" t="s">
        <v>156</v>
      </c>
      <c r="L137" s="274"/>
      <c r="M137" s="275" t="s">
        <v>22</v>
      </c>
      <c r="N137" s="276" t="s">
        <v>46</v>
      </c>
      <c r="O137" s="46"/>
      <c r="P137" s="229">
        <f>O137*H137</f>
        <v>0</v>
      </c>
      <c r="Q137" s="229">
        <v>0.00023000000000000001</v>
      </c>
      <c r="R137" s="229">
        <f>Q137*H137</f>
        <v>0.0013800000000000002</v>
      </c>
      <c r="S137" s="229">
        <v>0</v>
      </c>
      <c r="T137" s="230">
        <f>S137*H137</f>
        <v>0</v>
      </c>
      <c r="AR137" s="23" t="s">
        <v>358</v>
      </c>
      <c r="AT137" s="23" t="s">
        <v>501</v>
      </c>
      <c r="AU137" s="23" t="s">
        <v>84</v>
      </c>
      <c r="AY137" s="23" t="s">
        <v>149</v>
      </c>
      <c r="BE137" s="231">
        <f>IF(N137="základní",J137,0)</f>
        <v>0</v>
      </c>
      <c r="BF137" s="231">
        <f>IF(N137="snížená",J137,0)</f>
        <v>0</v>
      </c>
      <c r="BG137" s="231">
        <f>IF(N137="zákl. přenesená",J137,0)</f>
        <v>0</v>
      </c>
      <c r="BH137" s="231">
        <f>IF(N137="sníž. přenesená",J137,0)</f>
        <v>0</v>
      </c>
      <c r="BI137" s="231">
        <f>IF(N137="nulová",J137,0)</f>
        <v>0</v>
      </c>
      <c r="BJ137" s="23" t="s">
        <v>24</v>
      </c>
      <c r="BK137" s="231">
        <f>ROUND(I137*H137,2)</f>
        <v>0</v>
      </c>
      <c r="BL137" s="23" t="s">
        <v>252</v>
      </c>
      <c r="BM137" s="23" t="s">
        <v>1029</v>
      </c>
    </row>
    <row r="138" s="1" customFormat="1" ht="22.8" customHeight="1">
      <c r="B138" s="45"/>
      <c r="C138" s="220" t="s">
        <v>337</v>
      </c>
      <c r="D138" s="220" t="s">
        <v>152</v>
      </c>
      <c r="E138" s="221" t="s">
        <v>1030</v>
      </c>
      <c r="F138" s="222" t="s">
        <v>1031</v>
      </c>
      <c r="G138" s="223" t="s">
        <v>179</v>
      </c>
      <c r="H138" s="224">
        <v>26</v>
      </c>
      <c r="I138" s="225"/>
      <c r="J138" s="226">
        <f>ROUND(I138*H138,2)</f>
        <v>0</v>
      </c>
      <c r="K138" s="222" t="s">
        <v>156</v>
      </c>
      <c r="L138" s="71"/>
      <c r="M138" s="227" t="s">
        <v>22</v>
      </c>
      <c r="N138" s="228" t="s">
        <v>46</v>
      </c>
      <c r="O138" s="46"/>
      <c r="P138" s="229">
        <f>O138*H138</f>
        <v>0</v>
      </c>
      <c r="Q138" s="229">
        <v>0</v>
      </c>
      <c r="R138" s="229">
        <f>Q138*H138</f>
        <v>0</v>
      </c>
      <c r="S138" s="229">
        <v>0</v>
      </c>
      <c r="T138" s="230">
        <f>S138*H138</f>
        <v>0</v>
      </c>
      <c r="AR138" s="23" t="s">
        <v>252</v>
      </c>
      <c r="AT138" s="23" t="s">
        <v>152</v>
      </c>
      <c r="AU138" s="23" t="s">
        <v>84</v>
      </c>
      <c r="AY138" s="23" t="s">
        <v>149</v>
      </c>
      <c r="BE138" s="231">
        <f>IF(N138="základní",J138,0)</f>
        <v>0</v>
      </c>
      <c r="BF138" s="231">
        <f>IF(N138="snížená",J138,0)</f>
        <v>0</v>
      </c>
      <c r="BG138" s="231">
        <f>IF(N138="zákl. přenesená",J138,0)</f>
        <v>0</v>
      </c>
      <c r="BH138" s="231">
        <f>IF(N138="sníž. přenesená",J138,0)</f>
        <v>0</v>
      </c>
      <c r="BI138" s="231">
        <f>IF(N138="nulová",J138,0)</f>
        <v>0</v>
      </c>
      <c r="BJ138" s="23" t="s">
        <v>24</v>
      </c>
      <c r="BK138" s="231">
        <f>ROUND(I138*H138,2)</f>
        <v>0</v>
      </c>
      <c r="BL138" s="23" t="s">
        <v>252</v>
      </c>
      <c r="BM138" s="23" t="s">
        <v>538</v>
      </c>
    </row>
    <row r="139" s="1" customFormat="1">
      <c r="B139" s="45"/>
      <c r="C139" s="73"/>
      <c r="D139" s="232" t="s">
        <v>159</v>
      </c>
      <c r="E139" s="73"/>
      <c r="F139" s="233" t="s">
        <v>1032</v>
      </c>
      <c r="G139" s="73"/>
      <c r="H139" s="73"/>
      <c r="I139" s="190"/>
      <c r="J139" s="73"/>
      <c r="K139" s="73"/>
      <c r="L139" s="71"/>
      <c r="M139" s="234"/>
      <c r="N139" s="46"/>
      <c r="O139" s="46"/>
      <c r="P139" s="46"/>
      <c r="Q139" s="46"/>
      <c r="R139" s="46"/>
      <c r="S139" s="46"/>
      <c r="T139" s="94"/>
      <c r="AT139" s="23" t="s">
        <v>159</v>
      </c>
      <c r="AU139" s="23" t="s">
        <v>84</v>
      </c>
    </row>
    <row r="140" s="11" customFormat="1">
      <c r="B140" s="235"/>
      <c r="C140" s="236"/>
      <c r="D140" s="232" t="s">
        <v>161</v>
      </c>
      <c r="E140" s="237" t="s">
        <v>22</v>
      </c>
      <c r="F140" s="238" t="s">
        <v>1033</v>
      </c>
      <c r="G140" s="236"/>
      <c r="H140" s="239">
        <v>26</v>
      </c>
      <c r="I140" s="240"/>
      <c r="J140" s="236"/>
      <c r="K140" s="236"/>
      <c r="L140" s="241"/>
      <c r="M140" s="242"/>
      <c r="N140" s="243"/>
      <c r="O140" s="243"/>
      <c r="P140" s="243"/>
      <c r="Q140" s="243"/>
      <c r="R140" s="243"/>
      <c r="S140" s="243"/>
      <c r="T140" s="244"/>
      <c r="AT140" s="245" t="s">
        <v>161</v>
      </c>
      <c r="AU140" s="245" t="s">
        <v>84</v>
      </c>
      <c r="AV140" s="11" t="s">
        <v>84</v>
      </c>
      <c r="AW140" s="11" t="s">
        <v>163</v>
      </c>
      <c r="AX140" s="11" t="s">
        <v>75</v>
      </c>
      <c r="AY140" s="245" t="s">
        <v>149</v>
      </c>
    </row>
    <row r="141" s="13" customFormat="1">
      <c r="B141" s="256"/>
      <c r="C141" s="257"/>
      <c r="D141" s="232" t="s">
        <v>161</v>
      </c>
      <c r="E141" s="258" t="s">
        <v>22</v>
      </c>
      <c r="F141" s="259" t="s">
        <v>499</v>
      </c>
      <c r="G141" s="257"/>
      <c r="H141" s="260">
        <v>26</v>
      </c>
      <c r="I141" s="261"/>
      <c r="J141" s="257"/>
      <c r="K141" s="257"/>
      <c r="L141" s="262"/>
      <c r="M141" s="263"/>
      <c r="N141" s="264"/>
      <c r="O141" s="264"/>
      <c r="P141" s="264"/>
      <c r="Q141" s="264"/>
      <c r="R141" s="264"/>
      <c r="S141" s="264"/>
      <c r="T141" s="265"/>
      <c r="AT141" s="266" t="s">
        <v>161</v>
      </c>
      <c r="AU141" s="266" t="s">
        <v>84</v>
      </c>
      <c r="AV141" s="13" t="s">
        <v>157</v>
      </c>
      <c r="AW141" s="13" t="s">
        <v>163</v>
      </c>
      <c r="AX141" s="13" t="s">
        <v>24</v>
      </c>
      <c r="AY141" s="266" t="s">
        <v>149</v>
      </c>
    </row>
    <row r="142" s="1" customFormat="1" ht="14.4" customHeight="1">
      <c r="B142" s="45"/>
      <c r="C142" s="220" t="s">
        <v>342</v>
      </c>
      <c r="D142" s="220" t="s">
        <v>152</v>
      </c>
      <c r="E142" s="221" t="s">
        <v>1034</v>
      </c>
      <c r="F142" s="222" t="s">
        <v>1035</v>
      </c>
      <c r="G142" s="223" t="s">
        <v>179</v>
      </c>
      <c r="H142" s="224">
        <v>6</v>
      </c>
      <c r="I142" s="225"/>
      <c r="J142" s="226">
        <f>ROUND(I142*H142,2)</f>
        <v>0</v>
      </c>
      <c r="K142" s="222" t="s">
        <v>156</v>
      </c>
      <c r="L142" s="71"/>
      <c r="M142" s="227" t="s">
        <v>22</v>
      </c>
      <c r="N142" s="228" t="s">
        <v>46</v>
      </c>
      <c r="O142" s="46"/>
      <c r="P142" s="229">
        <f>O142*H142</f>
        <v>0</v>
      </c>
      <c r="Q142" s="229">
        <v>0.00012999999999999999</v>
      </c>
      <c r="R142" s="229">
        <f>Q142*H142</f>
        <v>0.00077999999999999988</v>
      </c>
      <c r="S142" s="229">
        <v>0</v>
      </c>
      <c r="T142" s="230">
        <f>S142*H142</f>
        <v>0</v>
      </c>
      <c r="AR142" s="23" t="s">
        <v>252</v>
      </c>
      <c r="AT142" s="23" t="s">
        <v>152</v>
      </c>
      <c r="AU142" s="23" t="s">
        <v>84</v>
      </c>
      <c r="AY142" s="23" t="s">
        <v>149</v>
      </c>
      <c r="BE142" s="231">
        <f>IF(N142="základní",J142,0)</f>
        <v>0</v>
      </c>
      <c r="BF142" s="231">
        <f>IF(N142="snížená",J142,0)</f>
        <v>0</v>
      </c>
      <c r="BG142" s="231">
        <f>IF(N142="zákl. přenesená",J142,0)</f>
        <v>0</v>
      </c>
      <c r="BH142" s="231">
        <f>IF(N142="sníž. přenesená",J142,0)</f>
        <v>0</v>
      </c>
      <c r="BI142" s="231">
        <f>IF(N142="nulová",J142,0)</f>
        <v>0</v>
      </c>
      <c r="BJ142" s="23" t="s">
        <v>24</v>
      </c>
      <c r="BK142" s="231">
        <f>ROUND(I142*H142,2)</f>
        <v>0</v>
      </c>
      <c r="BL142" s="23" t="s">
        <v>252</v>
      </c>
      <c r="BM142" s="23" t="s">
        <v>546</v>
      </c>
    </row>
    <row r="143" s="1" customFormat="1">
      <c r="B143" s="45"/>
      <c r="C143" s="73"/>
      <c r="D143" s="232" t="s">
        <v>159</v>
      </c>
      <c r="E143" s="73"/>
      <c r="F143" s="233" t="s">
        <v>1036</v>
      </c>
      <c r="G143" s="73"/>
      <c r="H143" s="73"/>
      <c r="I143" s="190"/>
      <c r="J143" s="73"/>
      <c r="K143" s="73"/>
      <c r="L143" s="71"/>
      <c r="M143" s="234"/>
      <c r="N143" s="46"/>
      <c r="O143" s="46"/>
      <c r="P143" s="46"/>
      <c r="Q143" s="46"/>
      <c r="R143" s="46"/>
      <c r="S143" s="46"/>
      <c r="T143" s="94"/>
      <c r="AT143" s="23" t="s">
        <v>159</v>
      </c>
      <c r="AU143" s="23" t="s">
        <v>84</v>
      </c>
    </row>
    <row r="144" s="1" customFormat="1" ht="14.4" customHeight="1">
      <c r="B144" s="45"/>
      <c r="C144" s="220" t="s">
        <v>347</v>
      </c>
      <c r="D144" s="220" t="s">
        <v>152</v>
      </c>
      <c r="E144" s="221" t="s">
        <v>1037</v>
      </c>
      <c r="F144" s="222" t="s">
        <v>1038</v>
      </c>
      <c r="G144" s="223" t="s">
        <v>1039</v>
      </c>
      <c r="H144" s="224">
        <v>12</v>
      </c>
      <c r="I144" s="225"/>
      <c r="J144" s="226">
        <f>ROUND(I144*H144,2)</f>
        <v>0</v>
      </c>
      <c r="K144" s="222" t="s">
        <v>156</v>
      </c>
      <c r="L144" s="71"/>
      <c r="M144" s="227" t="s">
        <v>22</v>
      </c>
      <c r="N144" s="228" t="s">
        <v>46</v>
      </c>
      <c r="O144" s="46"/>
      <c r="P144" s="229">
        <f>O144*H144</f>
        <v>0</v>
      </c>
      <c r="Q144" s="229">
        <v>0.00025000000000000001</v>
      </c>
      <c r="R144" s="229">
        <f>Q144*H144</f>
        <v>0.0030000000000000001</v>
      </c>
      <c r="S144" s="229">
        <v>0</v>
      </c>
      <c r="T144" s="230">
        <f>S144*H144</f>
        <v>0</v>
      </c>
      <c r="AR144" s="23" t="s">
        <v>252</v>
      </c>
      <c r="AT144" s="23" t="s">
        <v>152</v>
      </c>
      <c r="AU144" s="23" t="s">
        <v>84</v>
      </c>
      <c r="AY144" s="23" t="s">
        <v>149</v>
      </c>
      <c r="BE144" s="231">
        <f>IF(N144="základní",J144,0)</f>
        <v>0</v>
      </c>
      <c r="BF144" s="231">
        <f>IF(N144="snížená",J144,0)</f>
        <v>0</v>
      </c>
      <c r="BG144" s="231">
        <f>IF(N144="zákl. přenesená",J144,0)</f>
        <v>0</v>
      </c>
      <c r="BH144" s="231">
        <f>IF(N144="sníž. přenesená",J144,0)</f>
        <v>0</v>
      </c>
      <c r="BI144" s="231">
        <f>IF(N144="nulová",J144,0)</f>
        <v>0</v>
      </c>
      <c r="BJ144" s="23" t="s">
        <v>24</v>
      </c>
      <c r="BK144" s="231">
        <f>ROUND(I144*H144,2)</f>
        <v>0</v>
      </c>
      <c r="BL144" s="23" t="s">
        <v>252</v>
      </c>
      <c r="BM144" s="23" t="s">
        <v>557</v>
      </c>
    </row>
    <row r="145" s="1" customFormat="1">
      <c r="B145" s="45"/>
      <c r="C145" s="73"/>
      <c r="D145" s="232" t="s">
        <v>159</v>
      </c>
      <c r="E145" s="73"/>
      <c r="F145" s="233" t="s">
        <v>1036</v>
      </c>
      <c r="G145" s="73"/>
      <c r="H145" s="73"/>
      <c r="I145" s="190"/>
      <c r="J145" s="73"/>
      <c r="K145" s="73"/>
      <c r="L145" s="71"/>
      <c r="M145" s="234"/>
      <c r="N145" s="46"/>
      <c r="O145" s="46"/>
      <c r="P145" s="46"/>
      <c r="Q145" s="46"/>
      <c r="R145" s="46"/>
      <c r="S145" s="46"/>
      <c r="T145" s="94"/>
      <c r="AT145" s="23" t="s">
        <v>159</v>
      </c>
      <c r="AU145" s="23" t="s">
        <v>84</v>
      </c>
    </row>
    <row r="146" s="1" customFormat="1" ht="22.8" customHeight="1">
      <c r="B146" s="45"/>
      <c r="C146" s="220" t="s">
        <v>353</v>
      </c>
      <c r="D146" s="220" t="s">
        <v>152</v>
      </c>
      <c r="E146" s="221" t="s">
        <v>1040</v>
      </c>
      <c r="F146" s="222" t="s">
        <v>1041</v>
      </c>
      <c r="G146" s="223" t="s">
        <v>186</v>
      </c>
      <c r="H146" s="224">
        <v>56</v>
      </c>
      <c r="I146" s="225"/>
      <c r="J146" s="226">
        <f>ROUND(I146*H146,2)</f>
        <v>0</v>
      </c>
      <c r="K146" s="222" t="s">
        <v>156</v>
      </c>
      <c r="L146" s="71"/>
      <c r="M146" s="227" t="s">
        <v>22</v>
      </c>
      <c r="N146" s="228" t="s">
        <v>46</v>
      </c>
      <c r="O146" s="46"/>
      <c r="P146" s="229">
        <f>O146*H146</f>
        <v>0</v>
      </c>
      <c r="Q146" s="229">
        <v>0.00019000000000000001</v>
      </c>
      <c r="R146" s="229">
        <f>Q146*H146</f>
        <v>0.01064</v>
      </c>
      <c r="S146" s="229">
        <v>0</v>
      </c>
      <c r="T146" s="230">
        <f>S146*H146</f>
        <v>0</v>
      </c>
      <c r="AR146" s="23" t="s">
        <v>252</v>
      </c>
      <c r="AT146" s="23" t="s">
        <v>152</v>
      </c>
      <c r="AU146" s="23" t="s">
        <v>84</v>
      </c>
      <c r="AY146" s="23" t="s">
        <v>149</v>
      </c>
      <c r="BE146" s="231">
        <f>IF(N146="základní",J146,0)</f>
        <v>0</v>
      </c>
      <c r="BF146" s="231">
        <f>IF(N146="snížená",J146,0)</f>
        <v>0</v>
      </c>
      <c r="BG146" s="231">
        <f>IF(N146="zákl. přenesená",J146,0)</f>
        <v>0</v>
      </c>
      <c r="BH146" s="231">
        <f>IF(N146="sníž. přenesená",J146,0)</f>
        <v>0</v>
      </c>
      <c r="BI146" s="231">
        <f>IF(N146="nulová",J146,0)</f>
        <v>0</v>
      </c>
      <c r="BJ146" s="23" t="s">
        <v>24</v>
      </c>
      <c r="BK146" s="231">
        <f>ROUND(I146*H146,2)</f>
        <v>0</v>
      </c>
      <c r="BL146" s="23" t="s">
        <v>252</v>
      </c>
      <c r="BM146" s="23" t="s">
        <v>566</v>
      </c>
    </row>
    <row r="147" s="1" customFormat="1">
      <c r="B147" s="45"/>
      <c r="C147" s="73"/>
      <c r="D147" s="232" t="s">
        <v>159</v>
      </c>
      <c r="E147" s="73"/>
      <c r="F147" s="233" t="s">
        <v>1042</v>
      </c>
      <c r="G147" s="73"/>
      <c r="H147" s="73"/>
      <c r="I147" s="190"/>
      <c r="J147" s="73"/>
      <c r="K147" s="73"/>
      <c r="L147" s="71"/>
      <c r="M147" s="234"/>
      <c r="N147" s="46"/>
      <c r="O147" s="46"/>
      <c r="P147" s="46"/>
      <c r="Q147" s="46"/>
      <c r="R147" s="46"/>
      <c r="S147" s="46"/>
      <c r="T147" s="94"/>
      <c r="AT147" s="23" t="s">
        <v>159</v>
      </c>
      <c r="AU147" s="23" t="s">
        <v>84</v>
      </c>
    </row>
    <row r="148" s="11" customFormat="1">
      <c r="B148" s="235"/>
      <c r="C148" s="236"/>
      <c r="D148" s="232" t="s">
        <v>161</v>
      </c>
      <c r="E148" s="237" t="s">
        <v>22</v>
      </c>
      <c r="F148" s="238" t="s">
        <v>1043</v>
      </c>
      <c r="G148" s="236"/>
      <c r="H148" s="239">
        <v>56</v>
      </c>
      <c r="I148" s="240"/>
      <c r="J148" s="236"/>
      <c r="K148" s="236"/>
      <c r="L148" s="241"/>
      <c r="M148" s="242"/>
      <c r="N148" s="243"/>
      <c r="O148" s="243"/>
      <c r="P148" s="243"/>
      <c r="Q148" s="243"/>
      <c r="R148" s="243"/>
      <c r="S148" s="243"/>
      <c r="T148" s="244"/>
      <c r="AT148" s="245" t="s">
        <v>161</v>
      </c>
      <c r="AU148" s="245" t="s">
        <v>84</v>
      </c>
      <c r="AV148" s="11" t="s">
        <v>84</v>
      </c>
      <c r="AW148" s="11" t="s">
        <v>163</v>
      </c>
      <c r="AX148" s="11" t="s">
        <v>75</v>
      </c>
      <c r="AY148" s="245" t="s">
        <v>149</v>
      </c>
    </row>
    <row r="149" s="13" customFormat="1">
      <c r="B149" s="256"/>
      <c r="C149" s="257"/>
      <c r="D149" s="232" t="s">
        <v>161</v>
      </c>
      <c r="E149" s="258" t="s">
        <v>22</v>
      </c>
      <c r="F149" s="259" t="s">
        <v>499</v>
      </c>
      <c r="G149" s="257"/>
      <c r="H149" s="260">
        <v>56</v>
      </c>
      <c r="I149" s="261"/>
      <c r="J149" s="257"/>
      <c r="K149" s="257"/>
      <c r="L149" s="262"/>
      <c r="M149" s="263"/>
      <c r="N149" s="264"/>
      <c r="O149" s="264"/>
      <c r="P149" s="264"/>
      <c r="Q149" s="264"/>
      <c r="R149" s="264"/>
      <c r="S149" s="264"/>
      <c r="T149" s="265"/>
      <c r="AT149" s="266" t="s">
        <v>161</v>
      </c>
      <c r="AU149" s="266" t="s">
        <v>84</v>
      </c>
      <c r="AV149" s="13" t="s">
        <v>157</v>
      </c>
      <c r="AW149" s="13" t="s">
        <v>163</v>
      </c>
      <c r="AX149" s="13" t="s">
        <v>24</v>
      </c>
      <c r="AY149" s="266" t="s">
        <v>149</v>
      </c>
    </row>
    <row r="150" s="1" customFormat="1" ht="22.8" customHeight="1">
      <c r="B150" s="45"/>
      <c r="C150" s="220" t="s">
        <v>358</v>
      </c>
      <c r="D150" s="220" t="s">
        <v>152</v>
      </c>
      <c r="E150" s="221" t="s">
        <v>1044</v>
      </c>
      <c r="F150" s="222" t="s">
        <v>1045</v>
      </c>
      <c r="G150" s="223" t="s">
        <v>186</v>
      </c>
      <c r="H150" s="224">
        <v>56</v>
      </c>
      <c r="I150" s="225"/>
      <c r="J150" s="226">
        <f>ROUND(I150*H150,2)</f>
        <v>0</v>
      </c>
      <c r="K150" s="222" t="s">
        <v>156</v>
      </c>
      <c r="L150" s="71"/>
      <c r="M150" s="227" t="s">
        <v>22</v>
      </c>
      <c r="N150" s="228" t="s">
        <v>46</v>
      </c>
      <c r="O150" s="46"/>
      <c r="P150" s="229">
        <f>O150*H150</f>
        <v>0</v>
      </c>
      <c r="Q150" s="229">
        <v>1.0000000000000001E-05</v>
      </c>
      <c r="R150" s="229">
        <f>Q150*H150</f>
        <v>0.00056000000000000006</v>
      </c>
      <c r="S150" s="229">
        <v>0</v>
      </c>
      <c r="T150" s="230">
        <f>S150*H150</f>
        <v>0</v>
      </c>
      <c r="AR150" s="23" t="s">
        <v>252</v>
      </c>
      <c r="AT150" s="23" t="s">
        <v>152</v>
      </c>
      <c r="AU150" s="23" t="s">
        <v>84</v>
      </c>
      <c r="AY150" s="23" t="s">
        <v>149</v>
      </c>
      <c r="BE150" s="231">
        <f>IF(N150="základní",J150,0)</f>
        <v>0</v>
      </c>
      <c r="BF150" s="231">
        <f>IF(N150="snížená",J150,0)</f>
        <v>0</v>
      </c>
      <c r="BG150" s="231">
        <f>IF(N150="zákl. přenesená",J150,0)</f>
        <v>0</v>
      </c>
      <c r="BH150" s="231">
        <f>IF(N150="sníž. přenesená",J150,0)</f>
        <v>0</v>
      </c>
      <c r="BI150" s="231">
        <f>IF(N150="nulová",J150,0)</f>
        <v>0</v>
      </c>
      <c r="BJ150" s="23" t="s">
        <v>24</v>
      </c>
      <c r="BK150" s="231">
        <f>ROUND(I150*H150,2)</f>
        <v>0</v>
      </c>
      <c r="BL150" s="23" t="s">
        <v>252</v>
      </c>
      <c r="BM150" s="23" t="s">
        <v>578</v>
      </c>
    </row>
    <row r="151" s="1" customFormat="1">
      <c r="B151" s="45"/>
      <c r="C151" s="73"/>
      <c r="D151" s="232" t="s">
        <v>159</v>
      </c>
      <c r="E151" s="73"/>
      <c r="F151" s="233" t="s">
        <v>1042</v>
      </c>
      <c r="G151" s="73"/>
      <c r="H151" s="73"/>
      <c r="I151" s="190"/>
      <c r="J151" s="73"/>
      <c r="K151" s="73"/>
      <c r="L151" s="71"/>
      <c r="M151" s="234"/>
      <c r="N151" s="46"/>
      <c r="O151" s="46"/>
      <c r="P151" s="46"/>
      <c r="Q151" s="46"/>
      <c r="R151" s="46"/>
      <c r="S151" s="46"/>
      <c r="T151" s="94"/>
      <c r="AT151" s="23" t="s">
        <v>159</v>
      </c>
      <c r="AU151" s="23" t="s">
        <v>84</v>
      </c>
    </row>
    <row r="152" s="1" customFormat="1" ht="34.2" customHeight="1">
      <c r="B152" s="45"/>
      <c r="C152" s="220" t="s">
        <v>364</v>
      </c>
      <c r="D152" s="220" t="s">
        <v>152</v>
      </c>
      <c r="E152" s="221" t="s">
        <v>1046</v>
      </c>
      <c r="F152" s="222" t="s">
        <v>1047</v>
      </c>
      <c r="G152" s="223" t="s">
        <v>155</v>
      </c>
      <c r="H152" s="224">
        <v>0.070000000000000007</v>
      </c>
      <c r="I152" s="225"/>
      <c r="J152" s="226">
        <f>ROUND(I152*H152,2)</f>
        <v>0</v>
      </c>
      <c r="K152" s="222" t="s">
        <v>156</v>
      </c>
      <c r="L152" s="71"/>
      <c r="M152" s="227" t="s">
        <v>22</v>
      </c>
      <c r="N152" s="228" t="s">
        <v>46</v>
      </c>
      <c r="O152" s="46"/>
      <c r="P152" s="229">
        <f>O152*H152</f>
        <v>0</v>
      </c>
      <c r="Q152" s="229">
        <v>0</v>
      </c>
      <c r="R152" s="229">
        <f>Q152*H152</f>
        <v>0</v>
      </c>
      <c r="S152" s="229">
        <v>0</v>
      </c>
      <c r="T152" s="230">
        <f>S152*H152</f>
        <v>0</v>
      </c>
      <c r="AR152" s="23" t="s">
        <v>252</v>
      </c>
      <c r="AT152" s="23" t="s">
        <v>152</v>
      </c>
      <c r="AU152" s="23" t="s">
        <v>84</v>
      </c>
      <c r="AY152" s="23" t="s">
        <v>149</v>
      </c>
      <c r="BE152" s="231">
        <f>IF(N152="základní",J152,0)</f>
        <v>0</v>
      </c>
      <c r="BF152" s="231">
        <f>IF(N152="snížená",J152,0)</f>
        <v>0</v>
      </c>
      <c r="BG152" s="231">
        <f>IF(N152="zákl. přenesená",J152,0)</f>
        <v>0</v>
      </c>
      <c r="BH152" s="231">
        <f>IF(N152="sníž. přenesená",J152,0)</f>
        <v>0</v>
      </c>
      <c r="BI152" s="231">
        <f>IF(N152="nulová",J152,0)</f>
        <v>0</v>
      </c>
      <c r="BJ152" s="23" t="s">
        <v>24</v>
      </c>
      <c r="BK152" s="231">
        <f>ROUND(I152*H152,2)</f>
        <v>0</v>
      </c>
      <c r="BL152" s="23" t="s">
        <v>252</v>
      </c>
      <c r="BM152" s="23" t="s">
        <v>1048</v>
      </c>
    </row>
    <row r="153" s="1" customFormat="1">
      <c r="B153" s="45"/>
      <c r="C153" s="73"/>
      <c r="D153" s="232" t="s">
        <v>159</v>
      </c>
      <c r="E153" s="73"/>
      <c r="F153" s="233" t="s">
        <v>1049</v>
      </c>
      <c r="G153" s="73"/>
      <c r="H153" s="73"/>
      <c r="I153" s="190"/>
      <c r="J153" s="73"/>
      <c r="K153" s="73"/>
      <c r="L153" s="71"/>
      <c r="M153" s="234"/>
      <c r="N153" s="46"/>
      <c r="O153" s="46"/>
      <c r="P153" s="46"/>
      <c r="Q153" s="46"/>
      <c r="R153" s="46"/>
      <c r="S153" s="46"/>
      <c r="T153" s="94"/>
      <c r="AT153" s="23" t="s">
        <v>159</v>
      </c>
      <c r="AU153" s="23" t="s">
        <v>84</v>
      </c>
    </row>
    <row r="154" s="10" customFormat="1" ht="29.88" customHeight="1">
      <c r="B154" s="204"/>
      <c r="C154" s="205"/>
      <c r="D154" s="206" t="s">
        <v>74</v>
      </c>
      <c r="E154" s="218" t="s">
        <v>465</v>
      </c>
      <c r="F154" s="218" t="s">
        <v>466</v>
      </c>
      <c r="G154" s="205"/>
      <c r="H154" s="205"/>
      <c r="I154" s="208"/>
      <c r="J154" s="219">
        <f>BK154</f>
        <v>0</v>
      </c>
      <c r="K154" s="205"/>
      <c r="L154" s="210"/>
      <c r="M154" s="211"/>
      <c r="N154" s="212"/>
      <c r="O154" s="212"/>
      <c r="P154" s="213">
        <f>SUM(P155:P189)</f>
        <v>0</v>
      </c>
      <c r="Q154" s="212"/>
      <c r="R154" s="213">
        <f>SUM(R155:R189)</f>
        <v>0.33492000000000005</v>
      </c>
      <c r="S154" s="212"/>
      <c r="T154" s="214">
        <f>SUM(T155:T189)</f>
        <v>0</v>
      </c>
      <c r="AR154" s="215" t="s">
        <v>84</v>
      </c>
      <c r="AT154" s="216" t="s">
        <v>74</v>
      </c>
      <c r="AU154" s="216" t="s">
        <v>24</v>
      </c>
      <c r="AY154" s="215" t="s">
        <v>149</v>
      </c>
      <c r="BK154" s="217">
        <f>SUM(BK155:BK189)</f>
        <v>0</v>
      </c>
    </row>
    <row r="155" s="1" customFormat="1" ht="22.8" customHeight="1">
      <c r="B155" s="45"/>
      <c r="C155" s="220" t="s">
        <v>369</v>
      </c>
      <c r="D155" s="220" t="s">
        <v>152</v>
      </c>
      <c r="E155" s="221" t="s">
        <v>1050</v>
      </c>
      <c r="F155" s="222" t="s">
        <v>1051</v>
      </c>
      <c r="G155" s="223" t="s">
        <v>470</v>
      </c>
      <c r="H155" s="224">
        <v>1</v>
      </c>
      <c r="I155" s="225"/>
      <c r="J155" s="226">
        <f>ROUND(I155*H155,2)</f>
        <v>0</v>
      </c>
      <c r="K155" s="222" t="s">
        <v>156</v>
      </c>
      <c r="L155" s="71"/>
      <c r="M155" s="227" t="s">
        <v>22</v>
      </c>
      <c r="N155" s="228" t="s">
        <v>46</v>
      </c>
      <c r="O155" s="46"/>
      <c r="P155" s="229">
        <f>O155*H155</f>
        <v>0</v>
      </c>
      <c r="Q155" s="229">
        <v>0.024119999999999999</v>
      </c>
      <c r="R155" s="229">
        <f>Q155*H155</f>
        <v>0.024119999999999999</v>
      </c>
      <c r="S155" s="229">
        <v>0</v>
      </c>
      <c r="T155" s="230">
        <f>S155*H155</f>
        <v>0</v>
      </c>
      <c r="AR155" s="23" t="s">
        <v>252</v>
      </c>
      <c r="AT155" s="23" t="s">
        <v>152</v>
      </c>
      <c r="AU155" s="23" t="s">
        <v>84</v>
      </c>
      <c r="AY155" s="23" t="s">
        <v>149</v>
      </c>
      <c r="BE155" s="231">
        <f>IF(N155="základní",J155,0)</f>
        <v>0</v>
      </c>
      <c r="BF155" s="231">
        <f>IF(N155="snížená",J155,0)</f>
        <v>0</v>
      </c>
      <c r="BG155" s="231">
        <f>IF(N155="zákl. přenesená",J155,0)</f>
        <v>0</v>
      </c>
      <c r="BH155" s="231">
        <f>IF(N155="sníž. přenesená",J155,0)</f>
        <v>0</v>
      </c>
      <c r="BI155" s="231">
        <f>IF(N155="nulová",J155,0)</f>
        <v>0</v>
      </c>
      <c r="BJ155" s="23" t="s">
        <v>24</v>
      </c>
      <c r="BK155" s="231">
        <f>ROUND(I155*H155,2)</f>
        <v>0</v>
      </c>
      <c r="BL155" s="23" t="s">
        <v>252</v>
      </c>
      <c r="BM155" s="23" t="s">
        <v>1052</v>
      </c>
    </row>
    <row r="156" s="1" customFormat="1">
      <c r="B156" s="45"/>
      <c r="C156" s="73"/>
      <c r="D156" s="232" t="s">
        <v>159</v>
      </c>
      <c r="E156" s="73"/>
      <c r="F156" s="233" t="s">
        <v>1053</v>
      </c>
      <c r="G156" s="73"/>
      <c r="H156" s="73"/>
      <c r="I156" s="190"/>
      <c r="J156" s="73"/>
      <c r="K156" s="73"/>
      <c r="L156" s="71"/>
      <c r="M156" s="234"/>
      <c r="N156" s="46"/>
      <c r="O156" s="46"/>
      <c r="P156" s="46"/>
      <c r="Q156" s="46"/>
      <c r="R156" s="46"/>
      <c r="S156" s="46"/>
      <c r="T156" s="94"/>
      <c r="AT156" s="23" t="s">
        <v>159</v>
      </c>
      <c r="AU156" s="23" t="s">
        <v>84</v>
      </c>
    </row>
    <row r="157" s="1" customFormat="1">
      <c r="B157" s="45"/>
      <c r="C157" s="73"/>
      <c r="D157" s="232" t="s">
        <v>412</v>
      </c>
      <c r="E157" s="73"/>
      <c r="F157" s="233" t="s">
        <v>1054</v>
      </c>
      <c r="G157" s="73"/>
      <c r="H157" s="73"/>
      <c r="I157" s="190"/>
      <c r="J157" s="73"/>
      <c r="K157" s="73"/>
      <c r="L157" s="71"/>
      <c r="M157" s="234"/>
      <c r="N157" s="46"/>
      <c r="O157" s="46"/>
      <c r="P157" s="46"/>
      <c r="Q157" s="46"/>
      <c r="R157" s="46"/>
      <c r="S157" s="46"/>
      <c r="T157" s="94"/>
      <c r="AT157" s="23" t="s">
        <v>412</v>
      </c>
      <c r="AU157" s="23" t="s">
        <v>84</v>
      </c>
    </row>
    <row r="158" s="1" customFormat="1" ht="22.8" customHeight="1">
      <c r="B158" s="45"/>
      <c r="C158" s="220" t="s">
        <v>374</v>
      </c>
      <c r="D158" s="220" t="s">
        <v>152</v>
      </c>
      <c r="E158" s="221" t="s">
        <v>1055</v>
      </c>
      <c r="F158" s="222" t="s">
        <v>1056</v>
      </c>
      <c r="G158" s="223" t="s">
        <v>470</v>
      </c>
      <c r="H158" s="224">
        <v>5</v>
      </c>
      <c r="I158" s="225"/>
      <c r="J158" s="226">
        <f>ROUND(I158*H158,2)</f>
        <v>0</v>
      </c>
      <c r="K158" s="222" t="s">
        <v>156</v>
      </c>
      <c r="L158" s="71"/>
      <c r="M158" s="227" t="s">
        <v>22</v>
      </c>
      <c r="N158" s="228" t="s">
        <v>46</v>
      </c>
      <c r="O158" s="46"/>
      <c r="P158" s="229">
        <f>O158*H158</f>
        <v>0</v>
      </c>
      <c r="Q158" s="229">
        <v>0.023230000000000001</v>
      </c>
      <c r="R158" s="229">
        <f>Q158*H158</f>
        <v>0.11615</v>
      </c>
      <c r="S158" s="229">
        <v>0</v>
      </c>
      <c r="T158" s="230">
        <f>S158*H158</f>
        <v>0</v>
      </c>
      <c r="AR158" s="23" t="s">
        <v>252</v>
      </c>
      <c r="AT158" s="23" t="s">
        <v>152</v>
      </c>
      <c r="AU158" s="23" t="s">
        <v>84</v>
      </c>
      <c r="AY158" s="23" t="s">
        <v>149</v>
      </c>
      <c r="BE158" s="231">
        <f>IF(N158="základní",J158,0)</f>
        <v>0</v>
      </c>
      <c r="BF158" s="231">
        <f>IF(N158="snížená",J158,0)</f>
        <v>0</v>
      </c>
      <c r="BG158" s="231">
        <f>IF(N158="zákl. přenesená",J158,0)</f>
        <v>0</v>
      </c>
      <c r="BH158" s="231">
        <f>IF(N158="sníž. přenesená",J158,0)</f>
        <v>0</v>
      </c>
      <c r="BI158" s="231">
        <f>IF(N158="nulová",J158,0)</f>
        <v>0</v>
      </c>
      <c r="BJ158" s="23" t="s">
        <v>24</v>
      </c>
      <c r="BK158" s="231">
        <f>ROUND(I158*H158,2)</f>
        <v>0</v>
      </c>
      <c r="BL158" s="23" t="s">
        <v>252</v>
      </c>
      <c r="BM158" s="23" t="s">
        <v>1057</v>
      </c>
    </row>
    <row r="159" s="1" customFormat="1">
      <c r="B159" s="45"/>
      <c r="C159" s="73"/>
      <c r="D159" s="232" t="s">
        <v>159</v>
      </c>
      <c r="E159" s="73"/>
      <c r="F159" s="233" t="s">
        <v>1053</v>
      </c>
      <c r="G159" s="73"/>
      <c r="H159" s="73"/>
      <c r="I159" s="190"/>
      <c r="J159" s="73"/>
      <c r="K159" s="73"/>
      <c r="L159" s="71"/>
      <c r="M159" s="234"/>
      <c r="N159" s="46"/>
      <c r="O159" s="46"/>
      <c r="P159" s="46"/>
      <c r="Q159" s="46"/>
      <c r="R159" s="46"/>
      <c r="S159" s="46"/>
      <c r="T159" s="94"/>
      <c r="AT159" s="23" t="s">
        <v>159</v>
      </c>
      <c r="AU159" s="23" t="s">
        <v>84</v>
      </c>
    </row>
    <row r="160" s="1" customFormat="1" ht="22.8" customHeight="1">
      <c r="B160" s="45"/>
      <c r="C160" s="220" t="s">
        <v>380</v>
      </c>
      <c r="D160" s="220" t="s">
        <v>152</v>
      </c>
      <c r="E160" s="221" t="s">
        <v>1058</v>
      </c>
      <c r="F160" s="222" t="s">
        <v>1059</v>
      </c>
      <c r="G160" s="223" t="s">
        <v>470</v>
      </c>
      <c r="H160" s="224">
        <v>1</v>
      </c>
      <c r="I160" s="225"/>
      <c r="J160" s="226">
        <f>ROUND(I160*H160,2)</f>
        <v>0</v>
      </c>
      <c r="K160" s="222" t="s">
        <v>156</v>
      </c>
      <c r="L160" s="71"/>
      <c r="M160" s="227" t="s">
        <v>22</v>
      </c>
      <c r="N160" s="228" t="s">
        <v>46</v>
      </c>
      <c r="O160" s="46"/>
      <c r="P160" s="229">
        <f>O160*H160</f>
        <v>0</v>
      </c>
      <c r="Q160" s="229">
        <v>0.01528</v>
      </c>
      <c r="R160" s="229">
        <f>Q160*H160</f>
        <v>0.01528</v>
      </c>
      <c r="S160" s="229">
        <v>0</v>
      </c>
      <c r="T160" s="230">
        <f>S160*H160</f>
        <v>0</v>
      </c>
      <c r="AR160" s="23" t="s">
        <v>252</v>
      </c>
      <c r="AT160" s="23" t="s">
        <v>152</v>
      </c>
      <c r="AU160" s="23" t="s">
        <v>84</v>
      </c>
      <c r="AY160" s="23" t="s">
        <v>149</v>
      </c>
      <c r="BE160" s="231">
        <f>IF(N160="základní",J160,0)</f>
        <v>0</v>
      </c>
      <c r="BF160" s="231">
        <f>IF(N160="snížená",J160,0)</f>
        <v>0</v>
      </c>
      <c r="BG160" s="231">
        <f>IF(N160="zákl. přenesená",J160,0)</f>
        <v>0</v>
      </c>
      <c r="BH160" s="231">
        <f>IF(N160="sníž. přenesená",J160,0)</f>
        <v>0</v>
      </c>
      <c r="BI160" s="231">
        <f>IF(N160="nulová",J160,0)</f>
        <v>0</v>
      </c>
      <c r="BJ160" s="23" t="s">
        <v>24</v>
      </c>
      <c r="BK160" s="231">
        <f>ROUND(I160*H160,2)</f>
        <v>0</v>
      </c>
      <c r="BL160" s="23" t="s">
        <v>252</v>
      </c>
      <c r="BM160" s="23" t="s">
        <v>1060</v>
      </c>
    </row>
    <row r="161" s="1" customFormat="1">
      <c r="B161" s="45"/>
      <c r="C161" s="73"/>
      <c r="D161" s="232" t="s">
        <v>159</v>
      </c>
      <c r="E161" s="73"/>
      <c r="F161" s="233" t="s">
        <v>1061</v>
      </c>
      <c r="G161" s="73"/>
      <c r="H161" s="73"/>
      <c r="I161" s="190"/>
      <c r="J161" s="73"/>
      <c r="K161" s="73"/>
      <c r="L161" s="71"/>
      <c r="M161" s="234"/>
      <c r="N161" s="46"/>
      <c r="O161" s="46"/>
      <c r="P161" s="46"/>
      <c r="Q161" s="46"/>
      <c r="R161" s="46"/>
      <c r="S161" s="46"/>
      <c r="T161" s="94"/>
      <c r="AT161" s="23" t="s">
        <v>159</v>
      </c>
      <c r="AU161" s="23" t="s">
        <v>84</v>
      </c>
    </row>
    <row r="162" s="1" customFormat="1">
      <c r="B162" s="45"/>
      <c r="C162" s="73"/>
      <c r="D162" s="232" t="s">
        <v>412</v>
      </c>
      <c r="E162" s="73"/>
      <c r="F162" s="233" t="s">
        <v>1062</v>
      </c>
      <c r="G162" s="73"/>
      <c r="H162" s="73"/>
      <c r="I162" s="190"/>
      <c r="J162" s="73"/>
      <c r="K162" s="73"/>
      <c r="L162" s="71"/>
      <c r="M162" s="234"/>
      <c r="N162" s="46"/>
      <c r="O162" s="46"/>
      <c r="P162" s="46"/>
      <c r="Q162" s="46"/>
      <c r="R162" s="46"/>
      <c r="S162" s="46"/>
      <c r="T162" s="94"/>
      <c r="AT162" s="23" t="s">
        <v>412</v>
      </c>
      <c r="AU162" s="23" t="s">
        <v>84</v>
      </c>
    </row>
    <row r="163" s="1" customFormat="1" ht="34.2" customHeight="1">
      <c r="B163" s="45"/>
      <c r="C163" s="220" t="s">
        <v>385</v>
      </c>
      <c r="D163" s="220" t="s">
        <v>152</v>
      </c>
      <c r="E163" s="221" t="s">
        <v>1063</v>
      </c>
      <c r="F163" s="222" t="s">
        <v>1064</v>
      </c>
      <c r="G163" s="223" t="s">
        <v>470</v>
      </c>
      <c r="H163" s="224">
        <v>5</v>
      </c>
      <c r="I163" s="225"/>
      <c r="J163" s="226">
        <f>ROUND(I163*H163,2)</f>
        <v>0</v>
      </c>
      <c r="K163" s="222" t="s">
        <v>156</v>
      </c>
      <c r="L163" s="71"/>
      <c r="M163" s="227" t="s">
        <v>22</v>
      </c>
      <c r="N163" s="228" t="s">
        <v>46</v>
      </c>
      <c r="O163" s="46"/>
      <c r="P163" s="229">
        <f>O163*H163</f>
        <v>0</v>
      </c>
      <c r="Q163" s="229">
        <v>0.01375</v>
      </c>
      <c r="R163" s="229">
        <f>Q163*H163</f>
        <v>0.068750000000000006</v>
      </c>
      <c r="S163" s="229">
        <v>0</v>
      </c>
      <c r="T163" s="230">
        <f>S163*H163</f>
        <v>0</v>
      </c>
      <c r="AR163" s="23" t="s">
        <v>252</v>
      </c>
      <c r="AT163" s="23" t="s">
        <v>152</v>
      </c>
      <c r="AU163" s="23" t="s">
        <v>84</v>
      </c>
      <c r="AY163" s="23" t="s">
        <v>149</v>
      </c>
      <c r="BE163" s="231">
        <f>IF(N163="základní",J163,0)</f>
        <v>0</v>
      </c>
      <c r="BF163" s="231">
        <f>IF(N163="snížená",J163,0)</f>
        <v>0</v>
      </c>
      <c r="BG163" s="231">
        <f>IF(N163="zákl. přenesená",J163,0)</f>
        <v>0</v>
      </c>
      <c r="BH163" s="231">
        <f>IF(N163="sníž. přenesená",J163,0)</f>
        <v>0</v>
      </c>
      <c r="BI163" s="231">
        <f>IF(N163="nulová",J163,0)</f>
        <v>0</v>
      </c>
      <c r="BJ163" s="23" t="s">
        <v>24</v>
      </c>
      <c r="BK163" s="231">
        <f>ROUND(I163*H163,2)</f>
        <v>0</v>
      </c>
      <c r="BL163" s="23" t="s">
        <v>252</v>
      </c>
      <c r="BM163" s="23" t="s">
        <v>1065</v>
      </c>
    </row>
    <row r="164" s="1" customFormat="1">
      <c r="B164" s="45"/>
      <c r="C164" s="73"/>
      <c r="D164" s="232" t="s">
        <v>159</v>
      </c>
      <c r="E164" s="73"/>
      <c r="F164" s="233" t="s">
        <v>1061</v>
      </c>
      <c r="G164" s="73"/>
      <c r="H164" s="73"/>
      <c r="I164" s="190"/>
      <c r="J164" s="73"/>
      <c r="K164" s="73"/>
      <c r="L164" s="71"/>
      <c r="M164" s="234"/>
      <c r="N164" s="46"/>
      <c r="O164" s="46"/>
      <c r="P164" s="46"/>
      <c r="Q164" s="46"/>
      <c r="R164" s="46"/>
      <c r="S164" s="46"/>
      <c r="T164" s="94"/>
      <c r="AT164" s="23" t="s">
        <v>159</v>
      </c>
      <c r="AU164" s="23" t="s">
        <v>84</v>
      </c>
    </row>
    <row r="165" s="1" customFormat="1" ht="22.8" customHeight="1">
      <c r="B165" s="45"/>
      <c r="C165" s="220" t="s">
        <v>391</v>
      </c>
      <c r="D165" s="220" t="s">
        <v>152</v>
      </c>
      <c r="E165" s="221" t="s">
        <v>1066</v>
      </c>
      <c r="F165" s="222" t="s">
        <v>1067</v>
      </c>
      <c r="G165" s="223" t="s">
        <v>470</v>
      </c>
      <c r="H165" s="224">
        <v>16</v>
      </c>
      <c r="I165" s="225"/>
      <c r="J165" s="226">
        <f>ROUND(I165*H165,2)</f>
        <v>0</v>
      </c>
      <c r="K165" s="222" t="s">
        <v>156</v>
      </c>
      <c r="L165" s="71"/>
      <c r="M165" s="227" t="s">
        <v>22</v>
      </c>
      <c r="N165" s="228" t="s">
        <v>46</v>
      </c>
      <c r="O165" s="46"/>
      <c r="P165" s="229">
        <f>O165*H165</f>
        <v>0</v>
      </c>
      <c r="Q165" s="229">
        <v>0.00029999999999999997</v>
      </c>
      <c r="R165" s="229">
        <f>Q165*H165</f>
        <v>0.0047999999999999996</v>
      </c>
      <c r="S165" s="229">
        <v>0</v>
      </c>
      <c r="T165" s="230">
        <f>S165*H165</f>
        <v>0</v>
      </c>
      <c r="AR165" s="23" t="s">
        <v>252</v>
      </c>
      <c r="AT165" s="23" t="s">
        <v>152</v>
      </c>
      <c r="AU165" s="23" t="s">
        <v>84</v>
      </c>
      <c r="AY165" s="23" t="s">
        <v>149</v>
      </c>
      <c r="BE165" s="231">
        <f>IF(N165="základní",J165,0)</f>
        <v>0</v>
      </c>
      <c r="BF165" s="231">
        <f>IF(N165="snížená",J165,0)</f>
        <v>0</v>
      </c>
      <c r="BG165" s="231">
        <f>IF(N165="zákl. přenesená",J165,0)</f>
        <v>0</v>
      </c>
      <c r="BH165" s="231">
        <f>IF(N165="sníž. přenesená",J165,0)</f>
        <v>0</v>
      </c>
      <c r="BI165" s="231">
        <f>IF(N165="nulová",J165,0)</f>
        <v>0</v>
      </c>
      <c r="BJ165" s="23" t="s">
        <v>24</v>
      </c>
      <c r="BK165" s="231">
        <f>ROUND(I165*H165,2)</f>
        <v>0</v>
      </c>
      <c r="BL165" s="23" t="s">
        <v>252</v>
      </c>
      <c r="BM165" s="23" t="s">
        <v>1068</v>
      </c>
    </row>
    <row r="166" s="11" customFormat="1">
      <c r="B166" s="235"/>
      <c r="C166" s="236"/>
      <c r="D166" s="232" t="s">
        <v>161</v>
      </c>
      <c r="E166" s="237" t="s">
        <v>22</v>
      </c>
      <c r="F166" s="238" t="s">
        <v>1069</v>
      </c>
      <c r="G166" s="236"/>
      <c r="H166" s="239">
        <v>16</v>
      </c>
      <c r="I166" s="240"/>
      <c r="J166" s="236"/>
      <c r="K166" s="236"/>
      <c r="L166" s="241"/>
      <c r="M166" s="242"/>
      <c r="N166" s="243"/>
      <c r="O166" s="243"/>
      <c r="P166" s="243"/>
      <c r="Q166" s="243"/>
      <c r="R166" s="243"/>
      <c r="S166" s="243"/>
      <c r="T166" s="244"/>
      <c r="AT166" s="245" t="s">
        <v>161</v>
      </c>
      <c r="AU166" s="245" t="s">
        <v>84</v>
      </c>
      <c r="AV166" s="11" t="s">
        <v>84</v>
      </c>
      <c r="AW166" s="11" t="s">
        <v>163</v>
      </c>
      <c r="AX166" s="11" t="s">
        <v>75</v>
      </c>
      <c r="AY166" s="245" t="s">
        <v>149</v>
      </c>
    </row>
    <row r="167" s="1" customFormat="1" ht="22.8" customHeight="1">
      <c r="B167" s="45"/>
      <c r="C167" s="220" t="s">
        <v>398</v>
      </c>
      <c r="D167" s="220" t="s">
        <v>152</v>
      </c>
      <c r="E167" s="221" t="s">
        <v>1070</v>
      </c>
      <c r="F167" s="222" t="s">
        <v>1071</v>
      </c>
      <c r="G167" s="223" t="s">
        <v>470</v>
      </c>
      <c r="H167" s="224">
        <v>6</v>
      </c>
      <c r="I167" s="225"/>
      <c r="J167" s="226">
        <f>ROUND(I167*H167,2)</f>
        <v>0</v>
      </c>
      <c r="K167" s="222" t="s">
        <v>156</v>
      </c>
      <c r="L167" s="71"/>
      <c r="M167" s="227" t="s">
        <v>22</v>
      </c>
      <c r="N167" s="228" t="s">
        <v>46</v>
      </c>
      <c r="O167" s="46"/>
      <c r="P167" s="229">
        <f>O167*H167</f>
        <v>0</v>
      </c>
      <c r="Q167" s="229">
        <v>9.0000000000000006E-05</v>
      </c>
      <c r="R167" s="229">
        <f>Q167*H167</f>
        <v>0.00054000000000000001</v>
      </c>
      <c r="S167" s="229">
        <v>0</v>
      </c>
      <c r="T167" s="230">
        <f>S167*H167</f>
        <v>0</v>
      </c>
      <c r="AR167" s="23" t="s">
        <v>252</v>
      </c>
      <c r="AT167" s="23" t="s">
        <v>152</v>
      </c>
      <c r="AU167" s="23" t="s">
        <v>84</v>
      </c>
      <c r="AY167" s="23" t="s">
        <v>149</v>
      </c>
      <c r="BE167" s="231">
        <f>IF(N167="základní",J167,0)</f>
        <v>0</v>
      </c>
      <c r="BF167" s="231">
        <f>IF(N167="snížená",J167,0)</f>
        <v>0</v>
      </c>
      <c r="BG167" s="231">
        <f>IF(N167="zákl. přenesená",J167,0)</f>
        <v>0</v>
      </c>
      <c r="BH167" s="231">
        <f>IF(N167="sníž. přenesená",J167,0)</f>
        <v>0</v>
      </c>
      <c r="BI167" s="231">
        <f>IF(N167="nulová",J167,0)</f>
        <v>0</v>
      </c>
      <c r="BJ167" s="23" t="s">
        <v>24</v>
      </c>
      <c r="BK167" s="231">
        <f>ROUND(I167*H167,2)</f>
        <v>0</v>
      </c>
      <c r="BL167" s="23" t="s">
        <v>252</v>
      </c>
      <c r="BM167" s="23" t="s">
        <v>1072</v>
      </c>
    </row>
    <row r="168" s="1" customFormat="1" ht="14.4" customHeight="1">
      <c r="B168" s="45"/>
      <c r="C168" s="267" t="s">
        <v>403</v>
      </c>
      <c r="D168" s="267" t="s">
        <v>501</v>
      </c>
      <c r="E168" s="268" t="s">
        <v>1073</v>
      </c>
      <c r="F168" s="269" t="s">
        <v>1074</v>
      </c>
      <c r="G168" s="270" t="s">
        <v>179</v>
      </c>
      <c r="H168" s="271">
        <v>6</v>
      </c>
      <c r="I168" s="272"/>
      <c r="J168" s="273">
        <f>ROUND(I168*H168,2)</f>
        <v>0</v>
      </c>
      <c r="K168" s="269" t="s">
        <v>156</v>
      </c>
      <c r="L168" s="274"/>
      <c r="M168" s="275" t="s">
        <v>22</v>
      </c>
      <c r="N168" s="276" t="s">
        <v>46</v>
      </c>
      <c r="O168" s="46"/>
      <c r="P168" s="229">
        <f>O168*H168</f>
        <v>0</v>
      </c>
      <c r="Q168" s="229">
        <v>0.00021000000000000001</v>
      </c>
      <c r="R168" s="229">
        <f>Q168*H168</f>
        <v>0.0012600000000000001</v>
      </c>
      <c r="S168" s="229">
        <v>0</v>
      </c>
      <c r="T168" s="230">
        <f>S168*H168</f>
        <v>0</v>
      </c>
      <c r="AR168" s="23" t="s">
        <v>358</v>
      </c>
      <c r="AT168" s="23" t="s">
        <v>501</v>
      </c>
      <c r="AU168" s="23" t="s">
        <v>84</v>
      </c>
      <c r="AY168" s="23" t="s">
        <v>149</v>
      </c>
      <c r="BE168" s="231">
        <f>IF(N168="základní",J168,0)</f>
        <v>0</v>
      </c>
      <c r="BF168" s="231">
        <f>IF(N168="snížená",J168,0)</f>
        <v>0</v>
      </c>
      <c r="BG168" s="231">
        <f>IF(N168="zákl. přenesená",J168,0)</f>
        <v>0</v>
      </c>
      <c r="BH168" s="231">
        <f>IF(N168="sníž. přenesená",J168,0)</f>
        <v>0</v>
      </c>
      <c r="BI168" s="231">
        <f>IF(N168="nulová",J168,0)</f>
        <v>0</v>
      </c>
      <c r="BJ168" s="23" t="s">
        <v>24</v>
      </c>
      <c r="BK168" s="231">
        <f>ROUND(I168*H168,2)</f>
        <v>0</v>
      </c>
      <c r="BL168" s="23" t="s">
        <v>252</v>
      </c>
      <c r="BM168" s="23" t="s">
        <v>1075</v>
      </c>
    </row>
    <row r="169" s="1" customFormat="1">
      <c r="B169" s="45"/>
      <c r="C169" s="73"/>
      <c r="D169" s="232" t="s">
        <v>412</v>
      </c>
      <c r="E169" s="73"/>
      <c r="F169" s="233" t="s">
        <v>1076</v>
      </c>
      <c r="G169" s="73"/>
      <c r="H169" s="73"/>
      <c r="I169" s="190"/>
      <c r="J169" s="73"/>
      <c r="K169" s="73"/>
      <c r="L169" s="71"/>
      <c r="M169" s="234"/>
      <c r="N169" s="46"/>
      <c r="O169" s="46"/>
      <c r="P169" s="46"/>
      <c r="Q169" s="46"/>
      <c r="R169" s="46"/>
      <c r="S169" s="46"/>
      <c r="T169" s="94"/>
      <c r="AT169" s="23" t="s">
        <v>412</v>
      </c>
      <c r="AU169" s="23" t="s">
        <v>84</v>
      </c>
    </row>
    <row r="170" s="1" customFormat="1" ht="22.8" customHeight="1">
      <c r="B170" s="45"/>
      <c r="C170" s="220" t="s">
        <v>408</v>
      </c>
      <c r="D170" s="220" t="s">
        <v>152</v>
      </c>
      <c r="E170" s="221" t="s">
        <v>1077</v>
      </c>
      <c r="F170" s="222" t="s">
        <v>1078</v>
      </c>
      <c r="G170" s="223" t="s">
        <v>470</v>
      </c>
      <c r="H170" s="224">
        <v>6</v>
      </c>
      <c r="I170" s="225"/>
      <c r="J170" s="226">
        <f>ROUND(I170*H170,2)</f>
        <v>0</v>
      </c>
      <c r="K170" s="222" t="s">
        <v>156</v>
      </c>
      <c r="L170" s="71"/>
      <c r="M170" s="227" t="s">
        <v>22</v>
      </c>
      <c r="N170" s="228" t="s">
        <v>46</v>
      </c>
      <c r="O170" s="46"/>
      <c r="P170" s="229">
        <f>O170*H170</f>
        <v>0</v>
      </c>
      <c r="Q170" s="229">
        <v>0.00034000000000000002</v>
      </c>
      <c r="R170" s="229">
        <f>Q170*H170</f>
        <v>0.0020400000000000001</v>
      </c>
      <c r="S170" s="229">
        <v>0</v>
      </c>
      <c r="T170" s="230">
        <f>S170*H170</f>
        <v>0</v>
      </c>
      <c r="AR170" s="23" t="s">
        <v>252</v>
      </c>
      <c r="AT170" s="23" t="s">
        <v>152</v>
      </c>
      <c r="AU170" s="23" t="s">
        <v>84</v>
      </c>
      <c r="AY170" s="23" t="s">
        <v>149</v>
      </c>
      <c r="BE170" s="231">
        <f>IF(N170="základní",J170,0)</f>
        <v>0</v>
      </c>
      <c r="BF170" s="231">
        <f>IF(N170="snížená",J170,0)</f>
        <v>0</v>
      </c>
      <c r="BG170" s="231">
        <f>IF(N170="zákl. přenesená",J170,0)</f>
        <v>0</v>
      </c>
      <c r="BH170" s="231">
        <f>IF(N170="sníž. přenesená",J170,0)</f>
        <v>0</v>
      </c>
      <c r="BI170" s="231">
        <f>IF(N170="nulová",J170,0)</f>
        <v>0</v>
      </c>
      <c r="BJ170" s="23" t="s">
        <v>24</v>
      </c>
      <c r="BK170" s="231">
        <f>ROUND(I170*H170,2)</f>
        <v>0</v>
      </c>
      <c r="BL170" s="23" t="s">
        <v>252</v>
      </c>
      <c r="BM170" s="23" t="s">
        <v>728</v>
      </c>
    </row>
    <row r="171" s="1" customFormat="1">
      <c r="B171" s="45"/>
      <c r="C171" s="73"/>
      <c r="D171" s="232" t="s">
        <v>159</v>
      </c>
      <c r="E171" s="73"/>
      <c r="F171" s="233" t="s">
        <v>1079</v>
      </c>
      <c r="G171" s="73"/>
      <c r="H171" s="73"/>
      <c r="I171" s="190"/>
      <c r="J171" s="73"/>
      <c r="K171" s="73"/>
      <c r="L171" s="71"/>
      <c r="M171" s="234"/>
      <c r="N171" s="46"/>
      <c r="O171" s="46"/>
      <c r="P171" s="46"/>
      <c r="Q171" s="46"/>
      <c r="R171" s="46"/>
      <c r="S171" s="46"/>
      <c r="T171" s="94"/>
      <c r="AT171" s="23" t="s">
        <v>159</v>
      </c>
      <c r="AU171" s="23" t="s">
        <v>84</v>
      </c>
    </row>
    <row r="172" s="1" customFormat="1" ht="14.4" customHeight="1">
      <c r="B172" s="45"/>
      <c r="C172" s="267" t="s">
        <v>415</v>
      </c>
      <c r="D172" s="267" t="s">
        <v>501</v>
      </c>
      <c r="E172" s="268" t="s">
        <v>1080</v>
      </c>
      <c r="F172" s="269" t="s">
        <v>1081</v>
      </c>
      <c r="G172" s="270" t="s">
        <v>179</v>
      </c>
      <c r="H172" s="271">
        <v>5</v>
      </c>
      <c r="I172" s="272"/>
      <c r="J172" s="273">
        <f>ROUND(I172*H172,2)</f>
        <v>0</v>
      </c>
      <c r="K172" s="269" t="s">
        <v>156</v>
      </c>
      <c r="L172" s="274"/>
      <c r="M172" s="275" t="s">
        <v>22</v>
      </c>
      <c r="N172" s="276" t="s">
        <v>46</v>
      </c>
      <c r="O172" s="46"/>
      <c r="P172" s="229">
        <f>O172*H172</f>
        <v>0</v>
      </c>
      <c r="Q172" s="229">
        <v>0.01</v>
      </c>
      <c r="R172" s="229">
        <f>Q172*H172</f>
        <v>0.050000000000000003</v>
      </c>
      <c r="S172" s="229">
        <v>0</v>
      </c>
      <c r="T172" s="230">
        <f>S172*H172</f>
        <v>0</v>
      </c>
      <c r="AR172" s="23" t="s">
        <v>358</v>
      </c>
      <c r="AT172" s="23" t="s">
        <v>501</v>
      </c>
      <c r="AU172" s="23" t="s">
        <v>84</v>
      </c>
      <c r="AY172" s="23" t="s">
        <v>149</v>
      </c>
      <c r="BE172" s="231">
        <f>IF(N172="základní",J172,0)</f>
        <v>0</v>
      </c>
      <c r="BF172" s="231">
        <f>IF(N172="snížená",J172,0)</f>
        <v>0</v>
      </c>
      <c r="BG172" s="231">
        <f>IF(N172="zákl. přenesená",J172,0)</f>
        <v>0</v>
      </c>
      <c r="BH172" s="231">
        <f>IF(N172="sníž. přenesená",J172,0)</f>
        <v>0</v>
      </c>
      <c r="BI172" s="231">
        <f>IF(N172="nulová",J172,0)</f>
        <v>0</v>
      </c>
      <c r="BJ172" s="23" t="s">
        <v>24</v>
      </c>
      <c r="BK172" s="231">
        <f>ROUND(I172*H172,2)</f>
        <v>0</v>
      </c>
      <c r="BL172" s="23" t="s">
        <v>252</v>
      </c>
      <c r="BM172" s="23" t="s">
        <v>1082</v>
      </c>
    </row>
    <row r="173" s="1" customFormat="1" ht="14.4" customHeight="1">
      <c r="B173" s="45"/>
      <c r="C173" s="267" t="s">
        <v>421</v>
      </c>
      <c r="D173" s="267" t="s">
        <v>501</v>
      </c>
      <c r="E173" s="268" t="s">
        <v>1083</v>
      </c>
      <c r="F173" s="269" t="s">
        <v>1084</v>
      </c>
      <c r="G173" s="270" t="s">
        <v>179</v>
      </c>
      <c r="H173" s="271">
        <v>1</v>
      </c>
      <c r="I173" s="272"/>
      <c r="J173" s="273">
        <f>ROUND(I173*H173,2)</f>
        <v>0</v>
      </c>
      <c r="K173" s="269" t="s">
        <v>156</v>
      </c>
      <c r="L173" s="274"/>
      <c r="M173" s="275" t="s">
        <v>22</v>
      </c>
      <c r="N173" s="276" t="s">
        <v>46</v>
      </c>
      <c r="O173" s="46"/>
      <c r="P173" s="229">
        <f>O173*H173</f>
        <v>0</v>
      </c>
      <c r="Q173" s="229">
        <v>0.012</v>
      </c>
      <c r="R173" s="229">
        <f>Q173*H173</f>
        <v>0.012</v>
      </c>
      <c r="S173" s="229">
        <v>0</v>
      </c>
      <c r="T173" s="230">
        <f>S173*H173</f>
        <v>0</v>
      </c>
      <c r="AR173" s="23" t="s">
        <v>358</v>
      </c>
      <c r="AT173" s="23" t="s">
        <v>501</v>
      </c>
      <c r="AU173" s="23" t="s">
        <v>84</v>
      </c>
      <c r="AY173" s="23" t="s">
        <v>149</v>
      </c>
      <c r="BE173" s="231">
        <f>IF(N173="základní",J173,0)</f>
        <v>0</v>
      </c>
      <c r="BF173" s="231">
        <f>IF(N173="snížená",J173,0)</f>
        <v>0</v>
      </c>
      <c r="BG173" s="231">
        <f>IF(N173="zákl. přenesená",J173,0)</f>
        <v>0</v>
      </c>
      <c r="BH173" s="231">
        <f>IF(N173="sníž. přenesená",J173,0)</f>
        <v>0</v>
      </c>
      <c r="BI173" s="231">
        <f>IF(N173="nulová",J173,0)</f>
        <v>0</v>
      </c>
      <c r="BJ173" s="23" t="s">
        <v>24</v>
      </c>
      <c r="BK173" s="231">
        <f>ROUND(I173*H173,2)</f>
        <v>0</v>
      </c>
      <c r="BL173" s="23" t="s">
        <v>252</v>
      </c>
      <c r="BM173" s="23" t="s">
        <v>1085</v>
      </c>
    </row>
    <row r="174" s="1" customFormat="1">
      <c r="B174" s="45"/>
      <c r="C174" s="73"/>
      <c r="D174" s="232" t="s">
        <v>412</v>
      </c>
      <c r="E174" s="73"/>
      <c r="F174" s="233" t="s">
        <v>1086</v>
      </c>
      <c r="G174" s="73"/>
      <c r="H174" s="73"/>
      <c r="I174" s="190"/>
      <c r="J174" s="73"/>
      <c r="K174" s="73"/>
      <c r="L174" s="71"/>
      <c r="M174" s="234"/>
      <c r="N174" s="46"/>
      <c r="O174" s="46"/>
      <c r="P174" s="46"/>
      <c r="Q174" s="46"/>
      <c r="R174" s="46"/>
      <c r="S174" s="46"/>
      <c r="T174" s="94"/>
      <c r="AT174" s="23" t="s">
        <v>412</v>
      </c>
      <c r="AU174" s="23" t="s">
        <v>84</v>
      </c>
    </row>
    <row r="175" s="1" customFormat="1" ht="14.4" customHeight="1">
      <c r="B175" s="45"/>
      <c r="C175" s="220" t="s">
        <v>428</v>
      </c>
      <c r="D175" s="220" t="s">
        <v>152</v>
      </c>
      <c r="E175" s="221" t="s">
        <v>1087</v>
      </c>
      <c r="F175" s="222" t="s">
        <v>1088</v>
      </c>
      <c r="G175" s="223" t="s">
        <v>179</v>
      </c>
      <c r="H175" s="224">
        <v>6</v>
      </c>
      <c r="I175" s="225"/>
      <c r="J175" s="226">
        <f>ROUND(I175*H175,2)</f>
        <v>0</v>
      </c>
      <c r="K175" s="222" t="s">
        <v>156</v>
      </c>
      <c r="L175" s="71"/>
      <c r="M175" s="227" t="s">
        <v>22</v>
      </c>
      <c r="N175" s="228" t="s">
        <v>46</v>
      </c>
      <c r="O175" s="46"/>
      <c r="P175" s="229">
        <f>O175*H175</f>
        <v>0</v>
      </c>
      <c r="Q175" s="229">
        <v>4.0000000000000003E-05</v>
      </c>
      <c r="R175" s="229">
        <f>Q175*H175</f>
        <v>0.00024000000000000003</v>
      </c>
      <c r="S175" s="229">
        <v>0</v>
      </c>
      <c r="T175" s="230">
        <f>S175*H175</f>
        <v>0</v>
      </c>
      <c r="AR175" s="23" t="s">
        <v>252</v>
      </c>
      <c r="AT175" s="23" t="s">
        <v>152</v>
      </c>
      <c r="AU175" s="23" t="s">
        <v>84</v>
      </c>
      <c r="AY175" s="23" t="s">
        <v>149</v>
      </c>
      <c r="BE175" s="231">
        <f>IF(N175="základní",J175,0)</f>
        <v>0</v>
      </c>
      <c r="BF175" s="231">
        <f>IF(N175="snížená",J175,0)</f>
        <v>0</v>
      </c>
      <c r="BG175" s="231">
        <f>IF(N175="zákl. přenesená",J175,0)</f>
        <v>0</v>
      </c>
      <c r="BH175" s="231">
        <f>IF(N175="sníž. přenesená",J175,0)</f>
        <v>0</v>
      </c>
      <c r="BI175" s="231">
        <f>IF(N175="nulová",J175,0)</f>
        <v>0</v>
      </c>
      <c r="BJ175" s="23" t="s">
        <v>24</v>
      </c>
      <c r="BK175" s="231">
        <f>ROUND(I175*H175,2)</f>
        <v>0</v>
      </c>
      <c r="BL175" s="23" t="s">
        <v>252</v>
      </c>
      <c r="BM175" s="23" t="s">
        <v>1089</v>
      </c>
    </row>
    <row r="176" s="1" customFormat="1">
      <c r="B176" s="45"/>
      <c r="C176" s="73"/>
      <c r="D176" s="232" t="s">
        <v>159</v>
      </c>
      <c r="E176" s="73"/>
      <c r="F176" s="233" t="s">
        <v>1090</v>
      </c>
      <c r="G176" s="73"/>
      <c r="H176" s="73"/>
      <c r="I176" s="190"/>
      <c r="J176" s="73"/>
      <c r="K176" s="73"/>
      <c r="L176" s="71"/>
      <c r="M176" s="234"/>
      <c r="N176" s="46"/>
      <c r="O176" s="46"/>
      <c r="P176" s="46"/>
      <c r="Q176" s="46"/>
      <c r="R176" s="46"/>
      <c r="S176" s="46"/>
      <c r="T176" s="94"/>
      <c r="AT176" s="23" t="s">
        <v>159</v>
      </c>
      <c r="AU176" s="23" t="s">
        <v>84</v>
      </c>
    </row>
    <row r="177" s="1" customFormat="1" ht="22.8" customHeight="1">
      <c r="B177" s="45"/>
      <c r="C177" s="267" t="s">
        <v>437</v>
      </c>
      <c r="D177" s="267" t="s">
        <v>501</v>
      </c>
      <c r="E177" s="268" t="s">
        <v>1091</v>
      </c>
      <c r="F177" s="269" t="s">
        <v>1092</v>
      </c>
      <c r="G177" s="270" t="s">
        <v>179</v>
      </c>
      <c r="H177" s="271">
        <v>1</v>
      </c>
      <c r="I177" s="272"/>
      <c r="J177" s="273">
        <f>ROUND(I177*H177,2)</f>
        <v>0</v>
      </c>
      <c r="K177" s="269" t="s">
        <v>156</v>
      </c>
      <c r="L177" s="274"/>
      <c r="M177" s="275" t="s">
        <v>22</v>
      </c>
      <c r="N177" s="276" t="s">
        <v>46</v>
      </c>
      <c r="O177" s="46"/>
      <c r="P177" s="229">
        <f>O177*H177</f>
        <v>0</v>
      </c>
      <c r="Q177" s="229">
        <v>0.0015200000000000001</v>
      </c>
      <c r="R177" s="229">
        <f>Q177*H177</f>
        <v>0.0015200000000000001</v>
      </c>
      <c r="S177" s="229">
        <v>0</v>
      </c>
      <c r="T177" s="230">
        <f>S177*H177</f>
        <v>0</v>
      </c>
      <c r="AR177" s="23" t="s">
        <v>358</v>
      </c>
      <c r="AT177" s="23" t="s">
        <v>501</v>
      </c>
      <c r="AU177" s="23" t="s">
        <v>84</v>
      </c>
      <c r="AY177" s="23" t="s">
        <v>149</v>
      </c>
      <c r="BE177" s="231">
        <f>IF(N177="základní",J177,0)</f>
        <v>0</v>
      </c>
      <c r="BF177" s="231">
        <f>IF(N177="snížená",J177,0)</f>
        <v>0</v>
      </c>
      <c r="BG177" s="231">
        <f>IF(N177="zákl. přenesená",J177,0)</f>
        <v>0</v>
      </c>
      <c r="BH177" s="231">
        <f>IF(N177="sníž. přenesená",J177,0)</f>
        <v>0</v>
      </c>
      <c r="BI177" s="231">
        <f>IF(N177="nulová",J177,0)</f>
        <v>0</v>
      </c>
      <c r="BJ177" s="23" t="s">
        <v>24</v>
      </c>
      <c r="BK177" s="231">
        <f>ROUND(I177*H177,2)</f>
        <v>0</v>
      </c>
      <c r="BL177" s="23" t="s">
        <v>252</v>
      </c>
      <c r="BM177" s="23" t="s">
        <v>1093</v>
      </c>
    </row>
    <row r="178" s="1" customFormat="1">
      <c r="B178" s="45"/>
      <c r="C178" s="73"/>
      <c r="D178" s="232" t="s">
        <v>412</v>
      </c>
      <c r="E178" s="73"/>
      <c r="F178" s="233" t="s">
        <v>1062</v>
      </c>
      <c r="G178" s="73"/>
      <c r="H178" s="73"/>
      <c r="I178" s="190"/>
      <c r="J178" s="73"/>
      <c r="K178" s="73"/>
      <c r="L178" s="71"/>
      <c r="M178" s="234"/>
      <c r="N178" s="46"/>
      <c r="O178" s="46"/>
      <c r="P178" s="46"/>
      <c r="Q178" s="46"/>
      <c r="R178" s="46"/>
      <c r="S178" s="46"/>
      <c r="T178" s="94"/>
      <c r="AT178" s="23" t="s">
        <v>412</v>
      </c>
      <c r="AU178" s="23" t="s">
        <v>84</v>
      </c>
    </row>
    <row r="179" s="1" customFormat="1" ht="14.4" customHeight="1">
      <c r="B179" s="45"/>
      <c r="C179" s="267" t="s">
        <v>442</v>
      </c>
      <c r="D179" s="267" t="s">
        <v>501</v>
      </c>
      <c r="E179" s="268" t="s">
        <v>1094</v>
      </c>
      <c r="F179" s="269" t="s">
        <v>1095</v>
      </c>
      <c r="G179" s="270" t="s">
        <v>179</v>
      </c>
      <c r="H179" s="271">
        <v>5</v>
      </c>
      <c r="I179" s="272"/>
      <c r="J179" s="273">
        <f>ROUND(I179*H179,2)</f>
        <v>0</v>
      </c>
      <c r="K179" s="269" t="s">
        <v>156</v>
      </c>
      <c r="L179" s="274"/>
      <c r="M179" s="275" t="s">
        <v>22</v>
      </c>
      <c r="N179" s="276" t="s">
        <v>46</v>
      </c>
      <c r="O179" s="46"/>
      <c r="P179" s="229">
        <f>O179*H179</f>
        <v>0</v>
      </c>
      <c r="Q179" s="229">
        <v>0.0018</v>
      </c>
      <c r="R179" s="229">
        <f>Q179*H179</f>
        <v>0.0089999999999999993</v>
      </c>
      <c r="S179" s="229">
        <v>0</v>
      </c>
      <c r="T179" s="230">
        <f>S179*H179</f>
        <v>0</v>
      </c>
      <c r="AR179" s="23" t="s">
        <v>358</v>
      </c>
      <c r="AT179" s="23" t="s">
        <v>501</v>
      </c>
      <c r="AU179" s="23" t="s">
        <v>84</v>
      </c>
      <c r="AY179" s="23" t="s">
        <v>149</v>
      </c>
      <c r="BE179" s="231">
        <f>IF(N179="základní",J179,0)</f>
        <v>0</v>
      </c>
      <c r="BF179" s="231">
        <f>IF(N179="snížená",J179,0)</f>
        <v>0</v>
      </c>
      <c r="BG179" s="231">
        <f>IF(N179="zákl. přenesená",J179,0)</f>
        <v>0</v>
      </c>
      <c r="BH179" s="231">
        <f>IF(N179="sníž. přenesená",J179,0)</f>
        <v>0</v>
      </c>
      <c r="BI179" s="231">
        <f>IF(N179="nulová",J179,0)</f>
        <v>0</v>
      </c>
      <c r="BJ179" s="23" t="s">
        <v>24</v>
      </c>
      <c r="BK179" s="231">
        <f>ROUND(I179*H179,2)</f>
        <v>0</v>
      </c>
      <c r="BL179" s="23" t="s">
        <v>252</v>
      </c>
      <c r="BM179" s="23" t="s">
        <v>1096</v>
      </c>
    </row>
    <row r="180" s="1" customFormat="1" ht="22.8" customHeight="1">
      <c r="B180" s="45"/>
      <c r="C180" s="220" t="s">
        <v>448</v>
      </c>
      <c r="D180" s="220" t="s">
        <v>152</v>
      </c>
      <c r="E180" s="221" t="s">
        <v>1097</v>
      </c>
      <c r="F180" s="222" t="s">
        <v>1098</v>
      </c>
      <c r="G180" s="223" t="s">
        <v>179</v>
      </c>
      <c r="H180" s="224">
        <v>6</v>
      </c>
      <c r="I180" s="225"/>
      <c r="J180" s="226">
        <f>ROUND(I180*H180,2)</f>
        <v>0</v>
      </c>
      <c r="K180" s="222" t="s">
        <v>156</v>
      </c>
      <c r="L180" s="71"/>
      <c r="M180" s="227" t="s">
        <v>22</v>
      </c>
      <c r="N180" s="228" t="s">
        <v>46</v>
      </c>
      <c r="O180" s="46"/>
      <c r="P180" s="229">
        <f>O180*H180</f>
        <v>0</v>
      </c>
      <c r="Q180" s="229">
        <v>0.00012999999999999999</v>
      </c>
      <c r="R180" s="229">
        <f>Q180*H180</f>
        <v>0.00077999999999999988</v>
      </c>
      <c r="S180" s="229">
        <v>0</v>
      </c>
      <c r="T180" s="230">
        <f>S180*H180</f>
        <v>0</v>
      </c>
      <c r="AR180" s="23" t="s">
        <v>252</v>
      </c>
      <c r="AT180" s="23" t="s">
        <v>152</v>
      </c>
      <c r="AU180" s="23" t="s">
        <v>84</v>
      </c>
      <c r="AY180" s="23" t="s">
        <v>149</v>
      </c>
      <c r="BE180" s="231">
        <f>IF(N180="základní",J180,0)</f>
        <v>0</v>
      </c>
      <c r="BF180" s="231">
        <f>IF(N180="snížená",J180,0)</f>
        <v>0</v>
      </c>
      <c r="BG180" s="231">
        <f>IF(N180="zákl. přenesená",J180,0)</f>
        <v>0</v>
      </c>
      <c r="BH180" s="231">
        <f>IF(N180="sníž. přenesená",J180,0)</f>
        <v>0</v>
      </c>
      <c r="BI180" s="231">
        <f>IF(N180="nulová",J180,0)</f>
        <v>0</v>
      </c>
      <c r="BJ180" s="23" t="s">
        <v>24</v>
      </c>
      <c r="BK180" s="231">
        <f>ROUND(I180*H180,2)</f>
        <v>0</v>
      </c>
      <c r="BL180" s="23" t="s">
        <v>252</v>
      </c>
      <c r="BM180" s="23" t="s">
        <v>1099</v>
      </c>
    </row>
    <row r="181" s="1" customFormat="1">
      <c r="B181" s="45"/>
      <c r="C181" s="73"/>
      <c r="D181" s="232" t="s">
        <v>159</v>
      </c>
      <c r="E181" s="73"/>
      <c r="F181" s="233" t="s">
        <v>1100</v>
      </c>
      <c r="G181" s="73"/>
      <c r="H181" s="73"/>
      <c r="I181" s="190"/>
      <c r="J181" s="73"/>
      <c r="K181" s="73"/>
      <c r="L181" s="71"/>
      <c r="M181" s="234"/>
      <c r="N181" s="46"/>
      <c r="O181" s="46"/>
      <c r="P181" s="46"/>
      <c r="Q181" s="46"/>
      <c r="R181" s="46"/>
      <c r="S181" s="46"/>
      <c r="T181" s="94"/>
      <c r="AT181" s="23" t="s">
        <v>159</v>
      </c>
      <c r="AU181" s="23" t="s">
        <v>84</v>
      </c>
    </row>
    <row r="182" s="1" customFormat="1" ht="14.4" customHeight="1">
      <c r="B182" s="45"/>
      <c r="C182" s="267" t="s">
        <v>455</v>
      </c>
      <c r="D182" s="267" t="s">
        <v>501</v>
      </c>
      <c r="E182" s="268" t="s">
        <v>1101</v>
      </c>
      <c r="F182" s="269" t="s">
        <v>1102</v>
      </c>
      <c r="G182" s="270" t="s">
        <v>1103</v>
      </c>
      <c r="H182" s="271">
        <v>6</v>
      </c>
      <c r="I182" s="272"/>
      <c r="J182" s="273">
        <f>ROUND(I182*H182,2)</f>
        <v>0</v>
      </c>
      <c r="K182" s="269" t="s">
        <v>156</v>
      </c>
      <c r="L182" s="274"/>
      <c r="M182" s="275" t="s">
        <v>22</v>
      </c>
      <c r="N182" s="276" t="s">
        <v>46</v>
      </c>
      <c r="O182" s="46"/>
      <c r="P182" s="229">
        <f>O182*H182</f>
        <v>0</v>
      </c>
      <c r="Q182" s="229">
        <v>0.0020999999999999999</v>
      </c>
      <c r="R182" s="229">
        <f>Q182*H182</f>
        <v>0.0126</v>
      </c>
      <c r="S182" s="229">
        <v>0</v>
      </c>
      <c r="T182" s="230">
        <f>S182*H182</f>
        <v>0</v>
      </c>
      <c r="AR182" s="23" t="s">
        <v>358</v>
      </c>
      <c r="AT182" s="23" t="s">
        <v>501</v>
      </c>
      <c r="AU182" s="23" t="s">
        <v>84</v>
      </c>
      <c r="AY182" s="23" t="s">
        <v>149</v>
      </c>
      <c r="BE182" s="231">
        <f>IF(N182="základní",J182,0)</f>
        <v>0</v>
      </c>
      <c r="BF182" s="231">
        <f>IF(N182="snížená",J182,0)</f>
        <v>0</v>
      </c>
      <c r="BG182" s="231">
        <f>IF(N182="zákl. přenesená",J182,0)</f>
        <v>0</v>
      </c>
      <c r="BH182" s="231">
        <f>IF(N182="sníž. přenesená",J182,0)</f>
        <v>0</v>
      </c>
      <c r="BI182" s="231">
        <f>IF(N182="nulová",J182,0)</f>
        <v>0</v>
      </c>
      <c r="BJ182" s="23" t="s">
        <v>24</v>
      </c>
      <c r="BK182" s="231">
        <f>ROUND(I182*H182,2)</f>
        <v>0</v>
      </c>
      <c r="BL182" s="23" t="s">
        <v>252</v>
      </c>
      <c r="BM182" s="23" t="s">
        <v>1104</v>
      </c>
    </row>
    <row r="183" s="1" customFormat="1" ht="14.4" customHeight="1">
      <c r="B183" s="45"/>
      <c r="C183" s="267" t="s">
        <v>460</v>
      </c>
      <c r="D183" s="267" t="s">
        <v>501</v>
      </c>
      <c r="E183" s="268" t="s">
        <v>1105</v>
      </c>
      <c r="F183" s="269" t="s">
        <v>1106</v>
      </c>
      <c r="G183" s="270" t="s">
        <v>179</v>
      </c>
      <c r="H183" s="271">
        <v>6</v>
      </c>
      <c r="I183" s="272"/>
      <c r="J183" s="273">
        <f>ROUND(I183*H183,2)</f>
        <v>0</v>
      </c>
      <c r="K183" s="269" t="s">
        <v>156</v>
      </c>
      <c r="L183" s="274"/>
      <c r="M183" s="275" t="s">
        <v>22</v>
      </c>
      <c r="N183" s="276" t="s">
        <v>46</v>
      </c>
      <c r="O183" s="46"/>
      <c r="P183" s="229">
        <f>O183*H183</f>
        <v>0</v>
      </c>
      <c r="Q183" s="229">
        <v>0.0018</v>
      </c>
      <c r="R183" s="229">
        <f>Q183*H183</f>
        <v>0.010800000000000001</v>
      </c>
      <c r="S183" s="229">
        <v>0</v>
      </c>
      <c r="T183" s="230">
        <f>S183*H183</f>
        <v>0</v>
      </c>
      <c r="AR183" s="23" t="s">
        <v>358</v>
      </c>
      <c r="AT183" s="23" t="s">
        <v>501</v>
      </c>
      <c r="AU183" s="23" t="s">
        <v>84</v>
      </c>
      <c r="AY183" s="23" t="s">
        <v>149</v>
      </c>
      <c r="BE183" s="231">
        <f>IF(N183="základní",J183,0)</f>
        <v>0</v>
      </c>
      <c r="BF183" s="231">
        <f>IF(N183="snížená",J183,0)</f>
        <v>0</v>
      </c>
      <c r="BG183" s="231">
        <f>IF(N183="zákl. přenesená",J183,0)</f>
        <v>0</v>
      </c>
      <c r="BH183" s="231">
        <f>IF(N183="sníž. přenesená",J183,0)</f>
        <v>0</v>
      </c>
      <c r="BI183" s="231">
        <f>IF(N183="nulová",J183,0)</f>
        <v>0</v>
      </c>
      <c r="BJ183" s="23" t="s">
        <v>24</v>
      </c>
      <c r="BK183" s="231">
        <f>ROUND(I183*H183,2)</f>
        <v>0</v>
      </c>
      <c r="BL183" s="23" t="s">
        <v>252</v>
      </c>
      <c r="BM183" s="23" t="s">
        <v>1107</v>
      </c>
    </row>
    <row r="184" s="1" customFormat="1" ht="22.8" customHeight="1">
      <c r="B184" s="45"/>
      <c r="C184" s="220" t="s">
        <v>467</v>
      </c>
      <c r="D184" s="220" t="s">
        <v>152</v>
      </c>
      <c r="E184" s="221" t="s">
        <v>1108</v>
      </c>
      <c r="F184" s="222" t="s">
        <v>1109</v>
      </c>
      <c r="G184" s="223" t="s">
        <v>179</v>
      </c>
      <c r="H184" s="224">
        <v>6</v>
      </c>
      <c r="I184" s="225"/>
      <c r="J184" s="226">
        <f>ROUND(I184*H184,2)</f>
        <v>0</v>
      </c>
      <c r="K184" s="222" t="s">
        <v>156</v>
      </c>
      <c r="L184" s="71"/>
      <c r="M184" s="227" t="s">
        <v>22</v>
      </c>
      <c r="N184" s="228" t="s">
        <v>46</v>
      </c>
      <c r="O184" s="46"/>
      <c r="P184" s="229">
        <f>O184*H184</f>
        <v>0</v>
      </c>
      <c r="Q184" s="229">
        <v>0.00018000000000000001</v>
      </c>
      <c r="R184" s="229">
        <f>Q184*H184</f>
        <v>0.00108</v>
      </c>
      <c r="S184" s="229">
        <v>0</v>
      </c>
      <c r="T184" s="230">
        <f>S184*H184</f>
        <v>0</v>
      </c>
      <c r="AR184" s="23" t="s">
        <v>252</v>
      </c>
      <c r="AT184" s="23" t="s">
        <v>152</v>
      </c>
      <c r="AU184" s="23" t="s">
        <v>84</v>
      </c>
      <c r="AY184" s="23" t="s">
        <v>149</v>
      </c>
      <c r="BE184" s="231">
        <f>IF(N184="základní",J184,0)</f>
        <v>0</v>
      </c>
      <c r="BF184" s="231">
        <f>IF(N184="snížená",J184,0)</f>
        <v>0</v>
      </c>
      <c r="BG184" s="231">
        <f>IF(N184="zákl. přenesená",J184,0)</f>
        <v>0</v>
      </c>
      <c r="BH184" s="231">
        <f>IF(N184="sníž. přenesená",J184,0)</f>
        <v>0</v>
      </c>
      <c r="BI184" s="231">
        <f>IF(N184="nulová",J184,0)</f>
        <v>0</v>
      </c>
      <c r="BJ184" s="23" t="s">
        <v>24</v>
      </c>
      <c r="BK184" s="231">
        <f>ROUND(I184*H184,2)</f>
        <v>0</v>
      </c>
      <c r="BL184" s="23" t="s">
        <v>252</v>
      </c>
      <c r="BM184" s="23" t="s">
        <v>821</v>
      </c>
    </row>
    <row r="185" s="1" customFormat="1">
      <c r="B185" s="45"/>
      <c r="C185" s="73"/>
      <c r="D185" s="232" t="s">
        <v>159</v>
      </c>
      <c r="E185" s="73"/>
      <c r="F185" s="233" t="s">
        <v>1110</v>
      </c>
      <c r="G185" s="73"/>
      <c r="H185" s="73"/>
      <c r="I185" s="190"/>
      <c r="J185" s="73"/>
      <c r="K185" s="73"/>
      <c r="L185" s="71"/>
      <c r="M185" s="234"/>
      <c r="N185" s="46"/>
      <c r="O185" s="46"/>
      <c r="P185" s="46"/>
      <c r="Q185" s="46"/>
      <c r="R185" s="46"/>
      <c r="S185" s="46"/>
      <c r="T185" s="94"/>
      <c r="AT185" s="23" t="s">
        <v>159</v>
      </c>
      <c r="AU185" s="23" t="s">
        <v>84</v>
      </c>
    </row>
    <row r="186" s="1" customFormat="1" ht="22.8" customHeight="1">
      <c r="B186" s="45"/>
      <c r="C186" s="267" t="s">
        <v>473</v>
      </c>
      <c r="D186" s="267" t="s">
        <v>501</v>
      </c>
      <c r="E186" s="268" t="s">
        <v>1111</v>
      </c>
      <c r="F186" s="269" t="s">
        <v>1112</v>
      </c>
      <c r="G186" s="270" t="s">
        <v>179</v>
      </c>
      <c r="H186" s="271">
        <v>6</v>
      </c>
      <c r="I186" s="272"/>
      <c r="J186" s="273">
        <f>ROUND(I186*H186,2)</f>
        <v>0</v>
      </c>
      <c r="K186" s="269" t="s">
        <v>156</v>
      </c>
      <c r="L186" s="274"/>
      <c r="M186" s="275" t="s">
        <v>22</v>
      </c>
      <c r="N186" s="276" t="s">
        <v>46</v>
      </c>
      <c r="O186" s="46"/>
      <c r="P186" s="229">
        <f>O186*H186</f>
        <v>0</v>
      </c>
      <c r="Q186" s="229">
        <v>0.00033</v>
      </c>
      <c r="R186" s="229">
        <f>Q186*H186</f>
        <v>0.00198</v>
      </c>
      <c r="S186" s="229">
        <v>0</v>
      </c>
      <c r="T186" s="230">
        <f>S186*H186</f>
        <v>0</v>
      </c>
      <c r="AR186" s="23" t="s">
        <v>358</v>
      </c>
      <c r="AT186" s="23" t="s">
        <v>501</v>
      </c>
      <c r="AU186" s="23" t="s">
        <v>84</v>
      </c>
      <c r="AY186" s="23" t="s">
        <v>149</v>
      </c>
      <c r="BE186" s="231">
        <f>IF(N186="základní",J186,0)</f>
        <v>0</v>
      </c>
      <c r="BF186" s="231">
        <f>IF(N186="snížená",J186,0)</f>
        <v>0</v>
      </c>
      <c r="BG186" s="231">
        <f>IF(N186="zákl. přenesená",J186,0)</f>
        <v>0</v>
      </c>
      <c r="BH186" s="231">
        <f>IF(N186="sníž. přenesená",J186,0)</f>
        <v>0</v>
      </c>
      <c r="BI186" s="231">
        <f>IF(N186="nulová",J186,0)</f>
        <v>0</v>
      </c>
      <c r="BJ186" s="23" t="s">
        <v>24</v>
      </c>
      <c r="BK186" s="231">
        <f>ROUND(I186*H186,2)</f>
        <v>0</v>
      </c>
      <c r="BL186" s="23" t="s">
        <v>252</v>
      </c>
      <c r="BM186" s="23" t="s">
        <v>1113</v>
      </c>
    </row>
    <row r="187" s="1" customFormat="1" ht="22.8" customHeight="1">
      <c r="B187" s="45"/>
      <c r="C187" s="267" t="s">
        <v>478</v>
      </c>
      <c r="D187" s="267" t="s">
        <v>501</v>
      </c>
      <c r="E187" s="268" t="s">
        <v>1114</v>
      </c>
      <c r="F187" s="269" t="s">
        <v>1115</v>
      </c>
      <c r="G187" s="270" t="s">
        <v>179</v>
      </c>
      <c r="H187" s="271">
        <v>6</v>
      </c>
      <c r="I187" s="272"/>
      <c r="J187" s="273">
        <f>ROUND(I187*H187,2)</f>
        <v>0</v>
      </c>
      <c r="K187" s="269" t="s">
        <v>156</v>
      </c>
      <c r="L187" s="274"/>
      <c r="M187" s="275" t="s">
        <v>22</v>
      </c>
      <c r="N187" s="276" t="s">
        <v>46</v>
      </c>
      <c r="O187" s="46"/>
      <c r="P187" s="229">
        <f>O187*H187</f>
        <v>0</v>
      </c>
      <c r="Q187" s="229">
        <v>0.00033</v>
      </c>
      <c r="R187" s="229">
        <f>Q187*H187</f>
        <v>0.00198</v>
      </c>
      <c r="S187" s="229">
        <v>0</v>
      </c>
      <c r="T187" s="230">
        <f>S187*H187</f>
        <v>0</v>
      </c>
      <c r="AR187" s="23" t="s">
        <v>358</v>
      </c>
      <c r="AT187" s="23" t="s">
        <v>501</v>
      </c>
      <c r="AU187" s="23" t="s">
        <v>84</v>
      </c>
      <c r="AY187" s="23" t="s">
        <v>149</v>
      </c>
      <c r="BE187" s="231">
        <f>IF(N187="základní",J187,0)</f>
        <v>0</v>
      </c>
      <c r="BF187" s="231">
        <f>IF(N187="snížená",J187,0)</f>
        <v>0</v>
      </c>
      <c r="BG187" s="231">
        <f>IF(N187="zákl. přenesená",J187,0)</f>
        <v>0</v>
      </c>
      <c r="BH187" s="231">
        <f>IF(N187="sníž. přenesená",J187,0)</f>
        <v>0</v>
      </c>
      <c r="BI187" s="231">
        <f>IF(N187="nulová",J187,0)</f>
        <v>0</v>
      </c>
      <c r="BJ187" s="23" t="s">
        <v>24</v>
      </c>
      <c r="BK187" s="231">
        <f>ROUND(I187*H187,2)</f>
        <v>0</v>
      </c>
      <c r="BL187" s="23" t="s">
        <v>252</v>
      </c>
      <c r="BM187" s="23" t="s">
        <v>1116</v>
      </c>
    </row>
    <row r="188" s="1" customFormat="1" ht="34.2" customHeight="1">
      <c r="B188" s="45"/>
      <c r="C188" s="220" t="s">
        <v>482</v>
      </c>
      <c r="D188" s="220" t="s">
        <v>152</v>
      </c>
      <c r="E188" s="221" t="s">
        <v>551</v>
      </c>
      <c r="F188" s="222" t="s">
        <v>552</v>
      </c>
      <c r="G188" s="223" t="s">
        <v>155</v>
      </c>
      <c r="H188" s="224">
        <v>0.33500000000000002</v>
      </c>
      <c r="I188" s="225"/>
      <c r="J188" s="226">
        <f>ROUND(I188*H188,2)</f>
        <v>0</v>
      </c>
      <c r="K188" s="222" t="s">
        <v>156</v>
      </c>
      <c r="L188" s="71"/>
      <c r="M188" s="227" t="s">
        <v>22</v>
      </c>
      <c r="N188" s="228" t="s">
        <v>46</v>
      </c>
      <c r="O188" s="46"/>
      <c r="P188" s="229">
        <f>O188*H188</f>
        <v>0</v>
      </c>
      <c r="Q188" s="229">
        <v>0</v>
      </c>
      <c r="R188" s="229">
        <f>Q188*H188</f>
        <v>0</v>
      </c>
      <c r="S188" s="229">
        <v>0</v>
      </c>
      <c r="T188" s="230">
        <f>S188*H188</f>
        <v>0</v>
      </c>
      <c r="AR188" s="23" t="s">
        <v>252</v>
      </c>
      <c r="AT188" s="23" t="s">
        <v>152</v>
      </c>
      <c r="AU188" s="23" t="s">
        <v>84</v>
      </c>
      <c r="AY188" s="23" t="s">
        <v>149</v>
      </c>
      <c r="BE188" s="231">
        <f>IF(N188="základní",J188,0)</f>
        <v>0</v>
      </c>
      <c r="BF188" s="231">
        <f>IF(N188="snížená",J188,0)</f>
        <v>0</v>
      </c>
      <c r="BG188" s="231">
        <f>IF(N188="zákl. přenesená",J188,0)</f>
        <v>0</v>
      </c>
      <c r="BH188" s="231">
        <f>IF(N188="sníž. přenesená",J188,0)</f>
        <v>0</v>
      </c>
      <c r="BI188" s="231">
        <f>IF(N188="nulová",J188,0)</f>
        <v>0</v>
      </c>
      <c r="BJ188" s="23" t="s">
        <v>24</v>
      </c>
      <c r="BK188" s="231">
        <f>ROUND(I188*H188,2)</f>
        <v>0</v>
      </c>
      <c r="BL188" s="23" t="s">
        <v>252</v>
      </c>
      <c r="BM188" s="23" t="s">
        <v>1117</v>
      </c>
    </row>
    <row r="189" s="1" customFormat="1">
      <c r="B189" s="45"/>
      <c r="C189" s="73"/>
      <c r="D189" s="232" t="s">
        <v>159</v>
      </c>
      <c r="E189" s="73"/>
      <c r="F189" s="233" t="s">
        <v>554</v>
      </c>
      <c r="G189" s="73"/>
      <c r="H189" s="73"/>
      <c r="I189" s="190"/>
      <c r="J189" s="73"/>
      <c r="K189" s="73"/>
      <c r="L189" s="71"/>
      <c r="M189" s="234"/>
      <c r="N189" s="46"/>
      <c r="O189" s="46"/>
      <c r="P189" s="46"/>
      <c r="Q189" s="46"/>
      <c r="R189" s="46"/>
      <c r="S189" s="46"/>
      <c r="T189" s="94"/>
      <c r="AT189" s="23" t="s">
        <v>159</v>
      </c>
      <c r="AU189" s="23" t="s">
        <v>84</v>
      </c>
    </row>
    <row r="190" s="10" customFormat="1" ht="37.44" customHeight="1">
      <c r="B190" s="204"/>
      <c r="C190" s="205"/>
      <c r="D190" s="206" t="s">
        <v>74</v>
      </c>
      <c r="E190" s="207" t="s">
        <v>1118</v>
      </c>
      <c r="F190" s="207" t="s">
        <v>1119</v>
      </c>
      <c r="G190" s="205"/>
      <c r="H190" s="205"/>
      <c r="I190" s="208"/>
      <c r="J190" s="209">
        <f>BK190</f>
        <v>0</v>
      </c>
      <c r="K190" s="205"/>
      <c r="L190" s="210"/>
      <c r="M190" s="211"/>
      <c r="N190" s="212"/>
      <c r="O190" s="212"/>
      <c r="P190" s="213">
        <f>SUM(P191:P192)</f>
        <v>0</v>
      </c>
      <c r="Q190" s="212"/>
      <c r="R190" s="213">
        <f>SUM(R191:R192)</f>
        <v>0</v>
      </c>
      <c r="S190" s="212"/>
      <c r="T190" s="214">
        <f>SUM(T191:T192)</f>
        <v>0</v>
      </c>
      <c r="AR190" s="215" t="s">
        <v>157</v>
      </c>
      <c r="AT190" s="216" t="s">
        <v>74</v>
      </c>
      <c r="AU190" s="216" t="s">
        <v>75</v>
      </c>
      <c r="AY190" s="215" t="s">
        <v>149</v>
      </c>
      <c r="BK190" s="217">
        <f>SUM(BK191:BK192)</f>
        <v>0</v>
      </c>
    </row>
    <row r="191" s="1" customFormat="1" ht="22.8" customHeight="1">
      <c r="B191" s="45"/>
      <c r="C191" s="220" t="s">
        <v>486</v>
      </c>
      <c r="D191" s="220" t="s">
        <v>152</v>
      </c>
      <c r="E191" s="221" t="s">
        <v>1120</v>
      </c>
      <c r="F191" s="222" t="s">
        <v>1121</v>
      </c>
      <c r="G191" s="223" t="s">
        <v>1122</v>
      </c>
      <c r="H191" s="224">
        <v>15</v>
      </c>
      <c r="I191" s="225"/>
      <c r="J191" s="226">
        <f>ROUND(I191*H191,2)</f>
        <v>0</v>
      </c>
      <c r="K191" s="222" t="s">
        <v>156</v>
      </c>
      <c r="L191" s="71"/>
      <c r="M191" s="227" t="s">
        <v>22</v>
      </c>
      <c r="N191" s="228" t="s">
        <v>46</v>
      </c>
      <c r="O191" s="46"/>
      <c r="P191" s="229">
        <f>O191*H191</f>
        <v>0</v>
      </c>
      <c r="Q191" s="229">
        <v>0</v>
      </c>
      <c r="R191" s="229">
        <f>Q191*H191</f>
        <v>0</v>
      </c>
      <c r="S191" s="229">
        <v>0</v>
      </c>
      <c r="T191" s="230">
        <f>S191*H191</f>
        <v>0</v>
      </c>
      <c r="AR191" s="23" t="s">
        <v>1123</v>
      </c>
      <c r="AT191" s="23" t="s">
        <v>152</v>
      </c>
      <c r="AU191" s="23" t="s">
        <v>24</v>
      </c>
      <c r="AY191" s="23" t="s">
        <v>149</v>
      </c>
      <c r="BE191" s="231">
        <f>IF(N191="základní",J191,0)</f>
        <v>0</v>
      </c>
      <c r="BF191" s="231">
        <f>IF(N191="snížená",J191,0)</f>
        <v>0</v>
      </c>
      <c r="BG191" s="231">
        <f>IF(N191="zákl. přenesená",J191,0)</f>
        <v>0</v>
      </c>
      <c r="BH191" s="231">
        <f>IF(N191="sníž. přenesená",J191,0)</f>
        <v>0</v>
      </c>
      <c r="BI191" s="231">
        <f>IF(N191="nulová",J191,0)</f>
        <v>0</v>
      </c>
      <c r="BJ191" s="23" t="s">
        <v>24</v>
      </c>
      <c r="BK191" s="231">
        <f>ROUND(I191*H191,2)</f>
        <v>0</v>
      </c>
      <c r="BL191" s="23" t="s">
        <v>1123</v>
      </c>
      <c r="BM191" s="23" t="s">
        <v>1124</v>
      </c>
    </row>
    <row r="192" s="1" customFormat="1">
      <c r="B192" s="45"/>
      <c r="C192" s="73"/>
      <c r="D192" s="232" t="s">
        <v>412</v>
      </c>
      <c r="E192" s="73"/>
      <c r="F192" s="233" t="s">
        <v>1125</v>
      </c>
      <c r="G192" s="73"/>
      <c r="H192" s="73"/>
      <c r="I192" s="190"/>
      <c r="J192" s="73"/>
      <c r="K192" s="73"/>
      <c r="L192" s="71"/>
      <c r="M192" s="280"/>
      <c r="N192" s="281"/>
      <c r="O192" s="281"/>
      <c r="P192" s="281"/>
      <c r="Q192" s="281"/>
      <c r="R192" s="281"/>
      <c r="S192" s="281"/>
      <c r="T192" s="282"/>
      <c r="AT192" s="23" t="s">
        <v>412</v>
      </c>
      <c r="AU192" s="23" t="s">
        <v>24</v>
      </c>
    </row>
    <row r="193" s="1" customFormat="1" ht="6.96" customHeight="1">
      <c r="B193" s="66"/>
      <c r="C193" s="67"/>
      <c r="D193" s="67"/>
      <c r="E193" s="67"/>
      <c r="F193" s="67"/>
      <c r="G193" s="67"/>
      <c r="H193" s="67"/>
      <c r="I193" s="165"/>
      <c r="J193" s="67"/>
      <c r="K193" s="67"/>
      <c r="L193" s="71"/>
    </row>
  </sheetData>
  <sheetProtection sheet="1" autoFilter="0" formatColumns="0" formatRows="0" objects="1" scenarios="1" spinCount="100000" saltValue="TAXV9zhu86hU6NvnUz7ROrrMbCKIKrhd4WuPPMk+k5EnvtShRrjqJ69JBojt9qMUrYHRa+j1W+nOaRpZ0BZYbQ==" hashValue="GS5Dgk+1zDRDswDe8XlO7rPNFpb/xLqa+kJU2qF/tNtHH8NVzlkFzg3vy3myhIKiqlsE8IyHf+0Lu3GUesoVXA==" algorithmName="SHA-512" password="CC35"/>
  <autoFilter ref="C81:K192"/>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5"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90</v>
      </c>
    </row>
    <row r="3" ht="6.96" customHeight="1">
      <c r="B3" s="24"/>
      <c r="C3" s="25"/>
      <c r="D3" s="25"/>
      <c r="E3" s="25"/>
      <c r="F3" s="25"/>
      <c r="G3" s="25"/>
      <c r="H3" s="25"/>
      <c r="I3" s="140"/>
      <c r="J3" s="25"/>
      <c r="K3" s="26"/>
      <c r="AT3" s="23" t="s">
        <v>84</v>
      </c>
    </row>
    <row r="4" ht="36.96" customHeight="1">
      <c r="B4" s="27"/>
      <c r="C4" s="28"/>
      <c r="D4" s="29" t="s">
        <v>99</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4.4" customHeight="1">
      <c r="B7" s="27"/>
      <c r="C7" s="28"/>
      <c r="D7" s="28"/>
      <c r="E7" s="142" t="str">
        <f>'Rekapitulace stavby'!K6</f>
        <v xml:space="preserve">Domov mládeže a školní jídelna - Lidická  590/38, Karlovy Vary - Pavilon A1</v>
      </c>
      <c r="F7" s="39"/>
      <c r="G7" s="39"/>
      <c r="H7" s="39"/>
      <c r="I7" s="141"/>
      <c r="J7" s="28"/>
      <c r="K7" s="30"/>
    </row>
    <row r="8" s="1" customFormat="1">
      <c r="B8" s="45"/>
      <c r="C8" s="46"/>
      <c r="D8" s="39" t="s">
        <v>100</v>
      </c>
      <c r="E8" s="46"/>
      <c r="F8" s="46"/>
      <c r="G8" s="46"/>
      <c r="H8" s="46"/>
      <c r="I8" s="143"/>
      <c r="J8" s="46"/>
      <c r="K8" s="50"/>
    </row>
    <row r="9" s="1" customFormat="1" ht="36.96" customHeight="1">
      <c r="B9" s="45"/>
      <c r="C9" s="46"/>
      <c r="D9" s="46"/>
      <c r="E9" s="144" t="s">
        <v>1126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13. 2. 2018</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
        <v>22</v>
      </c>
      <c r="K14" s="50"/>
    </row>
    <row r="15" s="1" customFormat="1" ht="18" customHeight="1">
      <c r="B15" s="45"/>
      <c r="C15" s="46"/>
      <c r="D15" s="46"/>
      <c r="E15" s="34" t="s">
        <v>33</v>
      </c>
      <c r="F15" s="46"/>
      <c r="G15" s="46"/>
      <c r="H15" s="46"/>
      <c r="I15" s="145" t="s">
        <v>34</v>
      </c>
      <c r="J15" s="34" t="s">
        <v>22</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
        <v>22</v>
      </c>
      <c r="K20" s="50"/>
    </row>
    <row r="21" s="1" customFormat="1" ht="18" customHeight="1">
      <c r="B21" s="45"/>
      <c r="C21" s="46"/>
      <c r="D21" s="46"/>
      <c r="E21" s="34" t="s">
        <v>1127</v>
      </c>
      <c r="F21" s="46"/>
      <c r="G21" s="46"/>
      <c r="H21" s="46"/>
      <c r="I21" s="145" t="s">
        <v>34</v>
      </c>
      <c r="J21" s="34" t="s">
        <v>22</v>
      </c>
      <c r="K21" s="50"/>
    </row>
    <row r="22" s="1" customFormat="1" ht="6.96" customHeight="1">
      <c r="B22" s="45"/>
      <c r="C22" s="46"/>
      <c r="D22" s="46"/>
      <c r="E22" s="46"/>
      <c r="F22" s="46"/>
      <c r="G22" s="46"/>
      <c r="H22" s="46"/>
      <c r="I22" s="143"/>
      <c r="J22" s="46"/>
      <c r="K22" s="50"/>
    </row>
    <row r="23" s="1" customFormat="1" ht="14.4" customHeight="1">
      <c r="B23" s="45"/>
      <c r="C23" s="46"/>
      <c r="D23" s="39" t="s">
        <v>39</v>
      </c>
      <c r="E23" s="46"/>
      <c r="F23" s="46"/>
      <c r="G23" s="46"/>
      <c r="H23" s="46"/>
      <c r="I23" s="143"/>
      <c r="J23" s="46"/>
      <c r="K23" s="50"/>
    </row>
    <row r="24" s="6" customFormat="1" ht="75.6" customHeight="1">
      <c r="B24" s="147"/>
      <c r="C24" s="148"/>
      <c r="D24" s="148"/>
      <c r="E24" s="43" t="s">
        <v>40</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41</v>
      </c>
      <c r="E27" s="46"/>
      <c r="F27" s="46"/>
      <c r="G27" s="46"/>
      <c r="H27" s="46"/>
      <c r="I27" s="143"/>
      <c r="J27" s="154">
        <f>ROUND(J84,2)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43</v>
      </c>
      <c r="G29" s="46"/>
      <c r="H29" s="46"/>
      <c r="I29" s="155" t="s">
        <v>42</v>
      </c>
      <c r="J29" s="51" t="s">
        <v>44</v>
      </c>
      <c r="K29" s="50"/>
    </row>
    <row r="30" s="1" customFormat="1" ht="14.4" customHeight="1">
      <c r="B30" s="45"/>
      <c r="C30" s="46"/>
      <c r="D30" s="54" t="s">
        <v>45</v>
      </c>
      <c r="E30" s="54" t="s">
        <v>46</v>
      </c>
      <c r="F30" s="156">
        <f>ROUND(SUM(BE84:BE146), 2)</f>
        <v>0</v>
      </c>
      <c r="G30" s="46"/>
      <c r="H30" s="46"/>
      <c r="I30" s="157">
        <v>0.20999999999999999</v>
      </c>
      <c r="J30" s="156">
        <f>ROUND(ROUND((SUM(BE84:BE146)), 2)*I30, 2)</f>
        <v>0</v>
      </c>
      <c r="K30" s="50"/>
    </row>
    <row r="31" s="1" customFormat="1" ht="14.4" customHeight="1">
      <c r="B31" s="45"/>
      <c r="C31" s="46"/>
      <c r="D31" s="46"/>
      <c r="E31" s="54" t="s">
        <v>47</v>
      </c>
      <c r="F31" s="156">
        <f>ROUND(SUM(BF84:BF146), 2)</f>
        <v>0</v>
      </c>
      <c r="G31" s="46"/>
      <c r="H31" s="46"/>
      <c r="I31" s="157">
        <v>0.14999999999999999</v>
      </c>
      <c r="J31" s="156">
        <f>ROUND(ROUND((SUM(BF84:BF146)), 2)*I31, 2)</f>
        <v>0</v>
      </c>
      <c r="K31" s="50"/>
    </row>
    <row r="32" hidden="1" s="1" customFormat="1" ht="14.4" customHeight="1">
      <c r="B32" s="45"/>
      <c r="C32" s="46"/>
      <c r="D32" s="46"/>
      <c r="E32" s="54" t="s">
        <v>48</v>
      </c>
      <c r="F32" s="156">
        <f>ROUND(SUM(BG84:BG146), 2)</f>
        <v>0</v>
      </c>
      <c r="G32" s="46"/>
      <c r="H32" s="46"/>
      <c r="I32" s="157">
        <v>0.20999999999999999</v>
      </c>
      <c r="J32" s="156">
        <v>0</v>
      </c>
      <c r="K32" s="50"/>
    </row>
    <row r="33" hidden="1" s="1" customFormat="1" ht="14.4" customHeight="1">
      <c r="B33" s="45"/>
      <c r="C33" s="46"/>
      <c r="D33" s="46"/>
      <c r="E33" s="54" t="s">
        <v>49</v>
      </c>
      <c r="F33" s="156">
        <f>ROUND(SUM(BH84:BH146), 2)</f>
        <v>0</v>
      </c>
      <c r="G33" s="46"/>
      <c r="H33" s="46"/>
      <c r="I33" s="157">
        <v>0.14999999999999999</v>
      </c>
      <c r="J33" s="156">
        <v>0</v>
      </c>
      <c r="K33" s="50"/>
    </row>
    <row r="34" hidden="1" s="1" customFormat="1" ht="14.4" customHeight="1">
      <c r="B34" s="45"/>
      <c r="C34" s="46"/>
      <c r="D34" s="46"/>
      <c r="E34" s="54" t="s">
        <v>50</v>
      </c>
      <c r="F34" s="156">
        <f>ROUND(SUM(BI84:BI146),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51</v>
      </c>
      <c r="E36" s="97"/>
      <c r="F36" s="97"/>
      <c r="G36" s="160" t="s">
        <v>52</v>
      </c>
      <c r="H36" s="161" t="s">
        <v>53</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102</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4.4" customHeight="1">
      <c r="B45" s="45"/>
      <c r="C45" s="46"/>
      <c r="D45" s="46"/>
      <c r="E45" s="142" t="str">
        <f>E7</f>
        <v xml:space="preserve">Domov mládeže a školní jídelna - Lidická  590/38, Karlovy Vary - Pavilon A1</v>
      </c>
      <c r="F45" s="39"/>
      <c r="G45" s="39"/>
      <c r="H45" s="39"/>
      <c r="I45" s="143"/>
      <c r="J45" s="46"/>
      <c r="K45" s="50"/>
    </row>
    <row r="46" s="1" customFormat="1" ht="14.4" customHeight="1">
      <c r="B46" s="45"/>
      <c r="C46" s="39" t="s">
        <v>100</v>
      </c>
      <c r="D46" s="46"/>
      <c r="E46" s="46"/>
      <c r="F46" s="46"/>
      <c r="G46" s="46"/>
      <c r="H46" s="46"/>
      <c r="I46" s="143"/>
      <c r="J46" s="46"/>
      <c r="K46" s="50"/>
    </row>
    <row r="47" s="1" customFormat="1" ht="16.2" customHeight="1">
      <c r="B47" s="45"/>
      <c r="C47" s="46"/>
      <c r="D47" s="46"/>
      <c r="E47" s="144" t="str">
        <f>E9</f>
        <v>SO 01-el - Pavilon A1 - Úprava soc.zařízení v ubytovnách žáků - ELektroinstalace</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Karlovy Vary</v>
      </c>
      <c r="G49" s="46"/>
      <c r="H49" s="46"/>
      <c r="I49" s="145" t="s">
        <v>27</v>
      </c>
      <c r="J49" s="146" t="str">
        <f>IF(J12="","",J12)</f>
        <v>13. 2. 2018</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Domov mládeže, Lidická 38, K.Vary</v>
      </c>
      <c r="G51" s="46"/>
      <c r="H51" s="46"/>
      <c r="I51" s="145" t="s">
        <v>37</v>
      </c>
      <c r="J51" s="43" t="str">
        <f>E21</f>
        <v>EP-PROJECT SKŮRA</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103</v>
      </c>
      <c r="D54" s="158"/>
      <c r="E54" s="158"/>
      <c r="F54" s="158"/>
      <c r="G54" s="158"/>
      <c r="H54" s="158"/>
      <c r="I54" s="172"/>
      <c r="J54" s="173" t="s">
        <v>104</v>
      </c>
      <c r="K54" s="174"/>
    </row>
    <row r="55" s="1" customFormat="1" ht="10.32" customHeight="1">
      <c r="B55" s="45"/>
      <c r="C55" s="46"/>
      <c r="D55" s="46"/>
      <c r="E55" s="46"/>
      <c r="F55" s="46"/>
      <c r="G55" s="46"/>
      <c r="H55" s="46"/>
      <c r="I55" s="143"/>
      <c r="J55" s="46"/>
      <c r="K55" s="50"/>
    </row>
    <row r="56" s="1" customFormat="1" ht="29.28" customHeight="1">
      <c r="B56" s="45"/>
      <c r="C56" s="175" t="s">
        <v>105</v>
      </c>
      <c r="D56" s="46"/>
      <c r="E56" s="46"/>
      <c r="F56" s="46"/>
      <c r="G56" s="46"/>
      <c r="H56" s="46"/>
      <c r="I56" s="143"/>
      <c r="J56" s="154">
        <f>J84</f>
        <v>0</v>
      </c>
      <c r="K56" s="50"/>
      <c r="AU56" s="23" t="s">
        <v>106</v>
      </c>
    </row>
    <row r="57" s="7" customFormat="1" ht="24.96" customHeight="1">
      <c r="B57" s="176"/>
      <c r="C57" s="177"/>
      <c r="D57" s="178" t="s">
        <v>107</v>
      </c>
      <c r="E57" s="179"/>
      <c r="F57" s="179"/>
      <c r="G57" s="179"/>
      <c r="H57" s="179"/>
      <c r="I57" s="180"/>
      <c r="J57" s="181">
        <f>J85</f>
        <v>0</v>
      </c>
      <c r="K57" s="182"/>
    </row>
    <row r="58" s="8" customFormat="1" ht="19.92" customHeight="1">
      <c r="B58" s="183"/>
      <c r="C58" s="184"/>
      <c r="D58" s="185" t="s">
        <v>109</v>
      </c>
      <c r="E58" s="186"/>
      <c r="F58" s="186"/>
      <c r="G58" s="186"/>
      <c r="H58" s="186"/>
      <c r="I58" s="187"/>
      <c r="J58" s="188">
        <f>J86</f>
        <v>0</v>
      </c>
      <c r="K58" s="189"/>
    </row>
    <row r="59" s="8" customFormat="1" ht="19.92" customHeight="1">
      <c r="B59" s="183"/>
      <c r="C59" s="184"/>
      <c r="D59" s="185" t="s">
        <v>1128</v>
      </c>
      <c r="E59" s="186"/>
      <c r="F59" s="186"/>
      <c r="G59" s="186"/>
      <c r="H59" s="186"/>
      <c r="I59" s="187"/>
      <c r="J59" s="188">
        <f>J89</f>
        <v>0</v>
      </c>
      <c r="K59" s="189"/>
    </row>
    <row r="60" s="8" customFormat="1" ht="19.92" customHeight="1">
      <c r="B60" s="183"/>
      <c r="C60" s="184"/>
      <c r="D60" s="185" t="s">
        <v>116</v>
      </c>
      <c r="E60" s="186"/>
      <c r="F60" s="186"/>
      <c r="G60" s="186"/>
      <c r="H60" s="186"/>
      <c r="I60" s="187"/>
      <c r="J60" s="188">
        <f>J93</f>
        <v>0</v>
      </c>
      <c r="K60" s="189"/>
    </row>
    <row r="61" s="8" customFormat="1" ht="19.92" customHeight="1">
      <c r="B61" s="183"/>
      <c r="C61" s="184"/>
      <c r="D61" s="185" t="s">
        <v>117</v>
      </c>
      <c r="E61" s="186"/>
      <c r="F61" s="186"/>
      <c r="G61" s="186"/>
      <c r="H61" s="186"/>
      <c r="I61" s="187"/>
      <c r="J61" s="188">
        <f>J104</f>
        <v>0</v>
      </c>
      <c r="K61" s="189"/>
    </row>
    <row r="62" s="7" customFormat="1" ht="24.96" customHeight="1">
      <c r="B62" s="176"/>
      <c r="C62" s="177"/>
      <c r="D62" s="178" t="s">
        <v>118</v>
      </c>
      <c r="E62" s="179"/>
      <c r="F62" s="179"/>
      <c r="G62" s="179"/>
      <c r="H62" s="179"/>
      <c r="I62" s="180"/>
      <c r="J62" s="181">
        <f>J107</f>
        <v>0</v>
      </c>
      <c r="K62" s="182"/>
    </row>
    <row r="63" s="8" customFormat="1" ht="19.92" customHeight="1">
      <c r="B63" s="183"/>
      <c r="C63" s="184"/>
      <c r="D63" s="185" t="s">
        <v>1129</v>
      </c>
      <c r="E63" s="186"/>
      <c r="F63" s="186"/>
      <c r="G63" s="186"/>
      <c r="H63" s="186"/>
      <c r="I63" s="187"/>
      <c r="J63" s="188">
        <f>J108</f>
        <v>0</v>
      </c>
      <c r="K63" s="189"/>
    </row>
    <row r="64" s="7" customFormat="1" ht="24.96" customHeight="1">
      <c r="B64" s="176"/>
      <c r="C64" s="177"/>
      <c r="D64" s="178" t="s">
        <v>1130</v>
      </c>
      <c r="E64" s="179"/>
      <c r="F64" s="179"/>
      <c r="G64" s="179"/>
      <c r="H64" s="179"/>
      <c r="I64" s="180"/>
      <c r="J64" s="181">
        <f>J144</f>
        <v>0</v>
      </c>
      <c r="K64" s="182"/>
    </row>
    <row r="65" s="1" customFormat="1" ht="21.84" customHeight="1">
      <c r="B65" s="45"/>
      <c r="C65" s="46"/>
      <c r="D65" s="46"/>
      <c r="E65" s="46"/>
      <c r="F65" s="46"/>
      <c r="G65" s="46"/>
      <c r="H65" s="46"/>
      <c r="I65" s="143"/>
      <c r="J65" s="46"/>
      <c r="K65" s="50"/>
    </row>
    <row r="66" s="1" customFormat="1" ht="6.96" customHeight="1">
      <c r="B66" s="66"/>
      <c r="C66" s="67"/>
      <c r="D66" s="67"/>
      <c r="E66" s="67"/>
      <c r="F66" s="67"/>
      <c r="G66" s="67"/>
      <c r="H66" s="67"/>
      <c r="I66" s="165"/>
      <c r="J66" s="67"/>
      <c r="K66" s="68"/>
    </row>
    <row r="70" s="1" customFormat="1" ht="6.96" customHeight="1">
      <c r="B70" s="69"/>
      <c r="C70" s="70"/>
      <c r="D70" s="70"/>
      <c r="E70" s="70"/>
      <c r="F70" s="70"/>
      <c r="G70" s="70"/>
      <c r="H70" s="70"/>
      <c r="I70" s="168"/>
      <c r="J70" s="70"/>
      <c r="K70" s="70"/>
      <c r="L70" s="71"/>
    </row>
    <row r="71" s="1" customFormat="1" ht="36.96" customHeight="1">
      <c r="B71" s="45"/>
      <c r="C71" s="72" t="s">
        <v>133</v>
      </c>
      <c r="D71" s="73"/>
      <c r="E71" s="73"/>
      <c r="F71" s="73"/>
      <c r="G71" s="73"/>
      <c r="H71" s="73"/>
      <c r="I71" s="190"/>
      <c r="J71" s="73"/>
      <c r="K71" s="73"/>
      <c r="L71" s="71"/>
    </row>
    <row r="72" s="1" customFormat="1" ht="6.96" customHeight="1">
      <c r="B72" s="45"/>
      <c r="C72" s="73"/>
      <c r="D72" s="73"/>
      <c r="E72" s="73"/>
      <c r="F72" s="73"/>
      <c r="G72" s="73"/>
      <c r="H72" s="73"/>
      <c r="I72" s="190"/>
      <c r="J72" s="73"/>
      <c r="K72" s="73"/>
      <c r="L72" s="71"/>
    </row>
    <row r="73" s="1" customFormat="1" ht="14.4" customHeight="1">
      <c r="B73" s="45"/>
      <c r="C73" s="75" t="s">
        <v>18</v>
      </c>
      <c r="D73" s="73"/>
      <c r="E73" s="73"/>
      <c r="F73" s="73"/>
      <c r="G73" s="73"/>
      <c r="H73" s="73"/>
      <c r="I73" s="190"/>
      <c r="J73" s="73"/>
      <c r="K73" s="73"/>
      <c r="L73" s="71"/>
    </row>
    <row r="74" s="1" customFormat="1" ht="14.4" customHeight="1">
      <c r="B74" s="45"/>
      <c r="C74" s="73"/>
      <c r="D74" s="73"/>
      <c r="E74" s="191" t="str">
        <f>E7</f>
        <v xml:space="preserve">Domov mládeže a školní jídelna - Lidická  590/38, Karlovy Vary - Pavilon A1</v>
      </c>
      <c r="F74" s="75"/>
      <c r="G74" s="75"/>
      <c r="H74" s="75"/>
      <c r="I74" s="190"/>
      <c r="J74" s="73"/>
      <c r="K74" s="73"/>
      <c r="L74" s="71"/>
    </row>
    <row r="75" s="1" customFormat="1" ht="14.4" customHeight="1">
      <c r="B75" s="45"/>
      <c r="C75" s="75" t="s">
        <v>100</v>
      </c>
      <c r="D75" s="73"/>
      <c r="E75" s="73"/>
      <c r="F75" s="73"/>
      <c r="G75" s="73"/>
      <c r="H75" s="73"/>
      <c r="I75" s="190"/>
      <c r="J75" s="73"/>
      <c r="K75" s="73"/>
      <c r="L75" s="71"/>
    </row>
    <row r="76" s="1" customFormat="1" ht="16.2" customHeight="1">
      <c r="B76" s="45"/>
      <c r="C76" s="73"/>
      <c r="D76" s="73"/>
      <c r="E76" s="81" t="str">
        <f>E9</f>
        <v>SO 01-el - Pavilon A1 - Úprava soc.zařízení v ubytovnách žáků - ELektroinstalace</v>
      </c>
      <c r="F76" s="73"/>
      <c r="G76" s="73"/>
      <c r="H76" s="73"/>
      <c r="I76" s="190"/>
      <c r="J76" s="73"/>
      <c r="K76" s="73"/>
      <c r="L76" s="71"/>
    </row>
    <row r="77" s="1" customFormat="1" ht="6.96" customHeight="1">
      <c r="B77" s="45"/>
      <c r="C77" s="73"/>
      <c r="D77" s="73"/>
      <c r="E77" s="73"/>
      <c r="F77" s="73"/>
      <c r="G77" s="73"/>
      <c r="H77" s="73"/>
      <c r="I77" s="190"/>
      <c r="J77" s="73"/>
      <c r="K77" s="73"/>
      <c r="L77" s="71"/>
    </row>
    <row r="78" s="1" customFormat="1" ht="18" customHeight="1">
      <c r="B78" s="45"/>
      <c r="C78" s="75" t="s">
        <v>25</v>
      </c>
      <c r="D78" s="73"/>
      <c r="E78" s="73"/>
      <c r="F78" s="192" t="str">
        <f>F12</f>
        <v>Karlovy Vary</v>
      </c>
      <c r="G78" s="73"/>
      <c r="H78" s="73"/>
      <c r="I78" s="193" t="s">
        <v>27</v>
      </c>
      <c r="J78" s="84" t="str">
        <f>IF(J12="","",J12)</f>
        <v>13. 2. 2018</v>
      </c>
      <c r="K78" s="73"/>
      <c r="L78" s="71"/>
    </row>
    <row r="79" s="1" customFormat="1" ht="6.96" customHeight="1">
      <c r="B79" s="45"/>
      <c r="C79" s="73"/>
      <c r="D79" s="73"/>
      <c r="E79" s="73"/>
      <c r="F79" s="73"/>
      <c r="G79" s="73"/>
      <c r="H79" s="73"/>
      <c r="I79" s="190"/>
      <c r="J79" s="73"/>
      <c r="K79" s="73"/>
      <c r="L79" s="71"/>
    </row>
    <row r="80" s="1" customFormat="1">
      <c r="B80" s="45"/>
      <c r="C80" s="75" t="s">
        <v>31</v>
      </c>
      <c r="D80" s="73"/>
      <c r="E80" s="73"/>
      <c r="F80" s="192" t="str">
        <f>E15</f>
        <v>Domov mládeže, Lidická 38, K.Vary</v>
      </c>
      <c r="G80" s="73"/>
      <c r="H80" s="73"/>
      <c r="I80" s="193" t="s">
        <v>37</v>
      </c>
      <c r="J80" s="192" t="str">
        <f>E21</f>
        <v>EP-PROJECT SKŮRA</v>
      </c>
      <c r="K80" s="73"/>
      <c r="L80" s="71"/>
    </row>
    <row r="81" s="1" customFormat="1" ht="14.4" customHeight="1">
      <c r="B81" s="45"/>
      <c r="C81" s="75" t="s">
        <v>35</v>
      </c>
      <c r="D81" s="73"/>
      <c r="E81" s="73"/>
      <c r="F81" s="192" t="str">
        <f>IF(E18="","",E18)</f>
        <v/>
      </c>
      <c r="G81" s="73"/>
      <c r="H81" s="73"/>
      <c r="I81" s="190"/>
      <c r="J81" s="73"/>
      <c r="K81" s="73"/>
      <c r="L81" s="71"/>
    </row>
    <row r="82" s="1" customFormat="1" ht="10.32" customHeight="1">
      <c r="B82" s="45"/>
      <c r="C82" s="73"/>
      <c r="D82" s="73"/>
      <c r="E82" s="73"/>
      <c r="F82" s="73"/>
      <c r="G82" s="73"/>
      <c r="H82" s="73"/>
      <c r="I82" s="190"/>
      <c r="J82" s="73"/>
      <c r="K82" s="73"/>
      <c r="L82" s="71"/>
    </row>
    <row r="83" s="9" customFormat="1" ht="29.28" customHeight="1">
      <c r="B83" s="194"/>
      <c r="C83" s="195" t="s">
        <v>134</v>
      </c>
      <c r="D83" s="196" t="s">
        <v>60</v>
      </c>
      <c r="E83" s="196" t="s">
        <v>56</v>
      </c>
      <c r="F83" s="196" t="s">
        <v>135</v>
      </c>
      <c r="G83" s="196" t="s">
        <v>136</v>
      </c>
      <c r="H83" s="196" t="s">
        <v>137</v>
      </c>
      <c r="I83" s="197" t="s">
        <v>138</v>
      </c>
      <c r="J83" s="196" t="s">
        <v>104</v>
      </c>
      <c r="K83" s="198" t="s">
        <v>139</v>
      </c>
      <c r="L83" s="199"/>
      <c r="M83" s="101" t="s">
        <v>140</v>
      </c>
      <c r="N83" s="102" t="s">
        <v>45</v>
      </c>
      <c r="O83" s="102" t="s">
        <v>141</v>
      </c>
      <c r="P83" s="102" t="s">
        <v>142</v>
      </c>
      <c r="Q83" s="102" t="s">
        <v>143</v>
      </c>
      <c r="R83" s="102" t="s">
        <v>144</v>
      </c>
      <c r="S83" s="102" t="s">
        <v>145</v>
      </c>
      <c r="T83" s="103" t="s">
        <v>146</v>
      </c>
    </row>
    <row r="84" s="1" customFormat="1" ht="29.28" customHeight="1">
      <c r="B84" s="45"/>
      <c r="C84" s="107" t="s">
        <v>105</v>
      </c>
      <c r="D84" s="73"/>
      <c r="E84" s="73"/>
      <c r="F84" s="73"/>
      <c r="G84" s="73"/>
      <c r="H84" s="73"/>
      <c r="I84" s="190"/>
      <c r="J84" s="200">
        <f>BK84</f>
        <v>0</v>
      </c>
      <c r="K84" s="73"/>
      <c r="L84" s="71"/>
      <c r="M84" s="104"/>
      <c r="N84" s="105"/>
      <c r="O84" s="105"/>
      <c r="P84" s="201">
        <f>P85+P107+P144</f>
        <v>0</v>
      </c>
      <c r="Q84" s="105"/>
      <c r="R84" s="201">
        <f>R85+R107+R144</f>
        <v>0.87085000000000012</v>
      </c>
      <c r="S84" s="105"/>
      <c r="T84" s="202">
        <f>T85+T107+T144</f>
        <v>3.7200000000000002</v>
      </c>
      <c r="AT84" s="23" t="s">
        <v>74</v>
      </c>
      <c r="AU84" s="23" t="s">
        <v>106</v>
      </c>
      <c r="BK84" s="203">
        <f>BK85+BK107+BK144</f>
        <v>0</v>
      </c>
    </row>
    <row r="85" s="10" customFormat="1" ht="37.44" customHeight="1">
      <c r="B85" s="204"/>
      <c r="C85" s="205"/>
      <c r="D85" s="206" t="s">
        <v>74</v>
      </c>
      <c r="E85" s="207" t="s">
        <v>147</v>
      </c>
      <c r="F85" s="207" t="s">
        <v>148</v>
      </c>
      <c r="G85" s="205"/>
      <c r="H85" s="205"/>
      <c r="I85" s="208"/>
      <c r="J85" s="209">
        <f>BK85</f>
        <v>0</v>
      </c>
      <c r="K85" s="205"/>
      <c r="L85" s="210"/>
      <c r="M85" s="211"/>
      <c r="N85" s="212"/>
      <c r="O85" s="212"/>
      <c r="P85" s="213">
        <f>P86+P89+P93+P104</f>
        <v>0</v>
      </c>
      <c r="Q85" s="212"/>
      <c r="R85" s="213">
        <f>R86+R89+R93+R104</f>
        <v>0.54000000000000004</v>
      </c>
      <c r="S85" s="212"/>
      <c r="T85" s="214">
        <f>T86+T89+T93+T104</f>
        <v>3.7200000000000002</v>
      </c>
      <c r="AR85" s="215" t="s">
        <v>24</v>
      </c>
      <c r="AT85" s="216" t="s">
        <v>74</v>
      </c>
      <c r="AU85" s="216" t="s">
        <v>75</v>
      </c>
      <c r="AY85" s="215" t="s">
        <v>149</v>
      </c>
      <c r="BK85" s="217">
        <f>BK86+BK89+BK93+BK104</f>
        <v>0</v>
      </c>
    </row>
    <row r="86" s="10" customFormat="1" ht="19.92" customHeight="1">
      <c r="B86" s="204"/>
      <c r="C86" s="205"/>
      <c r="D86" s="206" t="s">
        <v>74</v>
      </c>
      <c r="E86" s="218" t="s">
        <v>191</v>
      </c>
      <c r="F86" s="218" t="s">
        <v>218</v>
      </c>
      <c r="G86" s="205"/>
      <c r="H86" s="205"/>
      <c r="I86" s="208"/>
      <c r="J86" s="219">
        <f>BK86</f>
        <v>0</v>
      </c>
      <c r="K86" s="205"/>
      <c r="L86" s="210"/>
      <c r="M86" s="211"/>
      <c r="N86" s="212"/>
      <c r="O86" s="212"/>
      <c r="P86" s="213">
        <f>SUM(P87:P88)</f>
        <v>0</v>
      </c>
      <c r="Q86" s="212"/>
      <c r="R86" s="213">
        <f>SUM(R87:R88)</f>
        <v>0.54000000000000004</v>
      </c>
      <c r="S86" s="212"/>
      <c r="T86" s="214">
        <f>SUM(T87:T88)</f>
        <v>0</v>
      </c>
      <c r="AR86" s="215" t="s">
        <v>24</v>
      </c>
      <c r="AT86" s="216" t="s">
        <v>74</v>
      </c>
      <c r="AU86" s="216" t="s">
        <v>24</v>
      </c>
      <c r="AY86" s="215" t="s">
        <v>149</v>
      </c>
      <c r="BK86" s="217">
        <f>SUM(BK87:BK88)</f>
        <v>0</v>
      </c>
    </row>
    <row r="87" s="1" customFormat="1" ht="14.4" customHeight="1">
      <c r="B87" s="45"/>
      <c r="C87" s="220" t="s">
        <v>24</v>
      </c>
      <c r="D87" s="220" t="s">
        <v>152</v>
      </c>
      <c r="E87" s="221" t="s">
        <v>229</v>
      </c>
      <c r="F87" s="222" t="s">
        <v>230</v>
      </c>
      <c r="G87" s="223" t="s">
        <v>167</v>
      </c>
      <c r="H87" s="224">
        <v>13.5</v>
      </c>
      <c r="I87" s="225"/>
      <c r="J87" s="226">
        <f>ROUND(I87*H87,2)</f>
        <v>0</v>
      </c>
      <c r="K87" s="222" t="s">
        <v>156</v>
      </c>
      <c r="L87" s="71"/>
      <c r="M87" s="227" t="s">
        <v>22</v>
      </c>
      <c r="N87" s="228" t="s">
        <v>46</v>
      </c>
      <c r="O87" s="46"/>
      <c r="P87" s="229">
        <f>O87*H87</f>
        <v>0</v>
      </c>
      <c r="Q87" s="229">
        <v>0.040000000000000001</v>
      </c>
      <c r="R87" s="229">
        <f>Q87*H87</f>
        <v>0.54000000000000004</v>
      </c>
      <c r="S87" s="229">
        <v>0</v>
      </c>
      <c r="T87" s="230">
        <f>S87*H87</f>
        <v>0</v>
      </c>
      <c r="AR87" s="23" t="s">
        <v>157</v>
      </c>
      <c r="AT87" s="23" t="s">
        <v>152</v>
      </c>
      <c r="AU87" s="23" t="s">
        <v>84</v>
      </c>
      <c r="AY87" s="23" t="s">
        <v>149</v>
      </c>
      <c r="BE87" s="231">
        <f>IF(N87="základní",J87,0)</f>
        <v>0</v>
      </c>
      <c r="BF87" s="231">
        <f>IF(N87="snížená",J87,0)</f>
        <v>0</v>
      </c>
      <c r="BG87" s="231">
        <f>IF(N87="zákl. přenesená",J87,0)</f>
        <v>0</v>
      </c>
      <c r="BH87" s="231">
        <f>IF(N87="sníž. přenesená",J87,0)</f>
        <v>0</v>
      </c>
      <c r="BI87" s="231">
        <f>IF(N87="nulová",J87,0)</f>
        <v>0</v>
      </c>
      <c r="BJ87" s="23" t="s">
        <v>24</v>
      </c>
      <c r="BK87" s="231">
        <f>ROUND(I87*H87,2)</f>
        <v>0</v>
      </c>
      <c r="BL87" s="23" t="s">
        <v>157</v>
      </c>
      <c r="BM87" s="23" t="s">
        <v>1131</v>
      </c>
    </row>
    <row r="88" s="1" customFormat="1">
      <c r="B88" s="45"/>
      <c r="C88" s="73"/>
      <c r="D88" s="232" t="s">
        <v>159</v>
      </c>
      <c r="E88" s="73"/>
      <c r="F88" s="233" t="s">
        <v>232</v>
      </c>
      <c r="G88" s="73"/>
      <c r="H88" s="73"/>
      <c r="I88" s="190"/>
      <c r="J88" s="73"/>
      <c r="K88" s="73"/>
      <c r="L88" s="71"/>
      <c r="M88" s="234"/>
      <c r="N88" s="46"/>
      <c r="O88" s="46"/>
      <c r="P88" s="46"/>
      <c r="Q88" s="46"/>
      <c r="R88" s="46"/>
      <c r="S88" s="46"/>
      <c r="T88" s="94"/>
      <c r="AT88" s="23" t="s">
        <v>159</v>
      </c>
      <c r="AU88" s="23" t="s">
        <v>84</v>
      </c>
    </row>
    <row r="89" s="10" customFormat="1" ht="29.88" customHeight="1">
      <c r="B89" s="204"/>
      <c r="C89" s="205"/>
      <c r="D89" s="206" t="s">
        <v>74</v>
      </c>
      <c r="E89" s="218" t="s">
        <v>207</v>
      </c>
      <c r="F89" s="218" t="s">
        <v>1132</v>
      </c>
      <c r="G89" s="205"/>
      <c r="H89" s="205"/>
      <c r="I89" s="208"/>
      <c r="J89" s="219">
        <f>BK89</f>
        <v>0</v>
      </c>
      <c r="K89" s="205"/>
      <c r="L89" s="210"/>
      <c r="M89" s="211"/>
      <c r="N89" s="212"/>
      <c r="O89" s="212"/>
      <c r="P89" s="213">
        <f>SUM(P90:P92)</f>
        <v>0</v>
      </c>
      <c r="Q89" s="212"/>
      <c r="R89" s="213">
        <f>SUM(R90:R92)</f>
        <v>0</v>
      </c>
      <c r="S89" s="212"/>
      <c r="T89" s="214">
        <f>SUM(T90:T92)</f>
        <v>3.7200000000000002</v>
      </c>
      <c r="AR89" s="215" t="s">
        <v>24</v>
      </c>
      <c r="AT89" s="216" t="s">
        <v>74</v>
      </c>
      <c r="AU89" s="216" t="s">
        <v>24</v>
      </c>
      <c r="AY89" s="215" t="s">
        <v>149</v>
      </c>
      <c r="BK89" s="217">
        <f>SUM(BK90:BK92)</f>
        <v>0</v>
      </c>
    </row>
    <row r="90" s="1" customFormat="1" ht="34.2" customHeight="1">
      <c r="B90" s="45"/>
      <c r="C90" s="220" t="s">
        <v>84</v>
      </c>
      <c r="D90" s="220" t="s">
        <v>152</v>
      </c>
      <c r="E90" s="221" t="s">
        <v>1133</v>
      </c>
      <c r="F90" s="222" t="s">
        <v>1134</v>
      </c>
      <c r="G90" s="223" t="s">
        <v>324</v>
      </c>
      <c r="H90" s="224">
        <v>1.8</v>
      </c>
      <c r="I90" s="225"/>
      <c r="J90" s="226">
        <f>ROUND(I90*H90,2)</f>
        <v>0</v>
      </c>
      <c r="K90" s="222" t="s">
        <v>156</v>
      </c>
      <c r="L90" s="71"/>
      <c r="M90" s="227" t="s">
        <v>22</v>
      </c>
      <c r="N90" s="228" t="s">
        <v>46</v>
      </c>
      <c r="O90" s="46"/>
      <c r="P90" s="229">
        <f>O90*H90</f>
        <v>0</v>
      </c>
      <c r="Q90" s="229">
        <v>0</v>
      </c>
      <c r="R90" s="229">
        <f>Q90*H90</f>
        <v>0</v>
      </c>
      <c r="S90" s="229">
        <v>1.8</v>
      </c>
      <c r="T90" s="230">
        <f>S90*H90</f>
        <v>3.2400000000000002</v>
      </c>
      <c r="AR90" s="23" t="s">
        <v>157</v>
      </c>
      <c r="AT90" s="23" t="s">
        <v>152</v>
      </c>
      <c r="AU90" s="23" t="s">
        <v>84</v>
      </c>
      <c r="AY90" s="23" t="s">
        <v>149</v>
      </c>
      <c r="BE90" s="231">
        <f>IF(N90="základní",J90,0)</f>
        <v>0</v>
      </c>
      <c r="BF90" s="231">
        <f>IF(N90="snížená",J90,0)</f>
        <v>0</v>
      </c>
      <c r="BG90" s="231">
        <f>IF(N90="zákl. přenesená",J90,0)</f>
        <v>0</v>
      </c>
      <c r="BH90" s="231">
        <f>IF(N90="sníž. přenesená",J90,0)</f>
        <v>0</v>
      </c>
      <c r="BI90" s="231">
        <f>IF(N90="nulová",J90,0)</f>
        <v>0</v>
      </c>
      <c r="BJ90" s="23" t="s">
        <v>24</v>
      </c>
      <c r="BK90" s="231">
        <f>ROUND(I90*H90,2)</f>
        <v>0</v>
      </c>
      <c r="BL90" s="23" t="s">
        <v>157</v>
      </c>
      <c r="BM90" s="23" t="s">
        <v>1135</v>
      </c>
    </row>
    <row r="91" s="1" customFormat="1" ht="22.8" customHeight="1">
      <c r="B91" s="45"/>
      <c r="C91" s="220" t="s">
        <v>150</v>
      </c>
      <c r="D91" s="220" t="s">
        <v>152</v>
      </c>
      <c r="E91" s="221" t="s">
        <v>1136</v>
      </c>
      <c r="F91" s="222" t="s">
        <v>1137</v>
      </c>
      <c r="G91" s="223" t="s">
        <v>186</v>
      </c>
      <c r="H91" s="224">
        <v>150</v>
      </c>
      <c r="I91" s="225"/>
      <c r="J91" s="226">
        <f>ROUND(I91*H91,2)</f>
        <v>0</v>
      </c>
      <c r="K91" s="222" t="s">
        <v>156</v>
      </c>
      <c r="L91" s="71"/>
      <c r="M91" s="227" t="s">
        <v>22</v>
      </c>
      <c r="N91" s="228" t="s">
        <v>46</v>
      </c>
      <c r="O91" s="46"/>
      <c r="P91" s="229">
        <f>O91*H91</f>
        <v>0</v>
      </c>
      <c r="Q91" s="229">
        <v>0</v>
      </c>
      <c r="R91" s="229">
        <f>Q91*H91</f>
        <v>0</v>
      </c>
      <c r="S91" s="229">
        <v>0.002</v>
      </c>
      <c r="T91" s="230">
        <f>S91*H91</f>
        <v>0.29999999999999999</v>
      </c>
      <c r="AR91" s="23" t="s">
        <v>157</v>
      </c>
      <c r="AT91" s="23" t="s">
        <v>152</v>
      </c>
      <c r="AU91" s="23" t="s">
        <v>84</v>
      </c>
      <c r="AY91" s="23" t="s">
        <v>149</v>
      </c>
      <c r="BE91" s="231">
        <f>IF(N91="základní",J91,0)</f>
        <v>0</v>
      </c>
      <c r="BF91" s="231">
        <f>IF(N91="snížená",J91,0)</f>
        <v>0</v>
      </c>
      <c r="BG91" s="231">
        <f>IF(N91="zákl. přenesená",J91,0)</f>
        <v>0</v>
      </c>
      <c r="BH91" s="231">
        <f>IF(N91="sníž. přenesená",J91,0)</f>
        <v>0</v>
      </c>
      <c r="BI91" s="231">
        <f>IF(N91="nulová",J91,0)</f>
        <v>0</v>
      </c>
      <c r="BJ91" s="23" t="s">
        <v>24</v>
      </c>
      <c r="BK91" s="231">
        <f>ROUND(I91*H91,2)</f>
        <v>0</v>
      </c>
      <c r="BL91" s="23" t="s">
        <v>157</v>
      </c>
      <c r="BM91" s="23" t="s">
        <v>1138</v>
      </c>
    </row>
    <row r="92" s="1" customFormat="1" ht="22.8" customHeight="1">
      <c r="B92" s="45"/>
      <c r="C92" s="220" t="s">
        <v>157</v>
      </c>
      <c r="D92" s="220" t="s">
        <v>152</v>
      </c>
      <c r="E92" s="221" t="s">
        <v>1139</v>
      </c>
      <c r="F92" s="222" t="s">
        <v>1140</v>
      </c>
      <c r="G92" s="223" t="s">
        <v>186</v>
      </c>
      <c r="H92" s="224">
        <v>60</v>
      </c>
      <c r="I92" s="225"/>
      <c r="J92" s="226">
        <f>ROUND(I92*H92,2)</f>
        <v>0</v>
      </c>
      <c r="K92" s="222" t="s">
        <v>156</v>
      </c>
      <c r="L92" s="71"/>
      <c r="M92" s="227" t="s">
        <v>22</v>
      </c>
      <c r="N92" s="228" t="s">
        <v>46</v>
      </c>
      <c r="O92" s="46"/>
      <c r="P92" s="229">
        <f>O92*H92</f>
        <v>0</v>
      </c>
      <c r="Q92" s="229">
        <v>0</v>
      </c>
      <c r="R92" s="229">
        <f>Q92*H92</f>
        <v>0</v>
      </c>
      <c r="S92" s="229">
        <v>0.0030000000000000001</v>
      </c>
      <c r="T92" s="230">
        <f>S92*H92</f>
        <v>0.17999999999999999</v>
      </c>
      <c r="AR92" s="23" t="s">
        <v>157</v>
      </c>
      <c r="AT92" s="23" t="s">
        <v>152</v>
      </c>
      <c r="AU92" s="23" t="s">
        <v>84</v>
      </c>
      <c r="AY92" s="23" t="s">
        <v>149</v>
      </c>
      <c r="BE92" s="231">
        <f>IF(N92="základní",J92,0)</f>
        <v>0</v>
      </c>
      <c r="BF92" s="231">
        <f>IF(N92="snížená",J92,0)</f>
        <v>0</v>
      </c>
      <c r="BG92" s="231">
        <f>IF(N92="zákl. přenesená",J92,0)</f>
        <v>0</v>
      </c>
      <c r="BH92" s="231">
        <f>IF(N92="sníž. přenesená",J92,0)</f>
        <v>0</v>
      </c>
      <c r="BI92" s="231">
        <f>IF(N92="nulová",J92,0)</f>
        <v>0</v>
      </c>
      <c r="BJ92" s="23" t="s">
        <v>24</v>
      </c>
      <c r="BK92" s="231">
        <f>ROUND(I92*H92,2)</f>
        <v>0</v>
      </c>
      <c r="BL92" s="23" t="s">
        <v>157</v>
      </c>
      <c r="BM92" s="23" t="s">
        <v>1141</v>
      </c>
    </row>
    <row r="93" s="10" customFormat="1" ht="29.88" customHeight="1">
      <c r="B93" s="204"/>
      <c r="C93" s="205"/>
      <c r="D93" s="206" t="s">
        <v>74</v>
      </c>
      <c r="E93" s="218" t="s">
        <v>396</v>
      </c>
      <c r="F93" s="218" t="s">
        <v>397</v>
      </c>
      <c r="G93" s="205"/>
      <c r="H93" s="205"/>
      <c r="I93" s="208"/>
      <c r="J93" s="219">
        <f>BK93</f>
        <v>0</v>
      </c>
      <c r="K93" s="205"/>
      <c r="L93" s="210"/>
      <c r="M93" s="211"/>
      <c r="N93" s="212"/>
      <c r="O93" s="212"/>
      <c r="P93" s="213">
        <f>SUM(P94:P103)</f>
        <v>0</v>
      </c>
      <c r="Q93" s="212"/>
      <c r="R93" s="213">
        <f>SUM(R94:R103)</f>
        <v>0</v>
      </c>
      <c r="S93" s="212"/>
      <c r="T93" s="214">
        <f>SUM(T94:T103)</f>
        <v>0</v>
      </c>
      <c r="AR93" s="215" t="s">
        <v>24</v>
      </c>
      <c r="AT93" s="216" t="s">
        <v>74</v>
      </c>
      <c r="AU93" s="216" t="s">
        <v>24</v>
      </c>
      <c r="AY93" s="215" t="s">
        <v>149</v>
      </c>
      <c r="BK93" s="217">
        <f>SUM(BK94:BK103)</f>
        <v>0</v>
      </c>
    </row>
    <row r="94" s="1" customFormat="1" ht="34.2" customHeight="1">
      <c r="B94" s="45"/>
      <c r="C94" s="220" t="s">
        <v>183</v>
      </c>
      <c r="D94" s="220" t="s">
        <v>152</v>
      </c>
      <c r="E94" s="221" t="s">
        <v>399</v>
      </c>
      <c r="F94" s="222" t="s">
        <v>400</v>
      </c>
      <c r="G94" s="223" t="s">
        <v>155</v>
      </c>
      <c r="H94" s="224">
        <v>3.7200000000000002</v>
      </c>
      <c r="I94" s="225"/>
      <c r="J94" s="226">
        <f>ROUND(I94*H94,2)</f>
        <v>0</v>
      </c>
      <c r="K94" s="222" t="s">
        <v>156</v>
      </c>
      <c r="L94" s="71"/>
      <c r="M94" s="227" t="s">
        <v>22</v>
      </c>
      <c r="N94" s="228" t="s">
        <v>46</v>
      </c>
      <c r="O94" s="46"/>
      <c r="P94" s="229">
        <f>O94*H94</f>
        <v>0</v>
      </c>
      <c r="Q94" s="229">
        <v>0</v>
      </c>
      <c r="R94" s="229">
        <f>Q94*H94</f>
        <v>0</v>
      </c>
      <c r="S94" s="229">
        <v>0</v>
      </c>
      <c r="T94" s="230">
        <f>S94*H94</f>
        <v>0</v>
      </c>
      <c r="AR94" s="23" t="s">
        <v>157</v>
      </c>
      <c r="AT94" s="23" t="s">
        <v>152</v>
      </c>
      <c r="AU94" s="23" t="s">
        <v>84</v>
      </c>
      <c r="AY94" s="23" t="s">
        <v>149</v>
      </c>
      <c r="BE94" s="231">
        <f>IF(N94="základní",J94,0)</f>
        <v>0</v>
      </c>
      <c r="BF94" s="231">
        <f>IF(N94="snížená",J94,0)</f>
        <v>0</v>
      </c>
      <c r="BG94" s="231">
        <f>IF(N94="zákl. přenesená",J94,0)</f>
        <v>0</v>
      </c>
      <c r="BH94" s="231">
        <f>IF(N94="sníž. přenesená",J94,0)</f>
        <v>0</v>
      </c>
      <c r="BI94" s="231">
        <f>IF(N94="nulová",J94,0)</f>
        <v>0</v>
      </c>
      <c r="BJ94" s="23" t="s">
        <v>24</v>
      </c>
      <c r="BK94" s="231">
        <f>ROUND(I94*H94,2)</f>
        <v>0</v>
      </c>
      <c r="BL94" s="23" t="s">
        <v>157</v>
      </c>
      <c r="BM94" s="23" t="s">
        <v>1142</v>
      </c>
    </row>
    <row r="95" s="1" customFormat="1">
      <c r="B95" s="45"/>
      <c r="C95" s="73"/>
      <c r="D95" s="232" t="s">
        <v>159</v>
      </c>
      <c r="E95" s="73"/>
      <c r="F95" s="233" t="s">
        <v>402</v>
      </c>
      <c r="G95" s="73"/>
      <c r="H95" s="73"/>
      <c r="I95" s="190"/>
      <c r="J95" s="73"/>
      <c r="K95" s="73"/>
      <c r="L95" s="71"/>
      <c r="M95" s="234"/>
      <c r="N95" s="46"/>
      <c r="O95" s="46"/>
      <c r="P95" s="46"/>
      <c r="Q95" s="46"/>
      <c r="R95" s="46"/>
      <c r="S95" s="46"/>
      <c r="T95" s="94"/>
      <c r="AT95" s="23" t="s">
        <v>159</v>
      </c>
      <c r="AU95" s="23" t="s">
        <v>84</v>
      </c>
    </row>
    <row r="96" s="1" customFormat="1" ht="22.8" customHeight="1">
      <c r="B96" s="45"/>
      <c r="C96" s="220" t="s">
        <v>191</v>
      </c>
      <c r="D96" s="220" t="s">
        <v>152</v>
      </c>
      <c r="E96" s="221" t="s">
        <v>404</v>
      </c>
      <c r="F96" s="222" t="s">
        <v>405</v>
      </c>
      <c r="G96" s="223" t="s">
        <v>155</v>
      </c>
      <c r="H96" s="224">
        <v>3.7200000000000002</v>
      </c>
      <c r="I96" s="225"/>
      <c r="J96" s="226">
        <f>ROUND(I96*H96,2)</f>
        <v>0</v>
      </c>
      <c r="K96" s="222" t="s">
        <v>156</v>
      </c>
      <c r="L96" s="71"/>
      <c r="M96" s="227" t="s">
        <v>22</v>
      </c>
      <c r="N96" s="228" t="s">
        <v>46</v>
      </c>
      <c r="O96" s="46"/>
      <c r="P96" s="229">
        <f>O96*H96</f>
        <v>0</v>
      </c>
      <c r="Q96" s="229">
        <v>0</v>
      </c>
      <c r="R96" s="229">
        <f>Q96*H96</f>
        <v>0</v>
      </c>
      <c r="S96" s="229">
        <v>0</v>
      </c>
      <c r="T96" s="230">
        <f>S96*H96</f>
        <v>0</v>
      </c>
      <c r="AR96" s="23" t="s">
        <v>157</v>
      </c>
      <c r="AT96" s="23" t="s">
        <v>152</v>
      </c>
      <c r="AU96" s="23" t="s">
        <v>84</v>
      </c>
      <c r="AY96" s="23" t="s">
        <v>149</v>
      </c>
      <c r="BE96" s="231">
        <f>IF(N96="základní",J96,0)</f>
        <v>0</v>
      </c>
      <c r="BF96" s="231">
        <f>IF(N96="snížená",J96,0)</f>
        <v>0</v>
      </c>
      <c r="BG96" s="231">
        <f>IF(N96="zákl. přenesená",J96,0)</f>
        <v>0</v>
      </c>
      <c r="BH96" s="231">
        <f>IF(N96="sníž. přenesená",J96,0)</f>
        <v>0</v>
      </c>
      <c r="BI96" s="231">
        <f>IF(N96="nulová",J96,0)</f>
        <v>0</v>
      </c>
      <c r="BJ96" s="23" t="s">
        <v>24</v>
      </c>
      <c r="BK96" s="231">
        <f>ROUND(I96*H96,2)</f>
        <v>0</v>
      </c>
      <c r="BL96" s="23" t="s">
        <v>157</v>
      </c>
      <c r="BM96" s="23" t="s">
        <v>1143</v>
      </c>
    </row>
    <row r="97" s="1" customFormat="1">
      <c r="B97" s="45"/>
      <c r="C97" s="73"/>
      <c r="D97" s="232" t="s">
        <v>159</v>
      </c>
      <c r="E97" s="73"/>
      <c r="F97" s="233" t="s">
        <v>407</v>
      </c>
      <c r="G97" s="73"/>
      <c r="H97" s="73"/>
      <c r="I97" s="190"/>
      <c r="J97" s="73"/>
      <c r="K97" s="73"/>
      <c r="L97" s="71"/>
      <c r="M97" s="234"/>
      <c r="N97" s="46"/>
      <c r="O97" s="46"/>
      <c r="P97" s="46"/>
      <c r="Q97" s="46"/>
      <c r="R97" s="46"/>
      <c r="S97" s="46"/>
      <c r="T97" s="94"/>
      <c r="AT97" s="23" t="s">
        <v>159</v>
      </c>
      <c r="AU97" s="23" t="s">
        <v>84</v>
      </c>
    </row>
    <row r="98" s="1" customFormat="1" ht="34.2" customHeight="1">
      <c r="B98" s="45"/>
      <c r="C98" s="220" t="s">
        <v>196</v>
      </c>
      <c r="D98" s="220" t="s">
        <v>152</v>
      </c>
      <c r="E98" s="221" t="s">
        <v>409</v>
      </c>
      <c r="F98" s="222" t="s">
        <v>410</v>
      </c>
      <c r="G98" s="223" t="s">
        <v>155</v>
      </c>
      <c r="H98" s="224">
        <v>89.280000000000001</v>
      </c>
      <c r="I98" s="225"/>
      <c r="J98" s="226">
        <f>ROUND(I98*H98,2)</f>
        <v>0</v>
      </c>
      <c r="K98" s="222" t="s">
        <v>156</v>
      </c>
      <c r="L98" s="71"/>
      <c r="M98" s="227" t="s">
        <v>22</v>
      </c>
      <c r="N98" s="228" t="s">
        <v>46</v>
      </c>
      <c r="O98" s="46"/>
      <c r="P98" s="229">
        <f>O98*H98</f>
        <v>0</v>
      </c>
      <c r="Q98" s="229">
        <v>0</v>
      </c>
      <c r="R98" s="229">
        <f>Q98*H98</f>
        <v>0</v>
      </c>
      <c r="S98" s="229">
        <v>0</v>
      </c>
      <c r="T98" s="230">
        <f>S98*H98</f>
        <v>0</v>
      </c>
      <c r="AR98" s="23" t="s">
        <v>157</v>
      </c>
      <c r="AT98" s="23" t="s">
        <v>152</v>
      </c>
      <c r="AU98" s="23" t="s">
        <v>84</v>
      </c>
      <c r="AY98" s="23" t="s">
        <v>149</v>
      </c>
      <c r="BE98" s="231">
        <f>IF(N98="základní",J98,0)</f>
        <v>0</v>
      </c>
      <c r="BF98" s="231">
        <f>IF(N98="snížená",J98,0)</f>
        <v>0</v>
      </c>
      <c r="BG98" s="231">
        <f>IF(N98="zákl. přenesená",J98,0)</f>
        <v>0</v>
      </c>
      <c r="BH98" s="231">
        <f>IF(N98="sníž. přenesená",J98,0)</f>
        <v>0</v>
      </c>
      <c r="BI98" s="231">
        <f>IF(N98="nulová",J98,0)</f>
        <v>0</v>
      </c>
      <c r="BJ98" s="23" t="s">
        <v>24</v>
      </c>
      <c r="BK98" s="231">
        <f>ROUND(I98*H98,2)</f>
        <v>0</v>
      </c>
      <c r="BL98" s="23" t="s">
        <v>157</v>
      </c>
      <c r="BM98" s="23" t="s">
        <v>1144</v>
      </c>
    </row>
    <row r="99" s="1" customFormat="1">
      <c r="B99" s="45"/>
      <c r="C99" s="73"/>
      <c r="D99" s="232" t="s">
        <v>159</v>
      </c>
      <c r="E99" s="73"/>
      <c r="F99" s="233" t="s">
        <v>407</v>
      </c>
      <c r="G99" s="73"/>
      <c r="H99" s="73"/>
      <c r="I99" s="190"/>
      <c r="J99" s="73"/>
      <c r="K99" s="73"/>
      <c r="L99" s="71"/>
      <c r="M99" s="234"/>
      <c r="N99" s="46"/>
      <c r="O99" s="46"/>
      <c r="P99" s="46"/>
      <c r="Q99" s="46"/>
      <c r="R99" s="46"/>
      <c r="S99" s="46"/>
      <c r="T99" s="94"/>
      <c r="AT99" s="23" t="s">
        <v>159</v>
      </c>
      <c r="AU99" s="23" t="s">
        <v>84</v>
      </c>
    </row>
    <row r="100" s="1" customFormat="1">
      <c r="B100" s="45"/>
      <c r="C100" s="73"/>
      <c r="D100" s="232" t="s">
        <v>412</v>
      </c>
      <c r="E100" s="73"/>
      <c r="F100" s="233" t="s">
        <v>413</v>
      </c>
      <c r="G100" s="73"/>
      <c r="H100" s="73"/>
      <c r="I100" s="190"/>
      <c r="J100" s="73"/>
      <c r="K100" s="73"/>
      <c r="L100" s="71"/>
      <c r="M100" s="234"/>
      <c r="N100" s="46"/>
      <c r="O100" s="46"/>
      <c r="P100" s="46"/>
      <c r="Q100" s="46"/>
      <c r="R100" s="46"/>
      <c r="S100" s="46"/>
      <c r="T100" s="94"/>
      <c r="AT100" s="23" t="s">
        <v>412</v>
      </c>
      <c r="AU100" s="23" t="s">
        <v>84</v>
      </c>
    </row>
    <row r="101" s="11" customFormat="1">
      <c r="B101" s="235"/>
      <c r="C101" s="236"/>
      <c r="D101" s="232" t="s">
        <v>161</v>
      </c>
      <c r="E101" s="236"/>
      <c r="F101" s="238" t="s">
        <v>1145</v>
      </c>
      <c r="G101" s="236"/>
      <c r="H101" s="239">
        <v>89.280000000000001</v>
      </c>
      <c r="I101" s="240"/>
      <c r="J101" s="236"/>
      <c r="K101" s="236"/>
      <c r="L101" s="241"/>
      <c r="M101" s="242"/>
      <c r="N101" s="243"/>
      <c r="O101" s="243"/>
      <c r="P101" s="243"/>
      <c r="Q101" s="243"/>
      <c r="R101" s="243"/>
      <c r="S101" s="243"/>
      <c r="T101" s="244"/>
      <c r="AT101" s="245" t="s">
        <v>161</v>
      </c>
      <c r="AU101" s="245" t="s">
        <v>84</v>
      </c>
      <c r="AV101" s="11" t="s">
        <v>84</v>
      </c>
      <c r="AW101" s="11" t="s">
        <v>6</v>
      </c>
      <c r="AX101" s="11" t="s">
        <v>24</v>
      </c>
      <c r="AY101" s="245" t="s">
        <v>149</v>
      </c>
    </row>
    <row r="102" s="1" customFormat="1" ht="34.2" customHeight="1">
      <c r="B102" s="45"/>
      <c r="C102" s="220" t="s">
        <v>201</v>
      </c>
      <c r="D102" s="220" t="s">
        <v>152</v>
      </c>
      <c r="E102" s="221" t="s">
        <v>422</v>
      </c>
      <c r="F102" s="222" t="s">
        <v>423</v>
      </c>
      <c r="G102" s="223" t="s">
        <v>155</v>
      </c>
      <c r="H102" s="224">
        <v>3.7200000000000002</v>
      </c>
      <c r="I102" s="225"/>
      <c r="J102" s="226">
        <f>ROUND(I102*H102,2)</f>
        <v>0</v>
      </c>
      <c r="K102" s="222" t="s">
        <v>156</v>
      </c>
      <c r="L102" s="71"/>
      <c r="M102" s="227" t="s">
        <v>22</v>
      </c>
      <c r="N102" s="228" t="s">
        <v>46</v>
      </c>
      <c r="O102" s="46"/>
      <c r="P102" s="229">
        <f>O102*H102</f>
        <v>0</v>
      </c>
      <c r="Q102" s="229">
        <v>0</v>
      </c>
      <c r="R102" s="229">
        <f>Q102*H102</f>
        <v>0</v>
      </c>
      <c r="S102" s="229">
        <v>0</v>
      </c>
      <c r="T102" s="230">
        <f>S102*H102</f>
        <v>0</v>
      </c>
      <c r="AR102" s="23" t="s">
        <v>157</v>
      </c>
      <c r="AT102" s="23" t="s">
        <v>152</v>
      </c>
      <c r="AU102" s="23" t="s">
        <v>84</v>
      </c>
      <c r="AY102" s="23" t="s">
        <v>149</v>
      </c>
      <c r="BE102" s="231">
        <f>IF(N102="základní",J102,0)</f>
        <v>0</v>
      </c>
      <c r="BF102" s="231">
        <f>IF(N102="snížená",J102,0)</f>
        <v>0</v>
      </c>
      <c r="BG102" s="231">
        <f>IF(N102="zákl. přenesená",J102,0)</f>
        <v>0</v>
      </c>
      <c r="BH102" s="231">
        <f>IF(N102="sníž. přenesená",J102,0)</f>
        <v>0</v>
      </c>
      <c r="BI102" s="231">
        <f>IF(N102="nulová",J102,0)</f>
        <v>0</v>
      </c>
      <c r="BJ102" s="23" t="s">
        <v>24</v>
      </c>
      <c r="BK102" s="231">
        <f>ROUND(I102*H102,2)</f>
        <v>0</v>
      </c>
      <c r="BL102" s="23" t="s">
        <v>157</v>
      </c>
      <c r="BM102" s="23" t="s">
        <v>1146</v>
      </c>
    </row>
    <row r="103" s="1" customFormat="1">
      <c r="B103" s="45"/>
      <c r="C103" s="73"/>
      <c r="D103" s="232" t="s">
        <v>159</v>
      </c>
      <c r="E103" s="73"/>
      <c r="F103" s="233" t="s">
        <v>419</v>
      </c>
      <c r="G103" s="73"/>
      <c r="H103" s="73"/>
      <c r="I103" s="190"/>
      <c r="J103" s="73"/>
      <c r="K103" s="73"/>
      <c r="L103" s="71"/>
      <c r="M103" s="234"/>
      <c r="N103" s="46"/>
      <c r="O103" s="46"/>
      <c r="P103" s="46"/>
      <c r="Q103" s="46"/>
      <c r="R103" s="46"/>
      <c r="S103" s="46"/>
      <c r="T103" s="94"/>
      <c r="AT103" s="23" t="s">
        <v>159</v>
      </c>
      <c r="AU103" s="23" t="s">
        <v>84</v>
      </c>
    </row>
    <row r="104" s="10" customFormat="1" ht="29.88" customHeight="1">
      <c r="B104" s="204"/>
      <c r="C104" s="205"/>
      <c r="D104" s="206" t="s">
        <v>74</v>
      </c>
      <c r="E104" s="218" t="s">
        <v>426</v>
      </c>
      <c r="F104" s="218" t="s">
        <v>427</v>
      </c>
      <c r="G104" s="205"/>
      <c r="H104" s="205"/>
      <c r="I104" s="208"/>
      <c r="J104" s="219">
        <f>BK104</f>
        <v>0</v>
      </c>
      <c r="K104" s="205"/>
      <c r="L104" s="210"/>
      <c r="M104" s="211"/>
      <c r="N104" s="212"/>
      <c r="O104" s="212"/>
      <c r="P104" s="213">
        <f>SUM(P105:P106)</f>
        <v>0</v>
      </c>
      <c r="Q104" s="212"/>
      <c r="R104" s="213">
        <f>SUM(R105:R106)</f>
        <v>0</v>
      </c>
      <c r="S104" s="212"/>
      <c r="T104" s="214">
        <f>SUM(T105:T106)</f>
        <v>0</v>
      </c>
      <c r="AR104" s="215" t="s">
        <v>24</v>
      </c>
      <c r="AT104" s="216" t="s">
        <v>74</v>
      </c>
      <c r="AU104" s="216" t="s">
        <v>24</v>
      </c>
      <c r="AY104" s="215" t="s">
        <v>149</v>
      </c>
      <c r="BK104" s="217">
        <f>SUM(BK105:BK106)</f>
        <v>0</v>
      </c>
    </row>
    <row r="105" s="1" customFormat="1" ht="45.6" customHeight="1">
      <c r="B105" s="45"/>
      <c r="C105" s="220" t="s">
        <v>207</v>
      </c>
      <c r="D105" s="220" t="s">
        <v>152</v>
      </c>
      <c r="E105" s="221" t="s">
        <v>429</v>
      </c>
      <c r="F105" s="222" t="s">
        <v>430</v>
      </c>
      <c r="G105" s="223" t="s">
        <v>155</v>
      </c>
      <c r="H105" s="224">
        <v>0.54000000000000004</v>
      </c>
      <c r="I105" s="225"/>
      <c r="J105" s="226">
        <f>ROUND(I105*H105,2)</f>
        <v>0</v>
      </c>
      <c r="K105" s="222" t="s">
        <v>156</v>
      </c>
      <c r="L105" s="71"/>
      <c r="M105" s="227" t="s">
        <v>22</v>
      </c>
      <c r="N105" s="228" t="s">
        <v>46</v>
      </c>
      <c r="O105" s="46"/>
      <c r="P105" s="229">
        <f>O105*H105</f>
        <v>0</v>
      </c>
      <c r="Q105" s="229">
        <v>0</v>
      </c>
      <c r="R105" s="229">
        <f>Q105*H105</f>
        <v>0</v>
      </c>
      <c r="S105" s="229">
        <v>0</v>
      </c>
      <c r="T105" s="230">
        <f>S105*H105</f>
        <v>0</v>
      </c>
      <c r="AR105" s="23" t="s">
        <v>157</v>
      </c>
      <c r="AT105" s="23" t="s">
        <v>152</v>
      </c>
      <c r="AU105" s="23" t="s">
        <v>84</v>
      </c>
      <c r="AY105" s="23" t="s">
        <v>149</v>
      </c>
      <c r="BE105" s="231">
        <f>IF(N105="základní",J105,0)</f>
        <v>0</v>
      </c>
      <c r="BF105" s="231">
        <f>IF(N105="snížená",J105,0)</f>
        <v>0</v>
      </c>
      <c r="BG105" s="231">
        <f>IF(N105="zákl. přenesená",J105,0)</f>
        <v>0</v>
      </c>
      <c r="BH105" s="231">
        <f>IF(N105="sníž. přenesená",J105,0)</f>
        <v>0</v>
      </c>
      <c r="BI105" s="231">
        <f>IF(N105="nulová",J105,0)</f>
        <v>0</v>
      </c>
      <c r="BJ105" s="23" t="s">
        <v>24</v>
      </c>
      <c r="BK105" s="231">
        <f>ROUND(I105*H105,2)</f>
        <v>0</v>
      </c>
      <c r="BL105" s="23" t="s">
        <v>157</v>
      </c>
      <c r="BM105" s="23" t="s">
        <v>1147</v>
      </c>
    </row>
    <row r="106" s="1" customFormat="1">
      <c r="B106" s="45"/>
      <c r="C106" s="73"/>
      <c r="D106" s="232" t="s">
        <v>159</v>
      </c>
      <c r="E106" s="73"/>
      <c r="F106" s="233" t="s">
        <v>432</v>
      </c>
      <c r="G106" s="73"/>
      <c r="H106" s="73"/>
      <c r="I106" s="190"/>
      <c r="J106" s="73"/>
      <c r="K106" s="73"/>
      <c r="L106" s="71"/>
      <c r="M106" s="234"/>
      <c r="N106" s="46"/>
      <c r="O106" s="46"/>
      <c r="P106" s="46"/>
      <c r="Q106" s="46"/>
      <c r="R106" s="46"/>
      <c r="S106" s="46"/>
      <c r="T106" s="94"/>
      <c r="AT106" s="23" t="s">
        <v>159</v>
      </c>
      <c r="AU106" s="23" t="s">
        <v>84</v>
      </c>
    </row>
    <row r="107" s="10" customFormat="1" ht="37.44" customHeight="1">
      <c r="B107" s="204"/>
      <c r="C107" s="205"/>
      <c r="D107" s="206" t="s">
        <v>74</v>
      </c>
      <c r="E107" s="207" t="s">
        <v>433</v>
      </c>
      <c r="F107" s="207" t="s">
        <v>434</v>
      </c>
      <c r="G107" s="205"/>
      <c r="H107" s="205"/>
      <c r="I107" s="208"/>
      <c r="J107" s="209">
        <f>BK107</f>
        <v>0</v>
      </c>
      <c r="K107" s="205"/>
      <c r="L107" s="210"/>
      <c r="M107" s="211"/>
      <c r="N107" s="212"/>
      <c r="O107" s="212"/>
      <c r="P107" s="213">
        <f>P108</f>
        <v>0</v>
      </c>
      <c r="Q107" s="212"/>
      <c r="R107" s="213">
        <f>R108</f>
        <v>0.33085000000000003</v>
      </c>
      <c r="S107" s="212"/>
      <c r="T107" s="214">
        <f>T108</f>
        <v>0</v>
      </c>
      <c r="AR107" s="215" t="s">
        <v>84</v>
      </c>
      <c r="AT107" s="216" t="s">
        <v>74</v>
      </c>
      <c r="AU107" s="216" t="s">
        <v>75</v>
      </c>
      <c r="AY107" s="215" t="s">
        <v>149</v>
      </c>
      <c r="BK107" s="217">
        <f>BK108</f>
        <v>0</v>
      </c>
    </row>
    <row r="108" s="10" customFormat="1" ht="19.92" customHeight="1">
      <c r="B108" s="204"/>
      <c r="C108" s="205"/>
      <c r="D108" s="206" t="s">
        <v>74</v>
      </c>
      <c r="E108" s="218" t="s">
        <v>1148</v>
      </c>
      <c r="F108" s="218" t="s">
        <v>1149</v>
      </c>
      <c r="G108" s="205"/>
      <c r="H108" s="205"/>
      <c r="I108" s="208"/>
      <c r="J108" s="219">
        <f>BK108</f>
        <v>0</v>
      </c>
      <c r="K108" s="205"/>
      <c r="L108" s="210"/>
      <c r="M108" s="211"/>
      <c r="N108" s="212"/>
      <c r="O108" s="212"/>
      <c r="P108" s="213">
        <f>SUM(P109:P143)</f>
        <v>0</v>
      </c>
      <c r="Q108" s="212"/>
      <c r="R108" s="213">
        <f>SUM(R109:R143)</f>
        <v>0.33085000000000003</v>
      </c>
      <c r="S108" s="212"/>
      <c r="T108" s="214">
        <f>SUM(T109:T143)</f>
        <v>0</v>
      </c>
      <c r="AR108" s="215" t="s">
        <v>84</v>
      </c>
      <c r="AT108" s="216" t="s">
        <v>74</v>
      </c>
      <c r="AU108" s="216" t="s">
        <v>24</v>
      </c>
      <c r="AY108" s="215" t="s">
        <v>149</v>
      </c>
      <c r="BK108" s="217">
        <f>SUM(BK109:BK143)</f>
        <v>0</v>
      </c>
    </row>
    <row r="109" s="1" customFormat="1" ht="34.2" customHeight="1">
      <c r="B109" s="45"/>
      <c r="C109" s="220" t="s">
        <v>29</v>
      </c>
      <c r="D109" s="220" t="s">
        <v>152</v>
      </c>
      <c r="E109" s="221" t="s">
        <v>1150</v>
      </c>
      <c r="F109" s="222" t="s">
        <v>1151</v>
      </c>
      <c r="G109" s="223" t="s">
        <v>186</v>
      </c>
      <c r="H109" s="224">
        <v>30</v>
      </c>
      <c r="I109" s="225"/>
      <c r="J109" s="226">
        <f>ROUND(I109*H109,2)</f>
        <v>0</v>
      </c>
      <c r="K109" s="222" t="s">
        <v>156</v>
      </c>
      <c r="L109" s="71"/>
      <c r="M109" s="227" t="s">
        <v>22</v>
      </c>
      <c r="N109" s="228" t="s">
        <v>46</v>
      </c>
      <c r="O109" s="46"/>
      <c r="P109" s="229">
        <f>O109*H109</f>
        <v>0</v>
      </c>
      <c r="Q109" s="229">
        <v>0</v>
      </c>
      <c r="R109" s="229">
        <f>Q109*H109</f>
        <v>0</v>
      </c>
      <c r="S109" s="229">
        <v>0</v>
      </c>
      <c r="T109" s="230">
        <f>S109*H109</f>
        <v>0</v>
      </c>
      <c r="AR109" s="23" t="s">
        <v>252</v>
      </c>
      <c r="AT109" s="23" t="s">
        <v>152</v>
      </c>
      <c r="AU109" s="23" t="s">
        <v>84</v>
      </c>
      <c r="AY109" s="23" t="s">
        <v>149</v>
      </c>
      <c r="BE109" s="231">
        <f>IF(N109="základní",J109,0)</f>
        <v>0</v>
      </c>
      <c r="BF109" s="231">
        <f>IF(N109="snížená",J109,0)</f>
        <v>0</v>
      </c>
      <c r="BG109" s="231">
        <f>IF(N109="zákl. přenesená",J109,0)</f>
        <v>0</v>
      </c>
      <c r="BH109" s="231">
        <f>IF(N109="sníž. přenesená",J109,0)</f>
        <v>0</v>
      </c>
      <c r="BI109" s="231">
        <f>IF(N109="nulová",J109,0)</f>
        <v>0</v>
      </c>
      <c r="BJ109" s="23" t="s">
        <v>24</v>
      </c>
      <c r="BK109" s="231">
        <f>ROUND(I109*H109,2)</f>
        <v>0</v>
      </c>
      <c r="BL109" s="23" t="s">
        <v>252</v>
      </c>
      <c r="BM109" s="23" t="s">
        <v>1152</v>
      </c>
    </row>
    <row r="110" s="1" customFormat="1" ht="14.4" customHeight="1">
      <c r="B110" s="45"/>
      <c r="C110" s="267" t="s">
        <v>221</v>
      </c>
      <c r="D110" s="267" t="s">
        <v>501</v>
      </c>
      <c r="E110" s="268" t="s">
        <v>1153</v>
      </c>
      <c r="F110" s="269" t="s">
        <v>1154</v>
      </c>
      <c r="G110" s="270" t="s">
        <v>186</v>
      </c>
      <c r="H110" s="271">
        <v>30</v>
      </c>
      <c r="I110" s="272"/>
      <c r="J110" s="273">
        <f>ROUND(I110*H110,2)</f>
        <v>0</v>
      </c>
      <c r="K110" s="269" t="s">
        <v>156</v>
      </c>
      <c r="L110" s="274"/>
      <c r="M110" s="275" t="s">
        <v>22</v>
      </c>
      <c r="N110" s="276" t="s">
        <v>46</v>
      </c>
      <c r="O110" s="46"/>
      <c r="P110" s="229">
        <f>O110*H110</f>
        <v>0</v>
      </c>
      <c r="Q110" s="229">
        <v>0.00020000000000000001</v>
      </c>
      <c r="R110" s="229">
        <f>Q110*H110</f>
        <v>0.0060000000000000001</v>
      </c>
      <c r="S110" s="229">
        <v>0</v>
      </c>
      <c r="T110" s="230">
        <f>S110*H110</f>
        <v>0</v>
      </c>
      <c r="AR110" s="23" t="s">
        <v>358</v>
      </c>
      <c r="AT110" s="23" t="s">
        <v>501</v>
      </c>
      <c r="AU110" s="23" t="s">
        <v>84</v>
      </c>
      <c r="AY110" s="23" t="s">
        <v>149</v>
      </c>
      <c r="BE110" s="231">
        <f>IF(N110="základní",J110,0)</f>
        <v>0</v>
      </c>
      <c r="BF110" s="231">
        <f>IF(N110="snížená",J110,0)</f>
        <v>0</v>
      </c>
      <c r="BG110" s="231">
        <f>IF(N110="zákl. přenesená",J110,0)</f>
        <v>0</v>
      </c>
      <c r="BH110" s="231">
        <f>IF(N110="sníž. přenesená",J110,0)</f>
        <v>0</v>
      </c>
      <c r="BI110" s="231">
        <f>IF(N110="nulová",J110,0)</f>
        <v>0</v>
      </c>
      <c r="BJ110" s="23" t="s">
        <v>24</v>
      </c>
      <c r="BK110" s="231">
        <f>ROUND(I110*H110,2)</f>
        <v>0</v>
      </c>
      <c r="BL110" s="23" t="s">
        <v>252</v>
      </c>
      <c r="BM110" s="23" t="s">
        <v>1155</v>
      </c>
    </row>
    <row r="111" s="1" customFormat="1">
      <c r="B111" s="45"/>
      <c r="C111" s="73"/>
      <c r="D111" s="232" t="s">
        <v>412</v>
      </c>
      <c r="E111" s="73"/>
      <c r="F111" s="233" t="s">
        <v>1156</v>
      </c>
      <c r="G111" s="73"/>
      <c r="H111" s="73"/>
      <c r="I111" s="190"/>
      <c r="J111" s="73"/>
      <c r="K111" s="73"/>
      <c r="L111" s="71"/>
      <c r="M111" s="234"/>
      <c r="N111" s="46"/>
      <c r="O111" s="46"/>
      <c r="P111" s="46"/>
      <c r="Q111" s="46"/>
      <c r="R111" s="46"/>
      <c r="S111" s="46"/>
      <c r="T111" s="94"/>
      <c r="AT111" s="23" t="s">
        <v>412</v>
      </c>
      <c r="AU111" s="23" t="s">
        <v>84</v>
      </c>
    </row>
    <row r="112" s="1" customFormat="1" ht="34.2" customHeight="1">
      <c r="B112" s="45"/>
      <c r="C112" s="220" t="s">
        <v>228</v>
      </c>
      <c r="D112" s="220" t="s">
        <v>152</v>
      </c>
      <c r="E112" s="221" t="s">
        <v>1157</v>
      </c>
      <c r="F112" s="222" t="s">
        <v>1158</v>
      </c>
      <c r="G112" s="223" t="s">
        <v>179</v>
      </c>
      <c r="H112" s="224">
        <v>46</v>
      </c>
      <c r="I112" s="225"/>
      <c r="J112" s="226">
        <f>ROUND(I112*H112,2)</f>
        <v>0</v>
      </c>
      <c r="K112" s="222" t="s">
        <v>156</v>
      </c>
      <c r="L112" s="71"/>
      <c r="M112" s="227" t="s">
        <v>22</v>
      </c>
      <c r="N112" s="228" t="s">
        <v>46</v>
      </c>
      <c r="O112" s="46"/>
      <c r="P112" s="229">
        <f>O112*H112</f>
        <v>0</v>
      </c>
      <c r="Q112" s="229">
        <v>0</v>
      </c>
      <c r="R112" s="229">
        <f>Q112*H112</f>
        <v>0</v>
      </c>
      <c r="S112" s="229">
        <v>0</v>
      </c>
      <c r="T112" s="230">
        <f>S112*H112</f>
        <v>0</v>
      </c>
      <c r="AR112" s="23" t="s">
        <v>252</v>
      </c>
      <c r="AT112" s="23" t="s">
        <v>152</v>
      </c>
      <c r="AU112" s="23" t="s">
        <v>84</v>
      </c>
      <c r="AY112" s="23" t="s">
        <v>149</v>
      </c>
      <c r="BE112" s="231">
        <f>IF(N112="základní",J112,0)</f>
        <v>0</v>
      </c>
      <c r="BF112" s="231">
        <f>IF(N112="snížená",J112,0)</f>
        <v>0</v>
      </c>
      <c r="BG112" s="231">
        <f>IF(N112="zákl. přenesená",J112,0)</f>
        <v>0</v>
      </c>
      <c r="BH112" s="231">
        <f>IF(N112="sníž. přenesená",J112,0)</f>
        <v>0</v>
      </c>
      <c r="BI112" s="231">
        <f>IF(N112="nulová",J112,0)</f>
        <v>0</v>
      </c>
      <c r="BJ112" s="23" t="s">
        <v>24</v>
      </c>
      <c r="BK112" s="231">
        <f>ROUND(I112*H112,2)</f>
        <v>0</v>
      </c>
      <c r="BL112" s="23" t="s">
        <v>252</v>
      </c>
      <c r="BM112" s="23" t="s">
        <v>1159</v>
      </c>
    </row>
    <row r="113" s="1" customFormat="1" ht="14.4" customHeight="1">
      <c r="B113" s="45"/>
      <c r="C113" s="267" t="s">
        <v>234</v>
      </c>
      <c r="D113" s="267" t="s">
        <v>501</v>
      </c>
      <c r="E113" s="268" t="s">
        <v>1160</v>
      </c>
      <c r="F113" s="269" t="s">
        <v>1161</v>
      </c>
      <c r="G113" s="270" t="s">
        <v>179</v>
      </c>
      <c r="H113" s="271">
        <v>28</v>
      </c>
      <c r="I113" s="272"/>
      <c r="J113" s="273">
        <f>ROUND(I113*H113,2)</f>
        <v>0</v>
      </c>
      <c r="K113" s="269" t="s">
        <v>1162</v>
      </c>
      <c r="L113" s="274"/>
      <c r="M113" s="275" t="s">
        <v>22</v>
      </c>
      <c r="N113" s="276" t="s">
        <v>46</v>
      </c>
      <c r="O113" s="46"/>
      <c r="P113" s="229">
        <f>O113*H113</f>
        <v>0</v>
      </c>
      <c r="Q113" s="229">
        <v>5.0000000000000002E-05</v>
      </c>
      <c r="R113" s="229">
        <f>Q113*H113</f>
        <v>0.0014</v>
      </c>
      <c r="S113" s="229">
        <v>0</v>
      </c>
      <c r="T113" s="230">
        <f>S113*H113</f>
        <v>0</v>
      </c>
      <c r="AR113" s="23" t="s">
        <v>358</v>
      </c>
      <c r="AT113" s="23" t="s">
        <v>501</v>
      </c>
      <c r="AU113" s="23" t="s">
        <v>84</v>
      </c>
      <c r="AY113" s="23" t="s">
        <v>149</v>
      </c>
      <c r="BE113" s="231">
        <f>IF(N113="základní",J113,0)</f>
        <v>0</v>
      </c>
      <c r="BF113" s="231">
        <f>IF(N113="snížená",J113,0)</f>
        <v>0</v>
      </c>
      <c r="BG113" s="231">
        <f>IF(N113="zákl. přenesená",J113,0)</f>
        <v>0</v>
      </c>
      <c r="BH113" s="231">
        <f>IF(N113="sníž. přenesená",J113,0)</f>
        <v>0</v>
      </c>
      <c r="BI113" s="231">
        <f>IF(N113="nulová",J113,0)</f>
        <v>0</v>
      </c>
      <c r="BJ113" s="23" t="s">
        <v>24</v>
      </c>
      <c r="BK113" s="231">
        <f>ROUND(I113*H113,2)</f>
        <v>0</v>
      </c>
      <c r="BL113" s="23" t="s">
        <v>252</v>
      </c>
      <c r="BM113" s="23" t="s">
        <v>1163</v>
      </c>
    </row>
    <row r="114" s="1" customFormat="1" ht="14.4" customHeight="1">
      <c r="B114" s="45"/>
      <c r="C114" s="267" t="s">
        <v>239</v>
      </c>
      <c r="D114" s="267" t="s">
        <v>501</v>
      </c>
      <c r="E114" s="268" t="s">
        <v>1164</v>
      </c>
      <c r="F114" s="269" t="s">
        <v>1165</v>
      </c>
      <c r="G114" s="270" t="s">
        <v>179</v>
      </c>
      <c r="H114" s="271">
        <v>18</v>
      </c>
      <c r="I114" s="272"/>
      <c r="J114" s="273">
        <f>ROUND(I114*H114,2)</f>
        <v>0</v>
      </c>
      <c r="K114" s="269" t="s">
        <v>1162</v>
      </c>
      <c r="L114" s="274"/>
      <c r="M114" s="275" t="s">
        <v>22</v>
      </c>
      <c r="N114" s="276" t="s">
        <v>46</v>
      </c>
      <c r="O114" s="46"/>
      <c r="P114" s="229">
        <f>O114*H114</f>
        <v>0</v>
      </c>
      <c r="Q114" s="229">
        <v>5.0000000000000002E-05</v>
      </c>
      <c r="R114" s="229">
        <f>Q114*H114</f>
        <v>0.00090000000000000008</v>
      </c>
      <c r="S114" s="229">
        <v>0</v>
      </c>
      <c r="T114" s="230">
        <f>S114*H114</f>
        <v>0</v>
      </c>
      <c r="AR114" s="23" t="s">
        <v>358</v>
      </c>
      <c r="AT114" s="23" t="s">
        <v>501</v>
      </c>
      <c r="AU114" s="23" t="s">
        <v>84</v>
      </c>
      <c r="AY114" s="23" t="s">
        <v>149</v>
      </c>
      <c r="BE114" s="231">
        <f>IF(N114="základní",J114,0)</f>
        <v>0</v>
      </c>
      <c r="BF114" s="231">
        <f>IF(N114="snížená",J114,0)</f>
        <v>0</v>
      </c>
      <c r="BG114" s="231">
        <f>IF(N114="zákl. přenesená",J114,0)</f>
        <v>0</v>
      </c>
      <c r="BH114" s="231">
        <f>IF(N114="sníž. přenesená",J114,0)</f>
        <v>0</v>
      </c>
      <c r="BI114" s="231">
        <f>IF(N114="nulová",J114,0)</f>
        <v>0</v>
      </c>
      <c r="BJ114" s="23" t="s">
        <v>24</v>
      </c>
      <c r="BK114" s="231">
        <f>ROUND(I114*H114,2)</f>
        <v>0</v>
      </c>
      <c r="BL114" s="23" t="s">
        <v>252</v>
      </c>
      <c r="BM114" s="23" t="s">
        <v>1166</v>
      </c>
    </row>
    <row r="115" s="1" customFormat="1" ht="22.8" customHeight="1">
      <c r="B115" s="45"/>
      <c r="C115" s="220" t="s">
        <v>10</v>
      </c>
      <c r="D115" s="220" t="s">
        <v>152</v>
      </c>
      <c r="E115" s="221" t="s">
        <v>1167</v>
      </c>
      <c r="F115" s="222" t="s">
        <v>1168</v>
      </c>
      <c r="G115" s="223" t="s">
        <v>186</v>
      </c>
      <c r="H115" s="224">
        <v>650</v>
      </c>
      <c r="I115" s="225"/>
      <c r="J115" s="226">
        <f>ROUND(I115*H115,2)</f>
        <v>0</v>
      </c>
      <c r="K115" s="222" t="s">
        <v>156</v>
      </c>
      <c r="L115" s="71"/>
      <c r="M115" s="227" t="s">
        <v>22</v>
      </c>
      <c r="N115" s="228" t="s">
        <v>46</v>
      </c>
      <c r="O115" s="46"/>
      <c r="P115" s="229">
        <f>O115*H115</f>
        <v>0</v>
      </c>
      <c r="Q115" s="229">
        <v>0</v>
      </c>
      <c r="R115" s="229">
        <f>Q115*H115</f>
        <v>0</v>
      </c>
      <c r="S115" s="229">
        <v>0</v>
      </c>
      <c r="T115" s="230">
        <f>S115*H115</f>
        <v>0</v>
      </c>
      <c r="AR115" s="23" t="s">
        <v>252</v>
      </c>
      <c r="AT115" s="23" t="s">
        <v>152</v>
      </c>
      <c r="AU115" s="23" t="s">
        <v>84</v>
      </c>
      <c r="AY115" s="23" t="s">
        <v>149</v>
      </c>
      <c r="BE115" s="231">
        <f>IF(N115="základní",J115,0)</f>
        <v>0</v>
      </c>
      <c r="BF115" s="231">
        <f>IF(N115="snížená",J115,0)</f>
        <v>0</v>
      </c>
      <c r="BG115" s="231">
        <f>IF(N115="zákl. přenesená",J115,0)</f>
        <v>0</v>
      </c>
      <c r="BH115" s="231">
        <f>IF(N115="sníž. přenesená",J115,0)</f>
        <v>0</v>
      </c>
      <c r="BI115" s="231">
        <f>IF(N115="nulová",J115,0)</f>
        <v>0</v>
      </c>
      <c r="BJ115" s="23" t="s">
        <v>24</v>
      </c>
      <c r="BK115" s="231">
        <f>ROUND(I115*H115,2)</f>
        <v>0</v>
      </c>
      <c r="BL115" s="23" t="s">
        <v>252</v>
      </c>
      <c r="BM115" s="23" t="s">
        <v>1169</v>
      </c>
    </row>
    <row r="116" s="1" customFormat="1" ht="14.4" customHeight="1">
      <c r="B116" s="45"/>
      <c r="C116" s="267" t="s">
        <v>252</v>
      </c>
      <c r="D116" s="267" t="s">
        <v>501</v>
      </c>
      <c r="E116" s="268" t="s">
        <v>1170</v>
      </c>
      <c r="F116" s="269" t="s">
        <v>1171</v>
      </c>
      <c r="G116" s="270" t="s">
        <v>186</v>
      </c>
      <c r="H116" s="271">
        <v>240</v>
      </c>
      <c r="I116" s="272"/>
      <c r="J116" s="273">
        <f>ROUND(I116*H116,2)</f>
        <v>0</v>
      </c>
      <c r="K116" s="269" t="s">
        <v>1162</v>
      </c>
      <c r="L116" s="274"/>
      <c r="M116" s="275" t="s">
        <v>22</v>
      </c>
      <c r="N116" s="276" t="s">
        <v>46</v>
      </c>
      <c r="O116" s="46"/>
      <c r="P116" s="229">
        <f>O116*H116</f>
        <v>0</v>
      </c>
      <c r="Q116" s="229">
        <v>0.00040000000000000002</v>
      </c>
      <c r="R116" s="229">
        <f>Q116*H116</f>
        <v>0.096000000000000002</v>
      </c>
      <c r="S116" s="229">
        <v>0</v>
      </c>
      <c r="T116" s="230">
        <f>S116*H116</f>
        <v>0</v>
      </c>
      <c r="AR116" s="23" t="s">
        <v>358</v>
      </c>
      <c r="AT116" s="23" t="s">
        <v>501</v>
      </c>
      <c r="AU116" s="23" t="s">
        <v>84</v>
      </c>
      <c r="AY116" s="23" t="s">
        <v>149</v>
      </c>
      <c r="BE116" s="231">
        <f>IF(N116="základní",J116,0)</f>
        <v>0</v>
      </c>
      <c r="BF116" s="231">
        <f>IF(N116="snížená",J116,0)</f>
        <v>0</v>
      </c>
      <c r="BG116" s="231">
        <f>IF(N116="zákl. přenesená",J116,0)</f>
        <v>0</v>
      </c>
      <c r="BH116" s="231">
        <f>IF(N116="sníž. přenesená",J116,0)</f>
        <v>0</v>
      </c>
      <c r="BI116" s="231">
        <f>IF(N116="nulová",J116,0)</f>
        <v>0</v>
      </c>
      <c r="BJ116" s="23" t="s">
        <v>24</v>
      </c>
      <c r="BK116" s="231">
        <f>ROUND(I116*H116,2)</f>
        <v>0</v>
      </c>
      <c r="BL116" s="23" t="s">
        <v>252</v>
      </c>
      <c r="BM116" s="23" t="s">
        <v>1172</v>
      </c>
    </row>
    <row r="117" s="1" customFormat="1" ht="14.4" customHeight="1">
      <c r="B117" s="45"/>
      <c r="C117" s="267" t="s">
        <v>260</v>
      </c>
      <c r="D117" s="267" t="s">
        <v>501</v>
      </c>
      <c r="E117" s="268" t="s">
        <v>1173</v>
      </c>
      <c r="F117" s="269" t="s">
        <v>1174</v>
      </c>
      <c r="G117" s="270" t="s">
        <v>186</v>
      </c>
      <c r="H117" s="271">
        <v>102</v>
      </c>
      <c r="I117" s="272"/>
      <c r="J117" s="273">
        <f>ROUND(I117*H117,2)</f>
        <v>0</v>
      </c>
      <c r="K117" s="269" t="s">
        <v>1162</v>
      </c>
      <c r="L117" s="274"/>
      <c r="M117" s="275" t="s">
        <v>22</v>
      </c>
      <c r="N117" s="276" t="s">
        <v>46</v>
      </c>
      <c r="O117" s="46"/>
      <c r="P117" s="229">
        <f>O117*H117</f>
        <v>0</v>
      </c>
      <c r="Q117" s="229">
        <v>0.00044999999999999999</v>
      </c>
      <c r="R117" s="229">
        <f>Q117*H117</f>
        <v>0.045899999999999996</v>
      </c>
      <c r="S117" s="229">
        <v>0</v>
      </c>
      <c r="T117" s="230">
        <f>S117*H117</f>
        <v>0</v>
      </c>
      <c r="AR117" s="23" t="s">
        <v>358</v>
      </c>
      <c r="AT117" s="23" t="s">
        <v>501</v>
      </c>
      <c r="AU117" s="23" t="s">
        <v>84</v>
      </c>
      <c r="AY117" s="23" t="s">
        <v>149</v>
      </c>
      <c r="BE117" s="231">
        <f>IF(N117="základní",J117,0)</f>
        <v>0</v>
      </c>
      <c r="BF117" s="231">
        <f>IF(N117="snížená",J117,0)</f>
        <v>0</v>
      </c>
      <c r="BG117" s="231">
        <f>IF(N117="zákl. přenesená",J117,0)</f>
        <v>0</v>
      </c>
      <c r="BH117" s="231">
        <f>IF(N117="sníž. přenesená",J117,0)</f>
        <v>0</v>
      </c>
      <c r="BI117" s="231">
        <f>IF(N117="nulová",J117,0)</f>
        <v>0</v>
      </c>
      <c r="BJ117" s="23" t="s">
        <v>24</v>
      </c>
      <c r="BK117" s="231">
        <f>ROUND(I117*H117,2)</f>
        <v>0</v>
      </c>
      <c r="BL117" s="23" t="s">
        <v>252</v>
      </c>
      <c r="BM117" s="23" t="s">
        <v>1175</v>
      </c>
    </row>
    <row r="118" s="1" customFormat="1" ht="14.4" customHeight="1">
      <c r="B118" s="45"/>
      <c r="C118" s="267" t="s">
        <v>267</v>
      </c>
      <c r="D118" s="267" t="s">
        <v>501</v>
      </c>
      <c r="E118" s="268" t="s">
        <v>1176</v>
      </c>
      <c r="F118" s="269" t="s">
        <v>1177</v>
      </c>
      <c r="G118" s="270" t="s">
        <v>186</v>
      </c>
      <c r="H118" s="271">
        <v>140</v>
      </c>
      <c r="I118" s="272"/>
      <c r="J118" s="273">
        <f>ROUND(I118*H118,2)</f>
        <v>0</v>
      </c>
      <c r="K118" s="269" t="s">
        <v>1162</v>
      </c>
      <c r="L118" s="274"/>
      <c r="M118" s="275" t="s">
        <v>22</v>
      </c>
      <c r="N118" s="276" t="s">
        <v>46</v>
      </c>
      <c r="O118" s="46"/>
      <c r="P118" s="229">
        <f>O118*H118</f>
        <v>0</v>
      </c>
      <c r="Q118" s="229">
        <v>0.00050000000000000001</v>
      </c>
      <c r="R118" s="229">
        <f>Q118*H118</f>
        <v>0.070000000000000007</v>
      </c>
      <c r="S118" s="229">
        <v>0</v>
      </c>
      <c r="T118" s="230">
        <f>S118*H118</f>
        <v>0</v>
      </c>
      <c r="AR118" s="23" t="s">
        <v>358</v>
      </c>
      <c r="AT118" s="23" t="s">
        <v>501</v>
      </c>
      <c r="AU118" s="23" t="s">
        <v>84</v>
      </c>
      <c r="AY118" s="23" t="s">
        <v>149</v>
      </c>
      <c r="BE118" s="231">
        <f>IF(N118="základní",J118,0)</f>
        <v>0</v>
      </c>
      <c r="BF118" s="231">
        <f>IF(N118="snížená",J118,0)</f>
        <v>0</v>
      </c>
      <c r="BG118" s="231">
        <f>IF(N118="zákl. přenesená",J118,0)</f>
        <v>0</v>
      </c>
      <c r="BH118" s="231">
        <f>IF(N118="sníž. přenesená",J118,0)</f>
        <v>0</v>
      </c>
      <c r="BI118" s="231">
        <f>IF(N118="nulová",J118,0)</f>
        <v>0</v>
      </c>
      <c r="BJ118" s="23" t="s">
        <v>24</v>
      </c>
      <c r="BK118" s="231">
        <f>ROUND(I118*H118,2)</f>
        <v>0</v>
      </c>
      <c r="BL118" s="23" t="s">
        <v>252</v>
      </c>
      <c r="BM118" s="23" t="s">
        <v>1178</v>
      </c>
    </row>
    <row r="119" s="1" customFormat="1" ht="14.4" customHeight="1">
      <c r="B119" s="45"/>
      <c r="C119" s="267" t="s">
        <v>275</v>
      </c>
      <c r="D119" s="267" t="s">
        <v>501</v>
      </c>
      <c r="E119" s="268" t="s">
        <v>1179</v>
      </c>
      <c r="F119" s="269" t="s">
        <v>1180</v>
      </c>
      <c r="G119" s="270" t="s">
        <v>186</v>
      </c>
      <c r="H119" s="271">
        <v>30</v>
      </c>
      <c r="I119" s="272"/>
      <c r="J119" s="273">
        <f>ROUND(I119*H119,2)</f>
        <v>0</v>
      </c>
      <c r="K119" s="269" t="s">
        <v>1162</v>
      </c>
      <c r="L119" s="274"/>
      <c r="M119" s="275" t="s">
        <v>22</v>
      </c>
      <c r="N119" s="276" t="s">
        <v>46</v>
      </c>
      <c r="O119" s="46"/>
      <c r="P119" s="229">
        <f>O119*H119</f>
        <v>0</v>
      </c>
      <c r="Q119" s="229">
        <v>0.00050000000000000001</v>
      </c>
      <c r="R119" s="229">
        <f>Q119*H119</f>
        <v>0.014999999999999999</v>
      </c>
      <c r="S119" s="229">
        <v>0</v>
      </c>
      <c r="T119" s="230">
        <f>S119*H119</f>
        <v>0</v>
      </c>
      <c r="AR119" s="23" t="s">
        <v>358</v>
      </c>
      <c r="AT119" s="23" t="s">
        <v>501</v>
      </c>
      <c r="AU119" s="23" t="s">
        <v>84</v>
      </c>
      <c r="AY119" s="23" t="s">
        <v>149</v>
      </c>
      <c r="BE119" s="231">
        <f>IF(N119="základní",J119,0)</f>
        <v>0</v>
      </c>
      <c r="BF119" s="231">
        <f>IF(N119="snížená",J119,0)</f>
        <v>0</v>
      </c>
      <c r="BG119" s="231">
        <f>IF(N119="zákl. přenesená",J119,0)</f>
        <v>0</v>
      </c>
      <c r="BH119" s="231">
        <f>IF(N119="sníž. přenesená",J119,0)</f>
        <v>0</v>
      </c>
      <c r="BI119" s="231">
        <f>IF(N119="nulová",J119,0)</f>
        <v>0</v>
      </c>
      <c r="BJ119" s="23" t="s">
        <v>24</v>
      </c>
      <c r="BK119" s="231">
        <f>ROUND(I119*H119,2)</f>
        <v>0</v>
      </c>
      <c r="BL119" s="23" t="s">
        <v>252</v>
      </c>
      <c r="BM119" s="23" t="s">
        <v>1181</v>
      </c>
    </row>
    <row r="120" s="1" customFormat="1" ht="14.4" customHeight="1">
      <c r="B120" s="45"/>
      <c r="C120" s="267" t="s">
        <v>282</v>
      </c>
      <c r="D120" s="267" t="s">
        <v>501</v>
      </c>
      <c r="E120" s="268" t="s">
        <v>1182</v>
      </c>
      <c r="F120" s="269" t="s">
        <v>1183</v>
      </c>
      <c r="G120" s="270" t="s">
        <v>186</v>
      </c>
      <c r="H120" s="271">
        <v>138</v>
      </c>
      <c r="I120" s="272"/>
      <c r="J120" s="273">
        <f>ROUND(I120*H120,2)</f>
        <v>0</v>
      </c>
      <c r="K120" s="269" t="s">
        <v>156</v>
      </c>
      <c r="L120" s="274"/>
      <c r="M120" s="275" t="s">
        <v>22</v>
      </c>
      <c r="N120" s="276" t="s">
        <v>46</v>
      </c>
      <c r="O120" s="46"/>
      <c r="P120" s="229">
        <f>O120*H120</f>
        <v>0</v>
      </c>
      <c r="Q120" s="229">
        <v>5.0000000000000002E-05</v>
      </c>
      <c r="R120" s="229">
        <f>Q120*H120</f>
        <v>0.0069000000000000008</v>
      </c>
      <c r="S120" s="229">
        <v>0</v>
      </c>
      <c r="T120" s="230">
        <f>S120*H120</f>
        <v>0</v>
      </c>
      <c r="AR120" s="23" t="s">
        <v>358</v>
      </c>
      <c r="AT120" s="23" t="s">
        <v>501</v>
      </c>
      <c r="AU120" s="23" t="s">
        <v>84</v>
      </c>
      <c r="AY120" s="23" t="s">
        <v>149</v>
      </c>
      <c r="BE120" s="231">
        <f>IF(N120="základní",J120,0)</f>
        <v>0</v>
      </c>
      <c r="BF120" s="231">
        <f>IF(N120="snížená",J120,0)</f>
        <v>0</v>
      </c>
      <c r="BG120" s="231">
        <f>IF(N120="zákl. přenesená",J120,0)</f>
        <v>0</v>
      </c>
      <c r="BH120" s="231">
        <f>IF(N120="sníž. přenesená",J120,0)</f>
        <v>0</v>
      </c>
      <c r="BI120" s="231">
        <f>IF(N120="nulová",J120,0)</f>
        <v>0</v>
      </c>
      <c r="BJ120" s="23" t="s">
        <v>24</v>
      </c>
      <c r="BK120" s="231">
        <f>ROUND(I120*H120,2)</f>
        <v>0</v>
      </c>
      <c r="BL120" s="23" t="s">
        <v>252</v>
      </c>
      <c r="BM120" s="23" t="s">
        <v>1184</v>
      </c>
    </row>
    <row r="121" s="1" customFormat="1">
      <c r="B121" s="45"/>
      <c r="C121" s="73"/>
      <c r="D121" s="232" t="s">
        <v>412</v>
      </c>
      <c r="E121" s="73"/>
      <c r="F121" s="233" t="s">
        <v>1185</v>
      </c>
      <c r="G121" s="73"/>
      <c r="H121" s="73"/>
      <c r="I121" s="190"/>
      <c r="J121" s="73"/>
      <c r="K121" s="73"/>
      <c r="L121" s="71"/>
      <c r="M121" s="234"/>
      <c r="N121" s="46"/>
      <c r="O121" s="46"/>
      <c r="P121" s="46"/>
      <c r="Q121" s="46"/>
      <c r="R121" s="46"/>
      <c r="S121" s="46"/>
      <c r="T121" s="94"/>
      <c r="AT121" s="23" t="s">
        <v>412</v>
      </c>
      <c r="AU121" s="23" t="s">
        <v>84</v>
      </c>
    </row>
    <row r="122" s="1" customFormat="1" ht="14.4" customHeight="1">
      <c r="B122" s="45"/>
      <c r="C122" s="220" t="s">
        <v>9</v>
      </c>
      <c r="D122" s="220" t="s">
        <v>152</v>
      </c>
      <c r="E122" s="221" t="s">
        <v>1186</v>
      </c>
      <c r="F122" s="222" t="s">
        <v>1187</v>
      </c>
      <c r="G122" s="223" t="s">
        <v>179</v>
      </c>
      <c r="H122" s="224">
        <v>18</v>
      </c>
      <c r="I122" s="225"/>
      <c r="J122" s="226">
        <f>ROUND(I122*H122,2)</f>
        <v>0</v>
      </c>
      <c r="K122" s="222" t="s">
        <v>1162</v>
      </c>
      <c r="L122" s="71"/>
      <c r="M122" s="227" t="s">
        <v>22</v>
      </c>
      <c r="N122" s="228" t="s">
        <v>46</v>
      </c>
      <c r="O122" s="46"/>
      <c r="P122" s="229">
        <f>O122*H122</f>
        <v>0</v>
      </c>
      <c r="Q122" s="229">
        <v>0</v>
      </c>
      <c r="R122" s="229">
        <f>Q122*H122</f>
        <v>0</v>
      </c>
      <c r="S122" s="229">
        <v>0</v>
      </c>
      <c r="T122" s="230">
        <f>S122*H122</f>
        <v>0</v>
      </c>
      <c r="AR122" s="23" t="s">
        <v>252</v>
      </c>
      <c r="AT122" s="23" t="s">
        <v>152</v>
      </c>
      <c r="AU122" s="23" t="s">
        <v>84</v>
      </c>
      <c r="AY122" s="23" t="s">
        <v>149</v>
      </c>
      <c r="BE122" s="231">
        <f>IF(N122="základní",J122,0)</f>
        <v>0</v>
      </c>
      <c r="BF122" s="231">
        <f>IF(N122="snížená",J122,0)</f>
        <v>0</v>
      </c>
      <c r="BG122" s="231">
        <f>IF(N122="zákl. přenesená",J122,0)</f>
        <v>0</v>
      </c>
      <c r="BH122" s="231">
        <f>IF(N122="sníž. přenesená",J122,0)</f>
        <v>0</v>
      </c>
      <c r="BI122" s="231">
        <f>IF(N122="nulová",J122,0)</f>
        <v>0</v>
      </c>
      <c r="BJ122" s="23" t="s">
        <v>24</v>
      </c>
      <c r="BK122" s="231">
        <f>ROUND(I122*H122,2)</f>
        <v>0</v>
      </c>
      <c r="BL122" s="23" t="s">
        <v>252</v>
      </c>
      <c r="BM122" s="23" t="s">
        <v>1188</v>
      </c>
    </row>
    <row r="123" s="1" customFormat="1" ht="14.4" customHeight="1">
      <c r="B123" s="45"/>
      <c r="C123" s="267" t="s">
        <v>296</v>
      </c>
      <c r="D123" s="267" t="s">
        <v>501</v>
      </c>
      <c r="E123" s="268" t="s">
        <v>1189</v>
      </c>
      <c r="F123" s="269" t="s">
        <v>1190</v>
      </c>
      <c r="G123" s="270" t="s">
        <v>186</v>
      </c>
      <c r="H123" s="271">
        <v>18</v>
      </c>
      <c r="I123" s="272"/>
      <c r="J123" s="273">
        <f>ROUND(I123*H123,2)</f>
        <v>0</v>
      </c>
      <c r="K123" s="269" t="s">
        <v>1162</v>
      </c>
      <c r="L123" s="274"/>
      <c r="M123" s="275" t="s">
        <v>22</v>
      </c>
      <c r="N123" s="276" t="s">
        <v>46</v>
      </c>
      <c r="O123" s="46"/>
      <c r="P123" s="229">
        <f>O123*H123</f>
        <v>0</v>
      </c>
      <c r="Q123" s="229">
        <v>0.00055000000000000003</v>
      </c>
      <c r="R123" s="229">
        <f>Q123*H123</f>
        <v>0.0099000000000000008</v>
      </c>
      <c r="S123" s="229">
        <v>0</v>
      </c>
      <c r="T123" s="230">
        <f>S123*H123</f>
        <v>0</v>
      </c>
      <c r="AR123" s="23" t="s">
        <v>358</v>
      </c>
      <c r="AT123" s="23" t="s">
        <v>501</v>
      </c>
      <c r="AU123" s="23" t="s">
        <v>84</v>
      </c>
      <c r="AY123" s="23" t="s">
        <v>149</v>
      </c>
      <c r="BE123" s="231">
        <f>IF(N123="základní",J123,0)</f>
        <v>0</v>
      </c>
      <c r="BF123" s="231">
        <f>IF(N123="snížená",J123,0)</f>
        <v>0</v>
      </c>
      <c r="BG123" s="231">
        <f>IF(N123="zákl. přenesená",J123,0)</f>
        <v>0</v>
      </c>
      <c r="BH123" s="231">
        <f>IF(N123="sníž. přenesená",J123,0)</f>
        <v>0</v>
      </c>
      <c r="BI123" s="231">
        <f>IF(N123="nulová",J123,0)</f>
        <v>0</v>
      </c>
      <c r="BJ123" s="23" t="s">
        <v>24</v>
      </c>
      <c r="BK123" s="231">
        <f>ROUND(I123*H123,2)</f>
        <v>0</v>
      </c>
      <c r="BL123" s="23" t="s">
        <v>252</v>
      </c>
      <c r="BM123" s="23" t="s">
        <v>1191</v>
      </c>
    </row>
    <row r="124" s="1" customFormat="1" ht="22.8" customHeight="1">
      <c r="B124" s="45"/>
      <c r="C124" s="220" t="s">
        <v>305</v>
      </c>
      <c r="D124" s="220" t="s">
        <v>152</v>
      </c>
      <c r="E124" s="221" t="s">
        <v>1192</v>
      </c>
      <c r="F124" s="222" t="s">
        <v>1193</v>
      </c>
      <c r="G124" s="223" t="s">
        <v>179</v>
      </c>
      <c r="H124" s="224">
        <v>6</v>
      </c>
      <c r="I124" s="225"/>
      <c r="J124" s="226">
        <f>ROUND(I124*H124,2)</f>
        <v>0</v>
      </c>
      <c r="K124" s="222" t="s">
        <v>156</v>
      </c>
      <c r="L124" s="71"/>
      <c r="M124" s="227" t="s">
        <v>22</v>
      </c>
      <c r="N124" s="228" t="s">
        <v>46</v>
      </c>
      <c r="O124" s="46"/>
      <c r="P124" s="229">
        <f>O124*H124</f>
        <v>0</v>
      </c>
      <c r="Q124" s="229">
        <v>0</v>
      </c>
      <c r="R124" s="229">
        <f>Q124*H124</f>
        <v>0</v>
      </c>
      <c r="S124" s="229">
        <v>0</v>
      </c>
      <c r="T124" s="230">
        <f>S124*H124</f>
        <v>0</v>
      </c>
      <c r="AR124" s="23" t="s">
        <v>252</v>
      </c>
      <c r="AT124" s="23" t="s">
        <v>152</v>
      </c>
      <c r="AU124" s="23" t="s">
        <v>84</v>
      </c>
      <c r="AY124" s="23" t="s">
        <v>149</v>
      </c>
      <c r="BE124" s="231">
        <f>IF(N124="základní",J124,0)</f>
        <v>0</v>
      </c>
      <c r="BF124" s="231">
        <f>IF(N124="snížená",J124,0)</f>
        <v>0</v>
      </c>
      <c r="BG124" s="231">
        <f>IF(N124="zákl. přenesená",J124,0)</f>
        <v>0</v>
      </c>
      <c r="BH124" s="231">
        <f>IF(N124="sníž. přenesená",J124,0)</f>
        <v>0</v>
      </c>
      <c r="BI124" s="231">
        <f>IF(N124="nulová",J124,0)</f>
        <v>0</v>
      </c>
      <c r="BJ124" s="23" t="s">
        <v>24</v>
      </c>
      <c r="BK124" s="231">
        <f>ROUND(I124*H124,2)</f>
        <v>0</v>
      </c>
      <c r="BL124" s="23" t="s">
        <v>252</v>
      </c>
      <c r="BM124" s="23" t="s">
        <v>1194</v>
      </c>
    </row>
    <row r="125" s="1" customFormat="1" ht="22.8" customHeight="1">
      <c r="B125" s="45"/>
      <c r="C125" s="267" t="s">
        <v>315</v>
      </c>
      <c r="D125" s="267" t="s">
        <v>501</v>
      </c>
      <c r="E125" s="268" t="s">
        <v>1195</v>
      </c>
      <c r="F125" s="269" t="s">
        <v>1196</v>
      </c>
      <c r="G125" s="270" t="s">
        <v>179</v>
      </c>
      <c r="H125" s="271">
        <v>1</v>
      </c>
      <c r="I125" s="272"/>
      <c r="J125" s="273">
        <f>ROUND(I125*H125,2)</f>
        <v>0</v>
      </c>
      <c r="K125" s="269" t="s">
        <v>1162</v>
      </c>
      <c r="L125" s="274"/>
      <c r="M125" s="275" t="s">
        <v>22</v>
      </c>
      <c r="N125" s="276" t="s">
        <v>46</v>
      </c>
      <c r="O125" s="46"/>
      <c r="P125" s="229">
        <f>O125*H125</f>
        <v>0</v>
      </c>
      <c r="Q125" s="229">
        <v>0.012999999999999999</v>
      </c>
      <c r="R125" s="229">
        <f>Q125*H125</f>
        <v>0.012999999999999999</v>
      </c>
      <c r="S125" s="229">
        <v>0</v>
      </c>
      <c r="T125" s="230">
        <f>S125*H125</f>
        <v>0</v>
      </c>
      <c r="AR125" s="23" t="s">
        <v>358</v>
      </c>
      <c r="AT125" s="23" t="s">
        <v>501</v>
      </c>
      <c r="AU125" s="23" t="s">
        <v>84</v>
      </c>
      <c r="AY125" s="23" t="s">
        <v>149</v>
      </c>
      <c r="BE125" s="231">
        <f>IF(N125="základní",J125,0)</f>
        <v>0</v>
      </c>
      <c r="BF125" s="231">
        <f>IF(N125="snížená",J125,0)</f>
        <v>0</v>
      </c>
      <c r="BG125" s="231">
        <f>IF(N125="zákl. přenesená",J125,0)</f>
        <v>0</v>
      </c>
      <c r="BH125" s="231">
        <f>IF(N125="sníž. přenesená",J125,0)</f>
        <v>0</v>
      </c>
      <c r="BI125" s="231">
        <f>IF(N125="nulová",J125,0)</f>
        <v>0</v>
      </c>
      <c r="BJ125" s="23" t="s">
        <v>24</v>
      </c>
      <c r="BK125" s="231">
        <f>ROUND(I125*H125,2)</f>
        <v>0</v>
      </c>
      <c r="BL125" s="23" t="s">
        <v>252</v>
      </c>
      <c r="BM125" s="23" t="s">
        <v>1197</v>
      </c>
    </row>
    <row r="126" s="1" customFormat="1" ht="14.4" customHeight="1">
      <c r="B126" s="45"/>
      <c r="C126" s="267" t="s">
        <v>321</v>
      </c>
      <c r="D126" s="267" t="s">
        <v>501</v>
      </c>
      <c r="E126" s="268" t="s">
        <v>1198</v>
      </c>
      <c r="F126" s="269" t="s">
        <v>1199</v>
      </c>
      <c r="G126" s="270" t="s">
        <v>179</v>
      </c>
      <c r="H126" s="271">
        <v>5</v>
      </c>
      <c r="I126" s="272"/>
      <c r="J126" s="273">
        <f>ROUND(I126*H126,2)</f>
        <v>0</v>
      </c>
      <c r="K126" s="269" t="s">
        <v>22</v>
      </c>
      <c r="L126" s="274"/>
      <c r="M126" s="275" t="s">
        <v>22</v>
      </c>
      <c r="N126" s="276" t="s">
        <v>46</v>
      </c>
      <c r="O126" s="46"/>
      <c r="P126" s="229">
        <f>O126*H126</f>
        <v>0</v>
      </c>
      <c r="Q126" s="229">
        <v>0.012999999999999999</v>
      </c>
      <c r="R126" s="229">
        <f>Q126*H126</f>
        <v>0.065000000000000002</v>
      </c>
      <c r="S126" s="229">
        <v>0</v>
      </c>
      <c r="T126" s="230">
        <f>S126*H126</f>
        <v>0</v>
      </c>
      <c r="AR126" s="23" t="s">
        <v>358</v>
      </c>
      <c r="AT126" s="23" t="s">
        <v>501</v>
      </c>
      <c r="AU126" s="23" t="s">
        <v>84</v>
      </c>
      <c r="AY126" s="23" t="s">
        <v>149</v>
      </c>
      <c r="BE126" s="231">
        <f>IF(N126="základní",J126,0)</f>
        <v>0</v>
      </c>
      <c r="BF126" s="231">
        <f>IF(N126="snížená",J126,0)</f>
        <v>0</v>
      </c>
      <c r="BG126" s="231">
        <f>IF(N126="zákl. přenesená",J126,0)</f>
        <v>0</v>
      </c>
      <c r="BH126" s="231">
        <f>IF(N126="sníž. přenesená",J126,0)</f>
        <v>0</v>
      </c>
      <c r="BI126" s="231">
        <f>IF(N126="nulová",J126,0)</f>
        <v>0</v>
      </c>
      <c r="BJ126" s="23" t="s">
        <v>24</v>
      </c>
      <c r="BK126" s="231">
        <f>ROUND(I126*H126,2)</f>
        <v>0</v>
      </c>
      <c r="BL126" s="23" t="s">
        <v>252</v>
      </c>
      <c r="BM126" s="23" t="s">
        <v>1200</v>
      </c>
    </row>
    <row r="127" s="1" customFormat="1" ht="34.2" customHeight="1">
      <c r="B127" s="45"/>
      <c r="C127" s="220" t="s">
        <v>327</v>
      </c>
      <c r="D127" s="220" t="s">
        <v>152</v>
      </c>
      <c r="E127" s="221" t="s">
        <v>1201</v>
      </c>
      <c r="F127" s="222" t="s">
        <v>1202</v>
      </c>
      <c r="G127" s="223" t="s">
        <v>179</v>
      </c>
      <c r="H127" s="224">
        <v>12</v>
      </c>
      <c r="I127" s="225"/>
      <c r="J127" s="226">
        <f>ROUND(I127*H127,2)</f>
        <v>0</v>
      </c>
      <c r="K127" s="222" t="s">
        <v>156</v>
      </c>
      <c r="L127" s="71"/>
      <c r="M127" s="227" t="s">
        <v>22</v>
      </c>
      <c r="N127" s="228" t="s">
        <v>46</v>
      </c>
      <c r="O127" s="46"/>
      <c r="P127" s="229">
        <f>O127*H127</f>
        <v>0</v>
      </c>
      <c r="Q127" s="229">
        <v>0</v>
      </c>
      <c r="R127" s="229">
        <f>Q127*H127</f>
        <v>0</v>
      </c>
      <c r="S127" s="229">
        <v>0</v>
      </c>
      <c r="T127" s="230">
        <f>S127*H127</f>
        <v>0</v>
      </c>
      <c r="AR127" s="23" t="s">
        <v>252</v>
      </c>
      <c r="AT127" s="23" t="s">
        <v>152</v>
      </c>
      <c r="AU127" s="23" t="s">
        <v>84</v>
      </c>
      <c r="AY127" s="23" t="s">
        <v>149</v>
      </c>
      <c r="BE127" s="231">
        <f>IF(N127="základní",J127,0)</f>
        <v>0</v>
      </c>
      <c r="BF127" s="231">
        <f>IF(N127="snížená",J127,0)</f>
        <v>0</v>
      </c>
      <c r="BG127" s="231">
        <f>IF(N127="zákl. přenesená",J127,0)</f>
        <v>0</v>
      </c>
      <c r="BH127" s="231">
        <f>IF(N127="sníž. přenesená",J127,0)</f>
        <v>0</v>
      </c>
      <c r="BI127" s="231">
        <f>IF(N127="nulová",J127,0)</f>
        <v>0</v>
      </c>
      <c r="BJ127" s="23" t="s">
        <v>24</v>
      </c>
      <c r="BK127" s="231">
        <f>ROUND(I127*H127,2)</f>
        <v>0</v>
      </c>
      <c r="BL127" s="23" t="s">
        <v>252</v>
      </c>
      <c r="BM127" s="23" t="s">
        <v>1203</v>
      </c>
    </row>
    <row r="128" s="1" customFormat="1" ht="22.8" customHeight="1">
      <c r="B128" s="45"/>
      <c r="C128" s="267" t="s">
        <v>332</v>
      </c>
      <c r="D128" s="267" t="s">
        <v>501</v>
      </c>
      <c r="E128" s="268" t="s">
        <v>1204</v>
      </c>
      <c r="F128" s="269" t="s">
        <v>1205</v>
      </c>
      <c r="G128" s="270" t="s">
        <v>179</v>
      </c>
      <c r="H128" s="271">
        <v>6</v>
      </c>
      <c r="I128" s="272"/>
      <c r="J128" s="273">
        <f>ROUND(I128*H128,2)</f>
        <v>0</v>
      </c>
      <c r="K128" s="269" t="s">
        <v>1162</v>
      </c>
      <c r="L128" s="274"/>
      <c r="M128" s="275" t="s">
        <v>22</v>
      </c>
      <c r="N128" s="276" t="s">
        <v>46</v>
      </c>
      <c r="O128" s="46"/>
      <c r="P128" s="229">
        <f>O128*H128</f>
        <v>0</v>
      </c>
      <c r="Q128" s="229">
        <v>0</v>
      </c>
      <c r="R128" s="229">
        <f>Q128*H128</f>
        <v>0</v>
      </c>
      <c r="S128" s="229">
        <v>0</v>
      </c>
      <c r="T128" s="230">
        <f>S128*H128</f>
        <v>0</v>
      </c>
      <c r="AR128" s="23" t="s">
        <v>358</v>
      </c>
      <c r="AT128" s="23" t="s">
        <v>501</v>
      </c>
      <c r="AU128" s="23" t="s">
        <v>84</v>
      </c>
      <c r="AY128" s="23" t="s">
        <v>149</v>
      </c>
      <c r="BE128" s="231">
        <f>IF(N128="základní",J128,0)</f>
        <v>0</v>
      </c>
      <c r="BF128" s="231">
        <f>IF(N128="snížená",J128,0)</f>
        <v>0</v>
      </c>
      <c r="BG128" s="231">
        <f>IF(N128="zákl. přenesená",J128,0)</f>
        <v>0</v>
      </c>
      <c r="BH128" s="231">
        <f>IF(N128="sníž. přenesená",J128,0)</f>
        <v>0</v>
      </c>
      <c r="BI128" s="231">
        <f>IF(N128="nulová",J128,0)</f>
        <v>0</v>
      </c>
      <c r="BJ128" s="23" t="s">
        <v>24</v>
      </c>
      <c r="BK128" s="231">
        <f>ROUND(I128*H128,2)</f>
        <v>0</v>
      </c>
      <c r="BL128" s="23" t="s">
        <v>252</v>
      </c>
      <c r="BM128" s="23" t="s">
        <v>1206</v>
      </c>
    </row>
    <row r="129" s="1" customFormat="1" ht="22.8" customHeight="1">
      <c r="B129" s="45"/>
      <c r="C129" s="267" t="s">
        <v>337</v>
      </c>
      <c r="D129" s="267" t="s">
        <v>501</v>
      </c>
      <c r="E129" s="268" t="s">
        <v>1207</v>
      </c>
      <c r="F129" s="269" t="s">
        <v>1208</v>
      </c>
      <c r="G129" s="270" t="s">
        <v>179</v>
      </c>
      <c r="H129" s="271">
        <v>6</v>
      </c>
      <c r="I129" s="272"/>
      <c r="J129" s="273">
        <f>ROUND(I129*H129,2)</f>
        <v>0</v>
      </c>
      <c r="K129" s="269" t="s">
        <v>1162</v>
      </c>
      <c r="L129" s="274"/>
      <c r="M129" s="275" t="s">
        <v>22</v>
      </c>
      <c r="N129" s="276" t="s">
        <v>46</v>
      </c>
      <c r="O129" s="46"/>
      <c r="P129" s="229">
        <f>O129*H129</f>
        <v>0</v>
      </c>
      <c r="Q129" s="229">
        <v>0</v>
      </c>
      <c r="R129" s="229">
        <f>Q129*H129</f>
        <v>0</v>
      </c>
      <c r="S129" s="229">
        <v>0</v>
      </c>
      <c r="T129" s="230">
        <f>S129*H129</f>
        <v>0</v>
      </c>
      <c r="AR129" s="23" t="s">
        <v>358</v>
      </c>
      <c r="AT129" s="23" t="s">
        <v>501</v>
      </c>
      <c r="AU129" s="23" t="s">
        <v>84</v>
      </c>
      <c r="AY129" s="23" t="s">
        <v>149</v>
      </c>
      <c r="BE129" s="231">
        <f>IF(N129="základní",J129,0)</f>
        <v>0</v>
      </c>
      <c r="BF129" s="231">
        <f>IF(N129="snížená",J129,0)</f>
        <v>0</v>
      </c>
      <c r="BG129" s="231">
        <f>IF(N129="zákl. přenesená",J129,0)</f>
        <v>0</v>
      </c>
      <c r="BH129" s="231">
        <f>IF(N129="sníž. přenesená",J129,0)</f>
        <v>0</v>
      </c>
      <c r="BI129" s="231">
        <f>IF(N129="nulová",J129,0)</f>
        <v>0</v>
      </c>
      <c r="BJ129" s="23" t="s">
        <v>24</v>
      </c>
      <c r="BK129" s="231">
        <f>ROUND(I129*H129,2)</f>
        <v>0</v>
      </c>
      <c r="BL129" s="23" t="s">
        <v>252</v>
      </c>
      <c r="BM129" s="23" t="s">
        <v>1209</v>
      </c>
    </row>
    <row r="130" s="1" customFormat="1" ht="34.2" customHeight="1">
      <c r="B130" s="45"/>
      <c r="C130" s="220" t="s">
        <v>342</v>
      </c>
      <c r="D130" s="220" t="s">
        <v>152</v>
      </c>
      <c r="E130" s="221" t="s">
        <v>1210</v>
      </c>
      <c r="F130" s="222" t="s">
        <v>1211</v>
      </c>
      <c r="G130" s="223" t="s">
        <v>179</v>
      </c>
      <c r="H130" s="224">
        <v>11</v>
      </c>
      <c r="I130" s="225"/>
      <c r="J130" s="226">
        <f>ROUND(I130*H130,2)</f>
        <v>0</v>
      </c>
      <c r="K130" s="222" t="s">
        <v>156</v>
      </c>
      <c r="L130" s="71"/>
      <c r="M130" s="227" t="s">
        <v>22</v>
      </c>
      <c r="N130" s="228" t="s">
        <v>46</v>
      </c>
      <c r="O130" s="46"/>
      <c r="P130" s="229">
        <f>O130*H130</f>
        <v>0</v>
      </c>
      <c r="Q130" s="229">
        <v>0</v>
      </c>
      <c r="R130" s="229">
        <f>Q130*H130</f>
        <v>0</v>
      </c>
      <c r="S130" s="229">
        <v>0</v>
      </c>
      <c r="T130" s="230">
        <f>S130*H130</f>
        <v>0</v>
      </c>
      <c r="AR130" s="23" t="s">
        <v>252</v>
      </c>
      <c r="AT130" s="23" t="s">
        <v>152</v>
      </c>
      <c r="AU130" s="23" t="s">
        <v>84</v>
      </c>
      <c r="AY130" s="23" t="s">
        <v>149</v>
      </c>
      <c r="BE130" s="231">
        <f>IF(N130="základní",J130,0)</f>
        <v>0</v>
      </c>
      <c r="BF130" s="231">
        <f>IF(N130="snížená",J130,0)</f>
        <v>0</v>
      </c>
      <c r="BG130" s="231">
        <f>IF(N130="zákl. přenesená",J130,0)</f>
        <v>0</v>
      </c>
      <c r="BH130" s="231">
        <f>IF(N130="sníž. přenesená",J130,0)</f>
        <v>0</v>
      </c>
      <c r="BI130" s="231">
        <f>IF(N130="nulová",J130,0)</f>
        <v>0</v>
      </c>
      <c r="BJ130" s="23" t="s">
        <v>24</v>
      </c>
      <c r="BK130" s="231">
        <f>ROUND(I130*H130,2)</f>
        <v>0</v>
      </c>
      <c r="BL130" s="23" t="s">
        <v>252</v>
      </c>
      <c r="BM130" s="23" t="s">
        <v>1212</v>
      </c>
    </row>
    <row r="131" s="1" customFormat="1" ht="14.4" customHeight="1">
      <c r="B131" s="45"/>
      <c r="C131" s="267" t="s">
        <v>347</v>
      </c>
      <c r="D131" s="267" t="s">
        <v>501</v>
      </c>
      <c r="E131" s="268" t="s">
        <v>1213</v>
      </c>
      <c r="F131" s="269" t="s">
        <v>1214</v>
      </c>
      <c r="G131" s="270" t="s">
        <v>179</v>
      </c>
      <c r="H131" s="271">
        <v>11</v>
      </c>
      <c r="I131" s="272"/>
      <c r="J131" s="273">
        <f>ROUND(I131*H131,2)</f>
        <v>0</v>
      </c>
      <c r="K131" s="269" t="s">
        <v>1162</v>
      </c>
      <c r="L131" s="274"/>
      <c r="M131" s="275" t="s">
        <v>22</v>
      </c>
      <c r="N131" s="276" t="s">
        <v>46</v>
      </c>
      <c r="O131" s="46"/>
      <c r="P131" s="229">
        <f>O131*H131</f>
        <v>0</v>
      </c>
      <c r="Q131" s="229">
        <v>5.0000000000000002E-05</v>
      </c>
      <c r="R131" s="229">
        <f>Q131*H131</f>
        <v>0.00055000000000000003</v>
      </c>
      <c r="S131" s="229">
        <v>0</v>
      </c>
      <c r="T131" s="230">
        <f>S131*H131</f>
        <v>0</v>
      </c>
      <c r="AR131" s="23" t="s">
        <v>358</v>
      </c>
      <c r="AT131" s="23" t="s">
        <v>501</v>
      </c>
      <c r="AU131" s="23" t="s">
        <v>84</v>
      </c>
      <c r="AY131" s="23" t="s">
        <v>149</v>
      </c>
      <c r="BE131" s="231">
        <f>IF(N131="základní",J131,0)</f>
        <v>0</v>
      </c>
      <c r="BF131" s="231">
        <f>IF(N131="snížená",J131,0)</f>
        <v>0</v>
      </c>
      <c r="BG131" s="231">
        <f>IF(N131="zákl. přenesená",J131,0)</f>
        <v>0</v>
      </c>
      <c r="BH131" s="231">
        <f>IF(N131="sníž. přenesená",J131,0)</f>
        <v>0</v>
      </c>
      <c r="BI131" s="231">
        <f>IF(N131="nulová",J131,0)</f>
        <v>0</v>
      </c>
      <c r="BJ131" s="23" t="s">
        <v>24</v>
      </c>
      <c r="BK131" s="231">
        <f>ROUND(I131*H131,2)</f>
        <v>0</v>
      </c>
      <c r="BL131" s="23" t="s">
        <v>252</v>
      </c>
      <c r="BM131" s="23" t="s">
        <v>1215</v>
      </c>
    </row>
    <row r="132" s="1" customFormat="1" ht="34.2" customHeight="1">
      <c r="B132" s="45"/>
      <c r="C132" s="220" t="s">
        <v>353</v>
      </c>
      <c r="D132" s="220" t="s">
        <v>152</v>
      </c>
      <c r="E132" s="221" t="s">
        <v>1216</v>
      </c>
      <c r="F132" s="222" t="s">
        <v>1217</v>
      </c>
      <c r="G132" s="223" t="s">
        <v>179</v>
      </c>
      <c r="H132" s="224">
        <v>6</v>
      </c>
      <c r="I132" s="225"/>
      <c r="J132" s="226">
        <f>ROUND(I132*H132,2)</f>
        <v>0</v>
      </c>
      <c r="K132" s="222" t="s">
        <v>156</v>
      </c>
      <c r="L132" s="71"/>
      <c r="M132" s="227" t="s">
        <v>22</v>
      </c>
      <c r="N132" s="228" t="s">
        <v>46</v>
      </c>
      <c r="O132" s="46"/>
      <c r="P132" s="229">
        <f>O132*H132</f>
        <v>0</v>
      </c>
      <c r="Q132" s="229">
        <v>0</v>
      </c>
      <c r="R132" s="229">
        <f>Q132*H132</f>
        <v>0</v>
      </c>
      <c r="S132" s="229">
        <v>0</v>
      </c>
      <c r="T132" s="230">
        <f>S132*H132</f>
        <v>0</v>
      </c>
      <c r="AR132" s="23" t="s">
        <v>252</v>
      </c>
      <c r="AT132" s="23" t="s">
        <v>152</v>
      </c>
      <c r="AU132" s="23" t="s">
        <v>84</v>
      </c>
      <c r="AY132" s="23" t="s">
        <v>149</v>
      </c>
      <c r="BE132" s="231">
        <f>IF(N132="základní",J132,0)</f>
        <v>0</v>
      </c>
      <c r="BF132" s="231">
        <f>IF(N132="snížená",J132,0)</f>
        <v>0</v>
      </c>
      <c r="BG132" s="231">
        <f>IF(N132="zákl. přenesená",J132,0)</f>
        <v>0</v>
      </c>
      <c r="BH132" s="231">
        <f>IF(N132="sníž. přenesená",J132,0)</f>
        <v>0</v>
      </c>
      <c r="BI132" s="231">
        <f>IF(N132="nulová",J132,0)</f>
        <v>0</v>
      </c>
      <c r="BJ132" s="23" t="s">
        <v>24</v>
      </c>
      <c r="BK132" s="231">
        <f>ROUND(I132*H132,2)</f>
        <v>0</v>
      </c>
      <c r="BL132" s="23" t="s">
        <v>252</v>
      </c>
      <c r="BM132" s="23" t="s">
        <v>1218</v>
      </c>
    </row>
    <row r="133" s="1" customFormat="1" ht="22.8" customHeight="1">
      <c r="B133" s="45"/>
      <c r="C133" s="267" t="s">
        <v>358</v>
      </c>
      <c r="D133" s="267" t="s">
        <v>501</v>
      </c>
      <c r="E133" s="268" t="s">
        <v>1219</v>
      </c>
      <c r="F133" s="269" t="s">
        <v>1220</v>
      </c>
      <c r="G133" s="270" t="s">
        <v>179</v>
      </c>
      <c r="H133" s="271">
        <v>6</v>
      </c>
      <c r="I133" s="272"/>
      <c r="J133" s="273">
        <f>ROUND(I133*H133,2)</f>
        <v>0</v>
      </c>
      <c r="K133" s="269" t="s">
        <v>1162</v>
      </c>
      <c r="L133" s="274"/>
      <c r="M133" s="275" t="s">
        <v>22</v>
      </c>
      <c r="N133" s="276" t="s">
        <v>46</v>
      </c>
      <c r="O133" s="46"/>
      <c r="P133" s="229">
        <f>O133*H133</f>
        <v>0</v>
      </c>
      <c r="Q133" s="229">
        <v>5.0000000000000002E-05</v>
      </c>
      <c r="R133" s="229">
        <f>Q133*H133</f>
        <v>0.00030000000000000003</v>
      </c>
      <c r="S133" s="229">
        <v>0</v>
      </c>
      <c r="T133" s="230">
        <f>S133*H133</f>
        <v>0</v>
      </c>
      <c r="AR133" s="23" t="s">
        <v>358</v>
      </c>
      <c r="AT133" s="23" t="s">
        <v>501</v>
      </c>
      <c r="AU133" s="23" t="s">
        <v>84</v>
      </c>
      <c r="AY133" s="23" t="s">
        <v>149</v>
      </c>
      <c r="BE133" s="231">
        <f>IF(N133="základní",J133,0)</f>
        <v>0</v>
      </c>
      <c r="BF133" s="231">
        <f>IF(N133="snížená",J133,0)</f>
        <v>0</v>
      </c>
      <c r="BG133" s="231">
        <f>IF(N133="zákl. přenesená",J133,0)</f>
        <v>0</v>
      </c>
      <c r="BH133" s="231">
        <f>IF(N133="sníž. přenesená",J133,0)</f>
        <v>0</v>
      </c>
      <c r="BI133" s="231">
        <f>IF(N133="nulová",J133,0)</f>
        <v>0</v>
      </c>
      <c r="BJ133" s="23" t="s">
        <v>24</v>
      </c>
      <c r="BK133" s="231">
        <f>ROUND(I133*H133,2)</f>
        <v>0</v>
      </c>
      <c r="BL133" s="23" t="s">
        <v>252</v>
      </c>
      <c r="BM133" s="23" t="s">
        <v>1221</v>
      </c>
    </row>
    <row r="134" s="1" customFormat="1" ht="22.8" customHeight="1">
      <c r="B134" s="45"/>
      <c r="C134" s="220" t="s">
        <v>364</v>
      </c>
      <c r="D134" s="220" t="s">
        <v>152</v>
      </c>
      <c r="E134" s="221" t="s">
        <v>1222</v>
      </c>
      <c r="F134" s="222" t="s">
        <v>1223</v>
      </c>
      <c r="G134" s="223" t="s">
        <v>179</v>
      </c>
      <c r="H134" s="224">
        <v>6</v>
      </c>
      <c r="I134" s="225"/>
      <c r="J134" s="226">
        <f>ROUND(I134*H134,2)</f>
        <v>0</v>
      </c>
      <c r="K134" s="222" t="s">
        <v>1162</v>
      </c>
      <c r="L134" s="71"/>
      <c r="M134" s="227" t="s">
        <v>22</v>
      </c>
      <c r="N134" s="228" t="s">
        <v>46</v>
      </c>
      <c r="O134" s="46"/>
      <c r="P134" s="229">
        <f>O134*H134</f>
        <v>0</v>
      </c>
      <c r="Q134" s="229">
        <v>0</v>
      </c>
      <c r="R134" s="229">
        <f>Q134*H134</f>
        <v>0</v>
      </c>
      <c r="S134" s="229">
        <v>0</v>
      </c>
      <c r="T134" s="230">
        <f>S134*H134</f>
        <v>0</v>
      </c>
      <c r="AR134" s="23" t="s">
        <v>252</v>
      </c>
      <c r="AT134" s="23" t="s">
        <v>152</v>
      </c>
      <c r="AU134" s="23" t="s">
        <v>84</v>
      </c>
      <c r="AY134" s="23" t="s">
        <v>149</v>
      </c>
      <c r="BE134" s="231">
        <f>IF(N134="základní",J134,0)</f>
        <v>0</v>
      </c>
      <c r="BF134" s="231">
        <f>IF(N134="snížená",J134,0)</f>
        <v>0</v>
      </c>
      <c r="BG134" s="231">
        <f>IF(N134="zákl. přenesená",J134,0)</f>
        <v>0</v>
      </c>
      <c r="BH134" s="231">
        <f>IF(N134="sníž. přenesená",J134,0)</f>
        <v>0</v>
      </c>
      <c r="BI134" s="231">
        <f>IF(N134="nulová",J134,0)</f>
        <v>0</v>
      </c>
      <c r="BJ134" s="23" t="s">
        <v>24</v>
      </c>
      <c r="BK134" s="231">
        <f>ROUND(I134*H134,2)</f>
        <v>0</v>
      </c>
      <c r="BL134" s="23" t="s">
        <v>252</v>
      </c>
      <c r="BM134" s="23" t="s">
        <v>1224</v>
      </c>
    </row>
    <row r="135" s="1" customFormat="1" ht="22.8" customHeight="1">
      <c r="B135" s="45"/>
      <c r="C135" s="220" t="s">
        <v>369</v>
      </c>
      <c r="D135" s="220" t="s">
        <v>152</v>
      </c>
      <c r="E135" s="221" t="s">
        <v>1225</v>
      </c>
      <c r="F135" s="222" t="s">
        <v>1226</v>
      </c>
      <c r="G135" s="223" t="s">
        <v>179</v>
      </c>
      <c r="H135" s="224">
        <v>1</v>
      </c>
      <c r="I135" s="225"/>
      <c r="J135" s="226">
        <f>ROUND(I135*H135,2)</f>
        <v>0</v>
      </c>
      <c r="K135" s="222" t="s">
        <v>1162</v>
      </c>
      <c r="L135" s="71"/>
      <c r="M135" s="227" t="s">
        <v>22</v>
      </c>
      <c r="N135" s="228" t="s">
        <v>46</v>
      </c>
      <c r="O135" s="46"/>
      <c r="P135" s="229">
        <f>O135*H135</f>
        <v>0</v>
      </c>
      <c r="Q135" s="229">
        <v>0</v>
      </c>
      <c r="R135" s="229">
        <f>Q135*H135</f>
        <v>0</v>
      </c>
      <c r="S135" s="229">
        <v>0</v>
      </c>
      <c r="T135" s="230">
        <f>S135*H135</f>
        <v>0</v>
      </c>
      <c r="AR135" s="23" t="s">
        <v>252</v>
      </c>
      <c r="AT135" s="23" t="s">
        <v>152</v>
      </c>
      <c r="AU135" s="23" t="s">
        <v>84</v>
      </c>
      <c r="AY135" s="23" t="s">
        <v>149</v>
      </c>
      <c r="BE135" s="231">
        <f>IF(N135="základní",J135,0)</f>
        <v>0</v>
      </c>
      <c r="BF135" s="231">
        <f>IF(N135="snížená",J135,0)</f>
        <v>0</v>
      </c>
      <c r="BG135" s="231">
        <f>IF(N135="zákl. přenesená",J135,0)</f>
        <v>0</v>
      </c>
      <c r="BH135" s="231">
        <f>IF(N135="sníž. přenesená",J135,0)</f>
        <v>0</v>
      </c>
      <c r="BI135" s="231">
        <f>IF(N135="nulová",J135,0)</f>
        <v>0</v>
      </c>
      <c r="BJ135" s="23" t="s">
        <v>24</v>
      </c>
      <c r="BK135" s="231">
        <f>ROUND(I135*H135,2)</f>
        <v>0</v>
      </c>
      <c r="BL135" s="23" t="s">
        <v>252</v>
      </c>
      <c r="BM135" s="23" t="s">
        <v>1227</v>
      </c>
    </row>
    <row r="136" s="1" customFormat="1" ht="22.8" customHeight="1">
      <c r="B136" s="45"/>
      <c r="C136" s="220" t="s">
        <v>374</v>
      </c>
      <c r="D136" s="220" t="s">
        <v>152</v>
      </c>
      <c r="E136" s="221" t="s">
        <v>1228</v>
      </c>
      <c r="F136" s="222" t="s">
        <v>1229</v>
      </c>
      <c r="G136" s="223" t="s">
        <v>179</v>
      </c>
      <c r="H136" s="224">
        <v>1</v>
      </c>
      <c r="I136" s="225"/>
      <c r="J136" s="226">
        <f>ROUND(I136*H136,2)</f>
        <v>0</v>
      </c>
      <c r="K136" s="222" t="s">
        <v>1162</v>
      </c>
      <c r="L136" s="71"/>
      <c r="M136" s="227" t="s">
        <v>22</v>
      </c>
      <c r="N136" s="228" t="s">
        <v>46</v>
      </c>
      <c r="O136" s="46"/>
      <c r="P136" s="229">
        <f>O136*H136</f>
        <v>0</v>
      </c>
      <c r="Q136" s="229">
        <v>0</v>
      </c>
      <c r="R136" s="229">
        <f>Q136*H136</f>
        <v>0</v>
      </c>
      <c r="S136" s="229">
        <v>0</v>
      </c>
      <c r="T136" s="230">
        <f>S136*H136</f>
        <v>0</v>
      </c>
      <c r="AR136" s="23" t="s">
        <v>252</v>
      </c>
      <c r="AT136" s="23" t="s">
        <v>152</v>
      </c>
      <c r="AU136" s="23" t="s">
        <v>84</v>
      </c>
      <c r="AY136" s="23" t="s">
        <v>149</v>
      </c>
      <c r="BE136" s="231">
        <f>IF(N136="základní",J136,0)</f>
        <v>0</v>
      </c>
      <c r="BF136" s="231">
        <f>IF(N136="snížená",J136,0)</f>
        <v>0</v>
      </c>
      <c r="BG136" s="231">
        <f>IF(N136="zákl. přenesená",J136,0)</f>
        <v>0</v>
      </c>
      <c r="BH136" s="231">
        <f>IF(N136="sníž. přenesená",J136,0)</f>
        <v>0</v>
      </c>
      <c r="BI136" s="231">
        <f>IF(N136="nulová",J136,0)</f>
        <v>0</v>
      </c>
      <c r="BJ136" s="23" t="s">
        <v>24</v>
      </c>
      <c r="BK136" s="231">
        <f>ROUND(I136*H136,2)</f>
        <v>0</v>
      </c>
      <c r="BL136" s="23" t="s">
        <v>252</v>
      </c>
      <c r="BM136" s="23" t="s">
        <v>1230</v>
      </c>
    </row>
    <row r="137" s="1" customFormat="1" ht="34.2" customHeight="1">
      <c r="B137" s="45"/>
      <c r="C137" s="220" t="s">
        <v>380</v>
      </c>
      <c r="D137" s="220" t="s">
        <v>152</v>
      </c>
      <c r="E137" s="221" t="s">
        <v>1231</v>
      </c>
      <c r="F137" s="222" t="s">
        <v>1232</v>
      </c>
      <c r="G137" s="223" t="s">
        <v>179</v>
      </c>
      <c r="H137" s="224">
        <v>1</v>
      </c>
      <c r="I137" s="225"/>
      <c r="J137" s="226">
        <f>ROUND(I137*H137,2)</f>
        <v>0</v>
      </c>
      <c r="K137" s="222" t="s">
        <v>156</v>
      </c>
      <c r="L137" s="71"/>
      <c r="M137" s="227" t="s">
        <v>22</v>
      </c>
      <c r="N137" s="228" t="s">
        <v>46</v>
      </c>
      <c r="O137" s="46"/>
      <c r="P137" s="229">
        <f>O137*H137</f>
        <v>0</v>
      </c>
      <c r="Q137" s="229">
        <v>0</v>
      </c>
      <c r="R137" s="229">
        <f>Q137*H137</f>
        <v>0</v>
      </c>
      <c r="S137" s="229">
        <v>0</v>
      </c>
      <c r="T137" s="230">
        <f>S137*H137</f>
        <v>0</v>
      </c>
      <c r="AR137" s="23" t="s">
        <v>252</v>
      </c>
      <c r="AT137" s="23" t="s">
        <v>152</v>
      </c>
      <c r="AU137" s="23" t="s">
        <v>84</v>
      </c>
      <c r="AY137" s="23" t="s">
        <v>149</v>
      </c>
      <c r="BE137" s="231">
        <f>IF(N137="základní",J137,0)</f>
        <v>0</v>
      </c>
      <c r="BF137" s="231">
        <f>IF(N137="snížená",J137,0)</f>
        <v>0</v>
      </c>
      <c r="BG137" s="231">
        <f>IF(N137="zákl. přenesená",J137,0)</f>
        <v>0</v>
      </c>
      <c r="BH137" s="231">
        <f>IF(N137="sníž. přenesená",J137,0)</f>
        <v>0</v>
      </c>
      <c r="BI137" s="231">
        <f>IF(N137="nulová",J137,0)</f>
        <v>0</v>
      </c>
      <c r="BJ137" s="23" t="s">
        <v>24</v>
      </c>
      <c r="BK137" s="231">
        <f>ROUND(I137*H137,2)</f>
        <v>0</v>
      </c>
      <c r="BL137" s="23" t="s">
        <v>252</v>
      </c>
      <c r="BM137" s="23" t="s">
        <v>1233</v>
      </c>
    </row>
    <row r="138" s="1" customFormat="1">
      <c r="B138" s="45"/>
      <c r="C138" s="73"/>
      <c r="D138" s="232" t="s">
        <v>159</v>
      </c>
      <c r="E138" s="73"/>
      <c r="F138" s="233" t="s">
        <v>1234</v>
      </c>
      <c r="G138" s="73"/>
      <c r="H138" s="73"/>
      <c r="I138" s="190"/>
      <c r="J138" s="73"/>
      <c r="K138" s="73"/>
      <c r="L138" s="71"/>
      <c r="M138" s="234"/>
      <c r="N138" s="46"/>
      <c r="O138" s="46"/>
      <c r="P138" s="46"/>
      <c r="Q138" s="46"/>
      <c r="R138" s="46"/>
      <c r="S138" s="46"/>
      <c r="T138" s="94"/>
      <c r="AT138" s="23" t="s">
        <v>159</v>
      </c>
      <c r="AU138" s="23" t="s">
        <v>84</v>
      </c>
    </row>
    <row r="139" s="1" customFormat="1" ht="22.8" customHeight="1">
      <c r="B139" s="45"/>
      <c r="C139" s="220" t="s">
        <v>385</v>
      </c>
      <c r="D139" s="220" t="s">
        <v>152</v>
      </c>
      <c r="E139" s="221" t="s">
        <v>1235</v>
      </c>
      <c r="F139" s="222" t="s">
        <v>1236</v>
      </c>
      <c r="G139" s="223" t="s">
        <v>470</v>
      </c>
      <c r="H139" s="224">
        <v>1</v>
      </c>
      <c r="I139" s="225"/>
      <c r="J139" s="226">
        <f>ROUND(I139*H139,2)</f>
        <v>0</v>
      </c>
      <c r="K139" s="222" t="s">
        <v>156</v>
      </c>
      <c r="L139" s="71"/>
      <c r="M139" s="227" t="s">
        <v>22</v>
      </c>
      <c r="N139" s="228" t="s">
        <v>46</v>
      </c>
      <c r="O139" s="46"/>
      <c r="P139" s="229">
        <f>O139*H139</f>
        <v>0</v>
      </c>
      <c r="Q139" s="229">
        <v>0</v>
      </c>
      <c r="R139" s="229">
        <f>Q139*H139</f>
        <v>0</v>
      </c>
      <c r="S139" s="229">
        <v>0</v>
      </c>
      <c r="T139" s="230">
        <f>S139*H139</f>
        <v>0</v>
      </c>
      <c r="AR139" s="23" t="s">
        <v>1237</v>
      </c>
      <c r="AT139" s="23" t="s">
        <v>152</v>
      </c>
      <c r="AU139" s="23" t="s">
        <v>84</v>
      </c>
      <c r="AY139" s="23" t="s">
        <v>149</v>
      </c>
      <c r="BE139" s="231">
        <f>IF(N139="základní",J139,0)</f>
        <v>0</v>
      </c>
      <c r="BF139" s="231">
        <f>IF(N139="snížená",J139,0)</f>
        <v>0</v>
      </c>
      <c r="BG139" s="231">
        <f>IF(N139="zákl. přenesená",J139,0)</f>
        <v>0</v>
      </c>
      <c r="BH139" s="231">
        <f>IF(N139="sníž. přenesená",J139,0)</f>
        <v>0</v>
      </c>
      <c r="BI139" s="231">
        <f>IF(N139="nulová",J139,0)</f>
        <v>0</v>
      </c>
      <c r="BJ139" s="23" t="s">
        <v>24</v>
      </c>
      <c r="BK139" s="231">
        <f>ROUND(I139*H139,2)</f>
        <v>0</v>
      </c>
      <c r="BL139" s="23" t="s">
        <v>1237</v>
      </c>
      <c r="BM139" s="23" t="s">
        <v>1238</v>
      </c>
    </row>
    <row r="140" s="1" customFormat="1" ht="34.2" customHeight="1">
      <c r="B140" s="45"/>
      <c r="C140" s="220" t="s">
        <v>391</v>
      </c>
      <c r="D140" s="220" t="s">
        <v>152</v>
      </c>
      <c r="E140" s="221" t="s">
        <v>1239</v>
      </c>
      <c r="F140" s="222" t="s">
        <v>1240</v>
      </c>
      <c r="G140" s="223" t="s">
        <v>155</v>
      </c>
      <c r="H140" s="224">
        <v>0.33100000000000002</v>
      </c>
      <c r="I140" s="225"/>
      <c r="J140" s="226">
        <f>ROUND(I140*H140,2)</f>
        <v>0</v>
      </c>
      <c r="K140" s="222" t="s">
        <v>156</v>
      </c>
      <c r="L140" s="71"/>
      <c r="M140" s="227" t="s">
        <v>22</v>
      </c>
      <c r="N140" s="228" t="s">
        <v>46</v>
      </c>
      <c r="O140" s="46"/>
      <c r="P140" s="229">
        <f>O140*H140</f>
        <v>0</v>
      </c>
      <c r="Q140" s="229">
        <v>0</v>
      </c>
      <c r="R140" s="229">
        <f>Q140*H140</f>
        <v>0</v>
      </c>
      <c r="S140" s="229">
        <v>0</v>
      </c>
      <c r="T140" s="230">
        <f>S140*H140</f>
        <v>0</v>
      </c>
      <c r="AR140" s="23" t="s">
        <v>252</v>
      </c>
      <c r="AT140" s="23" t="s">
        <v>152</v>
      </c>
      <c r="AU140" s="23" t="s">
        <v>84</v>
      </c>
      <c r="AY140" s="23" t="s">
        <v>149</v>
      </c>
      <c r="BE140" s="231">
        <f>IF(N140="základní",J140,0)</f>
        <v>0</v>
      </c>
      <c r="BF140" s="231">
        <f>IF(N140="snížená",J140,0)</f>
        <v>0</v>
      </c>
      <c r="BG140" s="231">
        <f>IF(N140="zákl. přenesená",J140,0)</f>
        <v>0</v>
      </c>
      <c r="BH140" s="231">
        <f>IF(N140="sníž. přenesená",J140,0)</f>
        <v>0</v>
      </c>
      <c r="BI140" s="231">
        <f>IF(N140="nulová",J140,0)</f>
        <v>0</v>
      </c>
      <c r="BJ140" s="23" t="s">
        <v>24</v>
      </c>
      <c r="BK140" s="231">
        <f>ROUND(I140*H140,2)</f>
        <v>0</v>
      </c>
      <c r="BL140" s="23" t="s">
        <v>252</v>
      </c>
      <c r="BM140" s="23" t="s">
        <v>1241</v>
      </c>
    </row>
    <row r="141" s="1" customFormat="1">
      <c r="B141" s="45"/>
      <c r="C141" s="73"/>
      <c r="D141" s="232" t="s">
        <v>159</v>
      </c>
      <c r="E141" s="73"/>
      <c r="F141" s="233" t="s">
        <v>452</v>
      </c>
      <c r="G141" s="73"/>
      <c r="H141" s="73"/>
      <c r="I141" s="190"/>
      <c r="J141" s="73"/>
      <c r="K141" s="73"/>
      <c r="L141" s="71"/>
      <c r="M141" s="234"/>
      <c r="N141" s="46"/>
      <c r="O141" s="46"/>
      <c r="P141" s="46"/>
      <c r="Q141" s="46"/>
      <c r="R141" s="46"/>
      <c r="S141" s="46"/>
      <c r="T141" s="94"/>
      <c r="AT141" s="23" t="s">
        <v>159</v>
      </c>
      <c r="AU141" s="23" t="s">
        <v>84</v>
      </c>
    </row>
    <row r="142" s="1" customFormat="1" ht="34.2" customHeight="1">
      <c r="B142" s="45"/>
      <c r="C142" s="220" t="s">
        <v>398</v>
      </c>
      <c r="D142" s="220" t="s">
        <v>152</v>
      </c>
      <c r="E142" s="221" t="s">
        <v>1242</v>
      </c>
      <c r="F142" s="222" t="s">
        <v>1243</v>
      </c>
      <c r="G142" s="223" t="s">
        <v>155</v>
      </c>
      <c r="H142" s="224">
        <v>0.35099999999999998</v>
      </c>
      <c r="I142" s="225"/>
      <c r="J142" s="226">
        <f>ROUND(I142*H142,2)</f>
        <v>0</v>
      </c>
      <c r="K142" s="222" t="s">
        <v>156</v>
      </c>
      <c r="L142" s="71"/>
      <c r="M142" s="227" t="s">
        <v>22</v>
      </c>
      <c r="N142" s="228" t="s">
        <v>46</v>
      </c>
      <c r="O142" s="46"/>
      <c r="P142" s="229">
        <f>O142*H142</f>
        <v>0</v>
      </c>
      <c r="Q142" s="229">
        <v>0</v>
      </c>
      <c r="R142" s="229">
        <f>Q142*H142</f>
        <v>0</v>
      </c>
      <c r="S142" s="229">
        <v>0</v>
      </c>
      <c r="T142" s="230">
        <f>S142*H142</f>
        <v>0</v>
      </c>
      <c r="AR142" s="23" t="s">
        <v>252</v>
      </c>
      <c r="AT142" s="23" t="s">
        <v>152</v>
      </c>
      <c r="AU142" s="23" t="s">
        <v>84</v>
      </c>
      <c r="AY142" s="23" t="s">
        <v>149</v>
      </c>
      <c r="BE142" s="231">
        <f>IF(N142="základní",J142,0)</f>
        <v>0</v>
      </c>
      <c r="BF142" s="231">
        <f>IF(N142="snížená",J142,0)</f>
        <v>0</v>
      </c>
      <c r="BG142" s="231">
        <f>IF(N142="zákl. přenesená",J142,0)</f>
        <v>0</v>
      </c>
      <c r="BH142" s="231">
        <f>IF(N142="sníž. přenesená",J142,0)</f>
        <v>0</v>
      </c>
      <c r="BI142" s="231">
        <f>IF(N142="nulová",J142,0)</f>
        <v>0</v>
      </c>
      <c r="BJ142" s="23" t="s">
        <v>24</v>
      </c>
      <c r="BK142" s="231">
        <f>ROUND(I142*H142,2)</f>
        <v>0</v>
      </c>
      <c r="BL142" s="23" t="s">
        <v>252</v>
      </c>
      <c r="BM142" s="23" t="s">
        <v>1244</v>
      </c>
    </row>
    <row r="143" s="1" customFormat="1">
      <c r="B143" s="45"/>
      <c r="C143" s="73"/>
      <c r="D143" s="232" t="s">
        <v>159</v>
      </c>
      <c r="E143" s="73"/>
      <c r="F143" s="233" t="s">
        <v>452</v>
      </c>
      <c r="G143" s="73"/>
      <c r="H143" s="73"/>
      <c r="I143" s="190"/>
      <c r="J143" s="73"/>
      <c r="K143" s="73"/>
      <c r="L143" s="71"/>
      <c r="M143" s="234"/>
      <c r="N143" s="46"/>
      <c r="O143" s="46"/>
      <c r="P143" s="46"/>
      <c r="Q143" s="46"/>
      <c r="R143" s="46"/>
      <c r="S143" s="46"/>
      <c r="T143" s="94"/>
      <c r="AT143" s="23" t="s">
        <v>159</v>
      </c>
      <c r="AU143" s="23" t="s">
        <v>84</v>
      </c>
    </row>
    <row r="144" s="10" customFormat="1" ht="37.44" customHeight="1">
      <c r="B144" s="204"/>
      <c r="C144" s="205"/>
      <c r="D144" s="206" t="s">
        <v>74</v>
      </c>
      <c r="E144" s="207" t="s">
        <v>1245</v>
      </c>
      <c r="F144" s="207" t="s">
        <v>1246</v>
      </c>
      <c r="G144" s="205"/>
      <c r="H144" s="205"/>
      <c r="I144" s="208"/>
      <c r="J144" s="209">
        <f>BK144</f>
        <v>0</v>
      </c>
      <c r="K144" s="205"/>
      <c r="L144" s="210"/>
      <c r="M144" s="211"/>
      <c r="N144" s="212"/>
      <c r="O144" s="212"/>
      <c r="P144" s="213">
        <f>SUM(P145:P146)</f>
        <v>0</v>
      </c>
      <c r="Q144" s="212"/>
      <c r="R144" s="213">
        <f>SUM(R145:R146)</f>
        <v>0</v>
      </c>
      <c r="S144" s="212"/>
      <c r="T144" s="214">
        <f>SUM(T145:T146)</f>
        <v>0</v>
      </c>
      <c r="AR144" s="215" t="s">
        <v>157</v>
      </c>
      <c r="AT144" s="216" t="s">
        <v>74</v>
      </c>
      <c r="AU144" s="216" t="s">
        <v>75</v>
      </c>
      <c r="AY144" s="215" t="s">
        <v>149</v>
      </c>
      <c r="BK144" s="217">
        <f>SUM(BK145:BK146)</f>
        <v>0</v>
      </c>
    </row>
    <row r="145" s="1" customFormat="1" ht="22.8" customHeight="1">
      <c r="B145" s="45"/>
      <c r="C145" s="220" t="s">
        <v>403</v>
      </c>
      <c r="D145" s="220" t="s">
        <v>152</v>
      </c>
      <c r="E145" s="221" t="s">
        <v>1247</v>
      </c>
      <c r="F145" s="222" t="s">
        <v>1248</v>
      </c>
      <c r="G145" s="223" t="s">
        <v>1122</v>
      </c>
      <c r="H145" s="224">
        <v>18</v>
      </c>
      <c r="I145" s="225"/>
      <c r="J145" s="226">
        <f>ROUND(I145*H145,2)</f>
        <v>0</v>
      </c>
      <c r="K145" s="222" t="s">
        <v>156</v>
      </c>
      <c r="L145" s="71"/>
      <c r="M145" s="227" t="s">
        <v>22</v>
      </c>
      <c r="N145" s="228" t="s">
        <v>46</v>
      </c>
      <c r="O145" s="46"/>
      <c r="P145" s="229">
        <f>O145*H145</f>
        <v>0</v>
      </c>
      <c r="Q145" s="229">
        <v>0</v>
      </c>
      <c r="R145" s="229">
        <f>Q145*H145</f>
        <v>0</v>
      </c>
      <c r="S145" s="229">
        <v>0</v>
      </c>
      <c r="T145" s="230">
        <f>S145*H145</f>
        <v>0</v>
      </c>
      <c r="AR145" s="23" t="s">
        <v>1123</v>
      </c>
      <c r="AT145" s="23" t="s">
        <v>152</v>
      </c>
      <c r="AU145" s="23" t="s">
        <v>24</v>
      </c>
      <c r="AY145" s="23" t="s">
        <v>149</v>
      </c>
      <c r="BE145" s="231">
        <f>IF(N145="základní",J145,0)</f>
        <v>0</v>
      </c>
      <c r="BF145" s="231">
        <f>IF(N145="snížená",J145,0)</f>
        <v>0</v>
      </c>
      <c r="BG145" s="231">
        <f>IF(N145="zákl. přenesená",J145,0)</f>
        <v>0</v>
      </c>
      <c r="BH145" s="231">
        <f>IF(N145="sníž. přenesená",J145,0)</f>
        <v>0</v>
      </c>
      <c r="BI145" s="231">
        <f>IF(N145="nulová",J145,0)</f>
        <v>0</v>
      </c>
      <c r="BJ145" s="23" t="s">
        <v>24</v>
      </c>
      <c r="BK145" s="231">
        <f>ROUND(I145*H145,2)</f>
        <v>0</v>
      </c>
      <c r="BL145" s="23" t="s">
        <v>1123</v>
      </c>
      <c r="BM145" s="23" t="s">
        <v>1249</v>
      </c>
    </row>
    <row r="146" s="1" customFormat="1">
      <c r="B146" s="45"/>
      <c r="C146" s="73"/>
      <c r="D146" s="232" t="s">
        <v>412</v>
      </c>
      <c r="E146" s="73"/>
      <c r="F146" s="233" t="s">
        <v>1250</v>
      </c>
      <c r="G146" s="73"/>
      <c r="H146" s="73"/>
      <c r="I146" s="190"/>
      <c r="J146" s="73"/>
      <c r="K146" s="73"/>
      <c r="L146" s="71"/>
      <c r="M146" s="280"/>
      <c r="N146" s="281"/>
      <c r="O146" s="281"/>
      <c r="P146" s="281"/>
      <c r="Q146" s="281"/>
      <c r="R146" s="281"/>
      <c r="S146" s="281"/>
      <c r="T146" s="282"/>
      <c r="AT146" s="23" t="s">
        <v>412</v>
      </c>
      <c r="AU146" s="23" t="s">
        <v>24</v>
      </c>
    </row>
    <row r="147" s="1" customFormat="1" ht="6.96" customHeight="1">
      <c r="B147" s="66"/>
      <c r="C147" s="67"/>
      <c r="D147" s="67"/>
      <c r="E147" s="67"/>
      <c r="F147" s="67"/>
      <c r="G147" s="67"/>
      <c r="H147" s="67"/>
      <c r="I147" s="165"/>
      <c r="J147" s="67"/>
      <c r="K147" s="67"/>
      <c r="L147" s="71"/>
    </row>
  </sheetData>
  <sheetProtection sheet="1" autoFilter="0" formatColumns="0" formatRows="0" objects="1" scenarios="1" spinCount="100000" saltValue="h0/ZU0j2e8SCmXazi1zFsdAC3BVlu97j97ujRJANl8NiPT9rIOoTsW40qb7f+8AQfY/rh0E2Fuxw7aUzBfAjYw==" hashValue="/ueV4iKxgELbQ0t04tX3fx1lXiTuzd9pPch3xIpk9Q9a4Mys1C0nwFv5gP+MwBu99l2OPfEai/guDhAUT1zT6Q==" algorithmName="SHA-512" password="CC35"/>
  <autoFilter ref="C83:K146"/>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5"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93</v>
      </c>
    </row>
    <row r="3" ht="6.96" customHeight="1">
      <c r="B3" s="24"/>
      <c r="C3" s="25"/>
      <c r="D3" s="25"/>
      <c r="E3" s="25"/>
      <c r="F3" s="25"/>
      <c r="G3" s="25"/>
      <c r="H3" s="25"/>
      <c r="I3" s="140"/>
      <c r="J3" s="25"/>
      <c r="K3" s="26"/>
      <c r="AT3" s="23" t="s">
        <v>84</v>
      </c>
    </row>
    <row r="4" ht="36.96" customHeight="1">
      <c r="B4" s="27"/>
      <c r="C4" s="28"/>
      <c r="D4" s="29" t="s">
        <v>99</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4.4" customHeight="1">
      <c r="B7" s="27"/>
      <c r="C7" s="28"/>
      <c r="D7" s="28"/>
      <c r="E7" s="142" t="str">
        <f>'Rekapitulace stavby'!K6</f>
        <v xml:space="preserve">Domov mládeže a školní jídelna - Lidická  590/38, Karlovy Vary - Pavilon A1</v>
      </c>
      <c r="F7" s="39"/>
      <c r="G7" s="39"/>
      <c r="H7" s="39"/>
      <c r="I7" s="141"/>
      <c r="J7" s="28"/>
      <c r="K7" s="30"/>
    </row>
    <row r="8" s="1" customFormat="1">
      <c r="B8" s="45"/>
      <c r="C8" s="46"/>
      <c r="D8" s="39" t="s">
        <v>100</v>
      </c>
      <c r="E8" s="46"/>
      <c r="F8" s="46"/>
      <c r="G8" s="46"/>
      <c r="H8" s="46"/>
      <c r="I8" s="143"/>
      <c r="J8" s="46"/>
      <c r="K8" s="50"/>
    </row>
    <row r="9" s="1" customFormat="1" ht="36.96" customHeight="1">
      <c r="B9" s="45"/>
      <c r="C9" s="46"/>
      <c r="D9" s="46"/>
      <c r="E9" s="144" t="s">
        <v>1251</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13. 2. 2018</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
        <v>22</v>
      </c>
      <c r="K14" s="50"/>
    </row>
    <row r="15" s="1" customFormat="1" ht="18" customHeight="1">
      <c r="B15" s="45"/>
      <c r="C15" s="46"/>
      <c r="D15" s="46"/>
      <c r="E15" s="34" t="s">
        <v>33</v>
      </c>
      <c r="F15" s="46"/>
      <c r="G15" s="46"/>
      <c r="H15" s="46"/>
      <c r="I15" s="145" t="s">
        <v>34</v>
      </c>
      <c r="J15" s="34" t="s">
        <v>22</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
        <v>22</v>
      </c>
      <c r="K20" s="50"/>
    </row>
    <row r="21" s="1" customFormat="1" ht="18" customHeight="1">
      <c r="B21" s="45"/>
      <c r="C21" s="46"/>
      <c r="D21" s="46"/>
      <c r="E21" s="34" t="s">
        <v>38</v>
      </c>
      <c r="F21" s="46"/>
      <c r="G21" s="46"/>
      <c r="H21" s="46"/>
      <c r="I21" s="145" t="s">
        <v>34</v>
      </c>
      <c r="J21" s="34" t="s">
        <v>22</v>
      </c>
      <c r="K21" s="50"/>
    </row>
    <row r="22" s="1" customFormat="1" ht="6.96" customHeight="1">
      <c r="B22" s="45"/>
      <c r="C22" s="46"/>
      <c r="D22" s="46"/>
      <c r="E22" s="46"/>
      <c r="F22" s="46"/>
      <c r="G22" s="46"/>
      <c r="H22" s="46"/>
      <c r="I22" s="143"/>
      <c r="J22" s="46"/>
      <c r="K22" s="50"/>
    </row>
    <row r="23" s="1" customFormat="1" ht="14.4" customHeight="1">
      <c r="B23" s="45"/>
      <c r="C23" s="46"/>
      <c r="D23" s="39" t="s">
        <v>39</v>
      </c>
      <c r="E23" s="46"/>
      <c r="F23" s="46"/>
      <c r="G23" s="46"/>
      <c r="H23" s="46"/>
      <c r="I23" s="143"/>
      <c r="J23" s="46"/>
      <c r="K23" s="50"/>
    </row>
    <row r="24" s="6" customFormat="1" ht="75.6" customHeight="1">
      <c r="B24" s="147"/>
      <c r="C24" s="148"/>
      <c r="D24" s="148"/>
      <c r="E24" s="43" t="s">
        <v>40</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41</v>
      </c>
      <c r="E27" s="46"/>
      <c r="F27" s="46"/>
      <c r="G27" s="46"/>
      <c r="H27" s="46"/>
      <c r="I27" s="143"/>
      <c r="J27" s="154">
        <f>ROUND(J79,2)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43</v>
      </c>
      <c r="G29" s="46"/>
      <c r="H29" s="46"/>
      <c r="I29" s="155" t="s">
        <v>42</v>
      </c>
      <c r="J29" s="51" t="s">
        <v>44</v>
      </c>
      <c r="K29" s="50"/>
    </row>
    <row r="30" s="1" customFormat="1" ht="14.4" customHeight="1">
      <c r="B30" s="45"/>
      <c r="C30" s="46"/>
      <c r="D30" s="54" t="s">
        <v>45</v>
      </c>
      <c r="E30" s="54" t="s">
        <v>46</v>
      </c>
      <c r="F30" s="156">
        <f>ROUND(SUM(BE79:BE86), 2)</f>
        <v>0</v>
      </c>
      <c r="G30" s="46"/>
      <c r="H30" s="46"/>
      <c r="I30" s="157">
        <v>0.20999999999999999</v>
      </c>
      <c r="J30" s="156">
        <f>ROUND(ROUND((SUM(BE79:BE86)), 2)*I30, 2)</f>
        <v>0</v>
      </c>
      <c r="K30" s="50"/>
    </row>
    <row r="31" s="1" customFormat="1" ht="14.4" customHeight="1">
      <c r="B31" s="45"/>
      <c r="C31" s="46"/>
      <c r="D31" s="46"/>
      <c r="E31" s="54" t="s">
        <v>47</v>
      </c>
      <c r="F31" s="156">
        <f>ROUND(SUM(BF79:BF86), 2)</f>
        <v>0</v>
      </c>
      <c r="G31" s="46"/>
      <c r="H31" s="46"/>
      <c r="I31" s="157">
        <v>0.14999999999999999</v>
      </c>
      <c r="J31" s="156">
        <f>ROUND(ROUND((SUM(BF79:BF86)), 2)*I31, 2)</f>
        <v>0</v>
      </c>
      <c r="K31" s="50"/>
    </row>
    <row r="32" hidden="1" s="1" customFormat="1" ht="14.4" customHeight="1">
      <c r="B32" s="45"/>
      <c r="C32" s="46"/>
      <c r="D32" s="46"/>
      <c r="E32" s="54" t="s">
        <v>48</v>
      </c>
      <c r="F32" s="156">
        <f>ROUND(SUM(BG79:BG86), 2)</f>
        <v>0</v>
      </c>
      <c r="G32" s="46"/>
      <c r="H32" s="46"/>
      <c r="I32" s="157">
        <v>0.20999999999999999</v>
      </c>
      <c r="J32" s="156">
        <v>0</v>
      </c>
      <c r="K32" s="50"/>
    </row>
    <row r="33" hidden="1" s="1" customFormat="1" ht="14.4" customHeight="1">
      <c r="B33" s="45"/>
      <c r="C33" s="46"/>
      <c r="D33" s="46"/>
      <c r="E33" s="54" t="s">
        <v>49</v>
      </c>
      <c r="F33" s="156">
        <f>ROUND(SUM(BH79:BH86), 2)</f>
        <v>0</v>
      </c>
      <c r="G33" s="46"/>
      <c r="H33" s="46"/>
      <c r="I33" s="157">
        <v>0.14999999999999999</v>
      </c>
      <c r="J33" s="156">
        <v>0</v>
      </c>
      <c r="K33" s="50"/>
    </row>
    <row r="34" hidden="1" s="1" customFormat="1" ht="14.4" customHeight="1">
      <c r="B34" s="45"/>
      <c r="C34" s="46"/>
      <c r="D34" s="46"/>
      <c r="E34" s="54" t="s">
        <v>50</v>
      </c>
      <c r="F34" s="156">
        <f>ROUND(SUM(BI79:BI86),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51</v>
      </c>
      <c r="E36" s="97"/>
      <c r="F36" s="97"/>
      <c r="G36" s="160" t="s">
        <v>52</v>
      </c>
      <c r="H36" s="161" t="s">
        <v>53</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102</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4.4" customHeight="1">
      <c r="B45" s="45"/>
      <c r="C45" s="46"/>
      <c r="D45" s="46"/>
      <c r="E45" s="142" t="str">
        <f>E7</f>
        <v xml:space="preserve">Domov mládeže a školní jídelna - Lidická  590/38, Karlovy Vary - Pavilon A1</v>
      </c>
      <c r="F45" s="39"/>
      <c r="G45" s="39"/>
      <c r="H45" s="39"/>
      <c r="I45" s="143"/>
      <c r="J45" s="46"/>
      <c r="K45" s="50"/>
    </row>
    <row r="46" s="1" customFormat="1" ht="14.4" customHeight="1">
      <c r="B46" s="45"/>
      <c r="C46" s="39" t="s">
        <v>100</v>
      </c>
      <c r="D46" s="46"/>
      <c r="E46" s="46"/>
      <c r="F46" s="46"/>
      <c r="G46" s="46"/>
      <c r="H46" s="46"/>
      <c r="I46" s="143"/>
      <c r="J46" s="46"/>
      <c r="K46" s="50"/>
    </row>
    <row r="47" s="1" customFormat="1" ht="16.2" customHeight="1">
      <c r="B47" s="45"/>
      <c r="C47" s="46"/>
      <c r="D47" s="46"/>
      <c r="E47" s="144" t="str">
        <f>E9</f>
        <v>VON - Pavilon A1 - Vedlejší a ostatní náklady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Karlovy Vary</v>
      </c>
      <c r="G49" s="46"/>
      <c r="H49" s="46"/>
      <c r="I49" s="145" t="s">
        <v>27</v>
      </c>
      <c r="J49" s="146" t="str">
        <f>IF(J12="","",J12)</f>
        <v>13. 2. 2018</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Domov mládeže, Lidická 38, K.Vary</v>
      </c>
      <c r="G51" s="46"/>
      <c r="H51" s="46"/>
      <c r="I51" s="145" t="s">
        <v>37</v>
      </c>
      <c r="J51" s="43" t="str">
        <f>E21</f>
        <v>Ivan Křesina</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103</v>
      </c>
      <c r="D54" s="158"/>
      <c r="E54" s="158"/>
      <c r="F54" s="158"/>
      <c r="G54" s="158"/>
      <c r="H54" s="158"/>
      <c r="I54" s="172"/>
      <c r="J54" s="173" t="s">
        <v>104</v>
      </c>
      <c r="K54" s="174"/>
    </row>
    <row r="55" s="1" customFormat="1" ht="10.32" customHeight="1">
      <c r="B55" s="45"/>
      <c r="C55" s="46"/>
      <c r="D55" s="46"/>
      <c r="E55" s="46"/>
      <c r="F55" s="46"/>
      <c r="G55" s="46"/>
      <c r="H55" s="46"/>
      <c r="I55" s="143"/>
      <c r="J55" s="46"/>
      <c r="K55" s="50"/>
    </row>
    <row r="56" s="1" customFormat="1" ht="29.28" customHeight="1">
      <c r="B56" s="45"/>
      <c r="C56" s="175" t="s">
        <v>105</v>
      </c>
      <c r="D56" s="46"/>
      <c r="E56" s="46"/>
      <c r="F56" s="46"/>
      <c r="G56" s="46"/>
      <c r="H56" s="46"/>
      <c r="I56" s="143"/>
      <c r="J56" s="154">
        <f>J79</f>
        <v>0</v>
      </c>
      <c r="K56" s="50"/>
      <c r="AU56" s="23" t="s">
        <v>106</v>
      </c>
    </row>
    <row r="57" s="7" customFormat="1" ht="24.96" customHeight="1">
      <c r="B57" s="176"/>
      <c r="C57" s="177"/>
      <c r="D57" s="178" t="s">
        <v>1252</v>
      </c>
      <c r="E57" s="179"/>
      <c r="F57" s="179"/>
      <c r="G57" s="179"/>
      <c r="H57" s="179"/>
      <c r="I57" s="180"/>
      <c r="J57" s="181">
        <f>J80</f>
        <v>0</v>
      </c>
      <c r="K57" s="182"/>
    </row>
    <row r="58" s="8" customFormat="1" ht="19.92" customHeight="1">
      <c r="B58" s="183"/>
      <c r="C58" s="184"/>
      <c r="D58" s="185" t="s">
        <v>1253</v>
      </c>
      <c r="E58" s="186"/>
      <c r="F58" s="186"/>
      <c r="G58" s="186"/>
      <c r="H58" s="186"/>
      <c r="I58" s="187"/>
      <c r="J58" s="188">
        <f>J81</f>
        <v>0</v>
      </c>
      <c r="K58" s="189"/>
    </row>
    <row r="59" s="8" customFormat="1" ht="19.92" customHeight="1">
      <c r="B59" s="183"/>
      <c r="C59" s="184"/>
      <c r="D59" s="185" t="s">
        <v>1254</v>
      </c>
      <c r="E59" s="186"/>
      <c r="F59" s="186"/>
      <c r="G59" s="186"/>
      <c r="H59" s="186"/>
      <c r="I59" s="187"/>
      <c r="J59" s="188">
        <f>J84</f>
        <v>0</v>
      </c>
      <c r="K59" s="189"/>
    </row>
    <row r="60" s="1" customFormat="1" ht="21.84" customHeight="1">
      <c r="B60" s="45"/>
      <c r="C60" s="46"/>
      <c r="D60" s="46"/>
      <c r="E60" s="46"/>
      <c r="F60" s="46"/>
      <c r="G60" s="46"/>
      <c r="H60" s="46"/>
      <c r="I60" s="143"/>
      <c r="J60" s="46"/>
      <c r="K60" s="50"/>
    </row>
    <row r="61" s="1" customFormat="1" ht="6.96" customHeight="1">
      <c r="B61" s="66"/>
      <c r="C61" s="67"/>
      <c r="D61" s="67"/>
      <c r="E61" s="67"/>
      <c r="F61" s="67"/>
      <c r="G61" s="67"/>
      <c r="H61" s="67"/>
      <c r="I61" s="165"/>
      <c r="J61" s="67"/>
      <c r="K61" s="68"/>
    </row>
    <row r="65" s="1" customFormat="1" ht="6.96" customHeight="1">
      <c r="B65" s="69"/>
      <c r="C65" s="70"/>
      <c r="D65" s="70"/>
      <c r="E65" s="70"/>
      <c r="F65" s="70"/>
      <c r="G65" s="70"/>
      <c r="H65" s="70"/>
      <c r="I65" s="168"/>
      <c r="J65" s="70"/>
      <c r="K65" s="70"/>
      <c r="L65" s="71"/>
    </row>
    <row r="66" s="1" customFormat="1" ht="36.96" customHeight="1">
      <c r="B66" s="45"/>
      <c r="C66" s="72" t="s">
        <v>133</v>
      </c>
      <c r="D66" s="73"/>
      <c r="E66" s="73"/>
      <c r="F66" s="73"/>
      <c r="G66" s="73"/>
      <c r="H66" s="73"/>
      <c r="I66" s="190"/>
      <c r="J66" s="73"/>
      <c r="K66" s="73"/>
      <c r="L66" s="71"/>
    </row>
    <row r="67" s="1" customFormat="1" ht="6.96" customHeight="1">
      <c r="B67" s="45"/>
      <c r="C67" s="73"/>
      <c r="D67" s="73"/>
      <c r="E67" s="73"/>
      <c r="F67" s="73"/>
      <c r="G67" s="73"/>
      <c r="H67" s="73"/>
      <c r="I67" s="190"/>
      <c r="J67" s="73"/>
      <c r="K67" s="73"/>
      <c r="L67" s="71"/>
    </row>
    <row r="68" s="1" customFormat="1" ht="14.4" customHeight="1">
      <c r="B68" s="45"/>
      <c r="C68" s="75" t="s">
        <v>18</v>
      </c>
      <c r="D68" s="73"/>
      <c r="E68" s="73"/>
      <c r="F68" s="73"/>
      <c r="G68" s="73"/>
      <c r="H68" s="73"/>
      <c r="I68" s="190"/>
      <c r="J68" s="73"/>
      <c r="K68" s="73"/>
      <c r="L68" s="71"/>
    </row>
    <row r="69" s="1" customFormat="1" ht="14.4" customHeight="1">
      <c r="B69" s="45"/>
      <c r="C69" s="73"/>
      <c r="D69" s="73"/>
      <c r="E69" s="191" t="str">
        <f>E7</f>
        <v xml:space="preserve">Domov mládeže a školní jídelna - Lidická  590/38, Karlovy Vary - Pavilon A1</v>
      </c>
      <c r="F69" s="75"/>
      <c r="G69" s="75"/>
      <c r="H69" s="75"/>
      <c r="I69" s="190"/>
      <c r="J69" s="73"/>
      <c r="K69" s="73"/>
      <c r="L69" s="71"/>
    </row>
    <row r="70" s="1" customFormat="1" ht="14.4" customHeight="1">
      <c r="B70" s="45"/>
      <c r="C70" s="75" t="s">
        <v>100</v>
      </c>
      <c r="D70" s="73"/>
      <c r="E70" s="73"/>
      <c r="F70" s="73"/>
      <c r="G70" s="73"/>
      <c r="H70" s="73"/>
      <c r="I70" s="190"/>
      <c r="J70" s="73"/>
      <c r="K70" s="73"/>
      <c r="L70" s="71"/>
    </row>
    <row r="71" s="1" customFormat="1" ht="16.2" customHeight="1">
      <c r="B71" s="45"/>
      <c r="C71" s="73"/>
      <c r="D71" s="73"/>
      <c r="E71" s="81" t="str">
        <f>E9</f>
        <v>VON - Pavilon A1 - Vedlejší a ostatní náklady</v>
      </c>
      <c r="F71" s="73"/>
      <c r="G71" s="73"/>
      <c r="H71" s="73"/>
      <c r="I71" s="190"/>
      <c r="J71" s="73"/>
      <c r="K71" s="73"/>
      <c r="L71" s="71"/>
    </row>
    <row r="72" s="1" customFormat="1" ht="6.96" customHeight="1">
      <c r="B72" s="45"/>
      <c r="C72" s="73"/>
      <c r="D72" s="73"/>
      <c r="E72" s="73"/>
      <c r="F72" s="73"/>
      <c r="G72" s="73"/>
      <c r="H72" s="73"/>
      <c r="I72" s="190"/>
      <c r="J72" s="73"/>
      <c r="K72" s="73"/>
      <c r="L72" s="71"/>
    </row>
    <row r="73" s="1" customFormat="1" ht="18" customHeight="1">
      <c r="B73" s="45"/>
      <c r="C73" s="75" t="s">
        <v>25</v>
      </c>
      <c r="D73" s="73"/>
      <c r="E73" s="73"/>
      <c r="F73" s="192" t="str">
        <f>F12</f>
        <v>Karlovy Vary</v>
      </c>
      <c r="G73" s="73"/>
      <c r="H73" s="73"/>
      <c r="I73" s="193" t="s">
        <v>27</v>
      </c>
      <c r="J73" s="84" t="str">
        <f>IF(J12="","",J12)</f>
        <v>13. 2. 2018</v>
      </c>
      <c r="K73" s="73"/>
      <c r="L73" s="71"/>
    </row>
    <row r="74" s="1" customFormat="1" ht="6.96" customHeight="1">
      <c r="B74" s="45"/>
      <c r="C74" s="73"/>
      <c r="D74" s="73"/>
      <c r="E74" s="73"/>
      <c r="F74" s="73"/>
      <c r="G74" s="73"/>
      <c r="H74" s="73"/>
      <c r="I74" s="190"/>
      <c r="J74" s="73"/>
      <c r="K74" s="73"/>
      <c r="L74" s="71"/>
    </row>
    <row r="75" s="1" customFormat="1">
      <c r="B75" s="45"/>
      <c r="C75" s="75" t="s">
        <v>31</v>
      </c>
      <c r="D75" s="73"/>
      <c r="E75" s="73"/>
      <c r="F75" s="192" t="str">
        <f>E15</f>
        <v>Domov mládeže, Lidická 38, K.Vary</v>
      </c>
      <c r="G75" s="73"/>
      <c r="H75" s="73"/>
      <c r="I75" s="193" t="s">
        <v>37</v>
      </c>
      <c r="J75" s="192" t="str">
        <f>E21</f>
        <v>Ivan Křesina</v>
      </c>
      <c r="K75" s="73"/>
      <c r="L75" s="71"/>
    </row>
    <row r="76" s="1" customFormat="1" ht="14.4" customHeight="1">
      <c r="B76" s="45"/>
      <c r="C76" s="75" t="s">
        <v>35</v>
      </c>
      <c r="D76" s="73"/>
      <c r="E76" s="73"/>
      <c r="F76" s="192" t="str">
        <f>IF(E18="","",E18)</f>
        <v/>
      </c>
      <c r="G76" s="73"/>
      <c r="H76" s="73"/>
      <c r="I76" s="190"/>
      <c r="J76" s="73"/>
      <c r="K76" s="73"/>
      <c r="L76" s="71"/>
    </row>
    <row r="77" s="1" customFormat="1" ht="10.32" customHeight="1">
      <c r="B77" s="45"/>
      <c r="C77" s="73"/>
      <c r="D77" s="73"/>
      <c r="E77" s="73"/>
      <c r="F77" s="73"/>
      <c r="G77" s="73"/>
      <c r="H77" s="73"/>
      <c r="I77" s="190"/>
      <c r="J77" s="73"/>
      <c r="K77" s="73"/>
      <c r="L77" s="71"/>
    </row>
    <row r="78" s="9" customFormat="1" ht="29.28" customHeight="1">
      <c r="B78" s="194"/>
      <c r="C78" s="195" t="s">
        <v>134</v>
      </c>
      <c r="D78" s="196" t="s">
        <v>60</v>
      </c>
      <c r="E78" s="196" t="s">
        <v>56</v>
      </c>
      <c r="F78" s="196" t="s">
        <v>135</v>
      </c>
      <c r="G78" s="196" t="s">
        <v>136</v>
      </c>
      <c r="H78" s="196" t="s">
        <v>137</v>
      </c>
      <c r="I78" s="197" t="s">
        <v>138</v>
      </c>
      <c r="J78" s="196" t="s">
        <v>104</v>
      </c>
      <c r="K78" s="198" t="s">
        <v>139</v>
      </c>
      <c r="L78" s="199"/>
      <c r="M78" s="101" t="s">
        <v>140</v>
      </c>
      <c r="N78" s="102" t="s">
        <v>45</v>
      </c>
      <c r="O78" s="102" t="s">
        <v>141</v>
      </c>
      <c r="P78" s="102" t="s">
        <v>142</v>
      </c>
      <c r="Q78" s="102" t="s">
        <v>143</v>
      </c>
      <c r="R78" s="102" t="s">
        <v>144</v>
      </c>
      <c r="S78" s="102" t="s">
        <v>145</v>
      </c>
      <c r="T78" s="103" t="s">
        <v>146</v>
      </c>
    </row>
    <row r="79" s="1" customFormat="1" ht="29.28" customHeight="1">
      <c r="B79" s="45"/>
      <c r="C79" s="107" t="s">
        <v>105</v>
      </c>
      <c r="D79" s="73"/>
      <c r="E79" s="73"/>
      <c r="F79" s="73"/>
      <c r="G79" s="73"/>
      <c r="H79" s="73"/>
      <c r="I79" s="190"/>
      <c r="J79" s="200">
        <f>BK79</f>
        <v>0</v>
      </c>
      <c r="K79" s="73"/>
      <c r="L79" s="71"/>
      <c r="M79" s="104"/>
      <c r="N79" s="105"/>
      <c r="O79" s="105"/>
      <c r="P79" s="201">
        <f>P80</f>
        <v>0</v>
      </c>
      <c r="Q79" s="105"/>
      <c r="R79" s="201">
        <f>R80</f>
        <v>0</v>
      </c>
      <c r="S79" s="105"/>
      <c r="T79" s="202">
        <f>T80</f>
        <v>0</v>
      </c>
      <c r="AT79" s="23" t="s">
        <v>74</v>
      </c>
      <c r="AU79" s="23" t="s">
        <v>106</v>
      </c>
      <c r="BK79" s="203">
        <f>BK80</f>
        <v>0</v>
      </c>
    </row>
    <row r="80" s="10" customFormat="1" ht="37.44" customHeight="1">
      <c r="B80" s="204"/>
      <c r="C80" s="205"/>
      <c r="D80" s="206" t="s">
        <v>74</v>
      </c>
      <c r="E80" s="207" t="s">
        <v>1255</v>
      </c>
      <c r="F80" s="207" t="s">
        <v>1256</v>
      </c>
      <c r="G80" s="205"/>
      <c r="H80" s="205"/>
      <c r="I80" s="208"/>
      <c r="J80" s="209">
        <f>BK80</f>
        <v>0</v>
      </c>
      <c r="K80" s="205"/>
      <c r="L80" s="210"/>
      <c r="M80" s="211"/>
      <c r="N80" s="212"/>
      <c r="O80" s="212"/>
      <c r="P80" s="213">
        <f>P81+P84</f>
        <v>0</v>
      </c>
      <c r="Q80" s="212"/>
      <c r="R80" s="213">
        <f>R81+R84</f>
        <v>0</v>
      </c>
      <c r="S80" s="212"/>
      <c r="T80" s="214">
        <f>T81+T84</f>
        <v>0</v>
      </c>
      <c r="AR80" s="215" t="s">
        <v>183</v>
      </c>
      <c r="AT80" s="216" t="s">
        <v>74</v>
      </c>
      <c r="AU80" s="216" t="s">
        <v>75</v>
      </c>
      <c r="AY80" s="215" t="s">
        <v>149</v>
      </c>
      <c r="BK80" s="217">
        <f>BK81+BK84</f>
        <v>0</v>
      </c>
    </row>
    <row r="81" s="10" customFormat="1" ht="19.92" customHeight="1">
      <c r="B81" s="204"/>
      <c r="C81" s="205"/>
      <c r="D81" s="206" t="s">
        <v>74</v>
      </c>
      <c r="E81" s="218" t="s">
        <v>1257</v>
      </c>
      <c r="F81" s="218" t="s">
        <v>1258</v>
      </c>
      <c r="G81" s="205"/>
      <c r="H81" s="205"/>
      <c r="I81" s="208"/>
      <c r="J81" s="219">
        <f>BK81</f>
        <v>0</v>
      </c>
      <c r="K81" s="205"/>
      <c r="L81" s="210"/>
      <c r="M81" s="211"/>
      <c r="N81" s="212"/>
      <c r="O81" s="212"/>
      <c r="P81" s="213">
        <f>SUM(P82:P83)</f>
        <v>0</v>
      </c>
      <c r="Q81" s="212"/>
      <c r="R81" s="213">
        <f>SUM(R82:R83)</f>
        <v>0</v>
      </c>
      <c r="S81" s="212"/>
      <c r="T81" s="214">
        <f>SUM(T82:T83)</f>
        <v>0</v>
      </c>
      <c r="AR81" s="215" t="s">
        <v>183</v>
      </c>
      <c r="AT81" s="216" t="s">
        <v>74</v>
      </c>
      <c r="AU81" s="216" t="s">
        <v>24</v>
      </c>
      <c r="AY81" s="215" t="s">
        <v>149</v>
      </c>
      <c r="BK81" s="217">
        <f>SUM(BK82:BK83)</f>
        <v>0</v>
      </c>
    </row>
    <row r="82" s="1" customFormat="1" ht="14.4" customHeight="1">
      <c r="B82" s="45"/>
      <c r="C82" s="220" t="s">
        <v>24</v>
      </c>
      <c r="D82" s="220" t="s">
        <v>152</v>
      </c>
      <c r="E82" s="221" t="s">
        <v>1259</v>
      </c>
      <c r="F82" s="222" t="s">
        <v>1258</v>
      </c>
      <c r="G82" s="223" t="s">
        <v>1260</v>
      </c>
      <c r="H82" s="224">
        <v>1</v>
      </c>
      <c r="I82" s="225"/>
      <c r="J82" s="226">
        <f>ROUND(I82*H82,2)</f>
        <v>0</v>
      </c>
      <c r="K82" s="222" t="s">
        <v>156</v>
      </c>
      <c r="L82" s="71"/>
      <c r="M82" s="227" t="s">
        <v>22</v>
      </c>
      <c r="N82" s="228" t="s">
        <v>46</v>
      </c>
      <c r="O82" s="46"/>
      <c r="P82" s="229">
        <f>O82*H82</f>
        <v>0</v>
      </c>
      <c r="Q82" s="229">
        <v>0</v>
      </c>
      <c r="R82" s="229">
        <f>Q82*H82</f>
        <v>0</v>
      </c>
      <c r="S82" s="229">
        <v>0</v>
      </c>
      <c r="T82" s="230">
        <f>S82*H82</f>
        <v>0</v>
      </c>
      <c r="AR82" s="23" t="s">
        <v>1237</v>
      </c>
      <c r="AT82" s="23" t="s">
        <v>152</v>
      </c>
      <c r="AU82" s="23" t="s">
        <v>84</v>
      </c>
      <c r="AY82" s="23" t="s">
        <v>149</v>
      </c>
      <c r="BE82" s="231">
        <f>IF(N82="základní",J82,0)</f>
        <v>0</v>
      </c>
      <c r="BF82" s="231">
        <f>IF(N82="snížená",J82,0)</f>
        <v>0</v>
      </c>
      <c r="BG82" s="231">
        <f>IF(N82="zákl. přenesená",J82,0)</f>
        <v>0</v>
      </c>
      <c r="BH82" s="231">
        <f>IF(N82="sníž. přenesená",J82,0)</f>
        <v>0</v>
      </c>
      <c r="BI82" s="231">
        <f>IF(N82="nulová",J82,0)</f>
        <v>0</v>
      </c>
      <c r="BJ82" s="23" t="s">
        <v>24</v>
      </c>
      <c r="BK82" s="231">
        <f>ROUND(I82*H82,2)</f>
        <v>0</v>
      </c>
      <c r="BL82" s="23" t="s">
        <v>1237</v>
      </c>
      <c r="BM82" s="23" t="s">
        <v>1261</v>
      </c>
    </row>
    <row r="83" s="1" customFormat="1">
      <c r="B83" s="45"/>
      <c r="C83" s="73"/>
      <c r="D83" s="232" t="s">
        <v>412</v>
      </c>
      <c r="E83" s="73"/>
      <c r="F83" s="233" t="s">
        <v>1262</v>
      </c>
      <c r="G83" s="73"/>
      <c r="H83" s="73"/>
      <c r="I83" s="190"/>
      <c r="J83" s="73"/>
      <c r="K83" s="73"/>
      <c r="L83" s="71"/>
      <c r="M83" s="234"/>
      <c r="N83" s="46"/>
      <c r="O83" s="46"/>
      <c r="P83" s="46"/>
      <c r="Q83" s="46"/>
      <c r="R83" s="46"/>
      <c r="S83" s="46"/>
      <c r="T83" s="94"/>
      <c r="AT83" s="23" t="s">
        <v>412</v>
      </c>
      <c r="AU83" s="23" t="s">
        <v>84</v>
      </c>
    </row>
    <row r="84" s="10" customFormat="1" ht="29.88" customHeight="1">
      <c r="B84" s="204"/>
      <c r="C84" s="205"/>
      <c r="D84" s="206" t="s">
        <v>74</v>
      </c>
      <c r="E84" s="218" t="s">
        <v>1263</v>
      </c>
      <c r="F84" s="218" t="s">
        <v>1264</v>
      </c>
      <c r="G84" s="205"/>
      <c r="H84" s="205"/>
      <c r="I84" s="208"/>
      <c r="J84" s="219">
        <f>BK84</f>
        <v>0</v>
      </c>
      <c r="K84" s="205"/>
      <c r="L84" s="210"/>
      <c r="M84" s="211"/>
      <c r="N84" s="212"/>
      <c r="O84" s="212"/>
      <c r="P84" s="213">
        <f>SUM(P85:P86)</f>
        <v>0</v>
      </c>
      <c r="Q84" s="212"/>
      <c r="R84" s="213">
        <f>SUM(R85:R86)</f>
        <v>0</v>
      </c>
      <c r="S84" s="212"/>
      <c r="T84" s="214">
        <f>SUM(T85:T86)</f>
        <v>0</v>
      </c>
      <c r="AR84" s="215" t="s">
        <v>183</v>
      </c>
      <c r="AT84" s="216" t="s">
        <v>74</v>
      </c>
      <c r="AU84" s="216" t="s">
        <v>24</v>
      </c>
      <c r="AY84" s="215" t="s">
        <v>149</v>
      </c>
      <c r="BK84" s="217">
        <f>SUM(BK85:BK86)</f>
        <v>0</v>
      </c>
    </row>
    <row r="85" s="1" customFormat="1" ht="22.8" customHeight="1">
      <c r="B85" s="45"/>
      <c r="C85" s="220" t="s">
        <v>84</v>
      </c>
      <c r="D85" s="220" t="s">
        <v>152</v>
      </c>
      <c r="E85" s="221" t="s">
        <v>1265</v>
      </c>
      <c r="F85" s="222" t="s">
        <v>1266</v>
      </c>
      <c r="G85" s="223" t="s">
        <v>1260</v>
      </c>
      <c r="H85" s="224">
        <v>1</v>
      </c>
      <c r="I85" s="225"/>
      <c r="J85" s="226">
        <f>ROUND(I85*H85,2)</f>
        <v>0</v>
      </c>
      <c r="K85" s="222" t="s">
        <v>156</v>
      </c>
      <c r="L85" s="71"/>
      <c r="M85" s="227" t="s">
        <v>22</v>
      </c>
      <c r="N85" s="228" t="s">
        <v>46</v>
      </c>
      <c r="O85" s="46"/>
      <c r="P85" s="229">
        <f>O85*H85</f>
        <v>0</v>
      </c>
      <c r="Q85" s="229">
        <v>0</v>
      </c>
      <c r="R85" s="229">
        <f>Q85*H85</f>
        <v>0</v>
      </c>
      <c r="S85" s="229">
        <v>0</v>
      </c>
      <c r="T85" s="230">
        <f>S85*H85</f>
        <v>0</v>
      </c>
      <c r="AR85" s="23" t="s">
        <v>1237</v>
      </c>
      <c r="AT85" s="23" t="s">
        <v>152</v>
      </c>
      <c r="AU85" s="23" t="s">
        <v>84</v>
      </c>
      <c r="AY85" s="23" t="s">
        <v>149</v>
      </c>
      <c r="BE85" s="231">
        <f>IF(N85="základní",J85,0)</f>
        <v>0</v>
      </c>
      <c r="BF85" s="231">
        <f>IF(N85="snížená",J85,0)</f>
        <v>0</v>
      </c>
      <c r="BG85" s="231">
        <f>IF(N85="zákl. přenesená",J85,0)</f>
        <v>0</v>
      </c>
      <c r="BH85" s="231">
        <f>IF(N85="sníž. přenesená",J85,0)</f>
        <v>0</v>
      </c>
      <c r="BI85" s="231">
        <f>IF(N85="nulová",J85,0)</f>
        <v>0</v>
      </c>
      <c r="BJ85" s="23" t="s">
        <v>24</v>
      </c>
      <c r="BK85" s="231">
        <f>ROUND(I85*H85,2)</f>
        <v>0</v>
      </c>
      <c r="BL85" s="23" t="s">
        <v>1237</v>
      </c>
      <c r="BM85" s="23" t="s">
        <v>1267</v>
      </c>
    </row>
    <row r="86" s="1" customFormat="1">
      <c r="B86" s="45"/>
      <c r="C86" s="73"/>
      <c r="D86" s="232" t="s">
        <v>412</v>
      </c>
      <c r="E86" s="73"/>
      <c r="F86" s="233" t="s">
        <v>1268</v>
      </c>
      <c r="G86" s="73"/>
      <c r="H86" s="73"/>
      <c r="I86" s="190"/>
      <c r="J86" s="73"/>
      <c r="K86" s="73"/>
      <c r="L86" s="71"/>
      <c r="M86" s="280"/>
      <c r="N86" s="281"/>
      <c r="O86" s="281"/>
      <c r="P86" s="281"/>
      <c r="Q86" s="281"/>
      <c r="R86" s="281"/>
      <c r="S86" s="281"/>
      <c r="T86" s="282"/>
      <c r="AT86" s="23" t="s">
        <v>412</v>
      </c>
      <c r="AU86" s="23" t="s">
        <v>84</v>
      </c>
    </row>
    <row r="87" s="1" customFormat="1" ht="6.96" customHeight="1">
      <c r="B87" s="66"/>
      <c r="C87" s="67"/>
      <c r="D87" s="67"/>
      <c r="E87" s="67"/>
      <c r="F87" s="67"/>
      <c r="G87" s="67"/>
      <c r="H87" s="67"/>
      <c r="I87" s="165"/>
      <c r="J87" s="67"/>
      <c r="K87" s="67"/>
      <c r="L87" s="71"/>
    </row>
  </sheetData>
  <sheetProtection sheet="1" autoFilter="0" formatColumns="0" formatRows="0" objects="1" scenarios="1" spinCount="100000" saltValue="/3EkO8wn66ZmnyBRGDK9Iirk7iiBFcrLEvspBFcoN8vHRVSp0bgP+P6ddwt8M61XAZFlw8U6CBSvW7XK496EYQ==" hashValue="CZKHoKEHjx5rfVCPSMDvQ5i12m/QVqU/Q583tnYqmYC+rLxBaUgFsK6iI8AwaC0OEZRLJTUqjLT94gWnkQ69sw==" algorithmName="SHA-512" password="CC35"/>
  <autoFilter ref="C78:K86"/>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29" style="283" customWidth="1"/>
    <col min="2" max="2" width="1.664063" style="283" customWidth="1"/>
    <col min="3" max="4" width="5" style="283" customWidth="1"/>
    <col min="5" max="5" width="11.71" style="283" customWidth="1"/>
    <col min="6" max="6" width="9.14" style="283" customWidth="1"/>
    <col min="7" max="7" width="5" style="283" customWidth="1"/>
    <col min="8" max="8" width="77.86" style="283" customWidth="1"/>
    <col min="9" max="10" width="20" style="283" customWidth="1"/>
    <col min="11" max="11" width="1.664063" style="283" customWidth="1"/>
  </cols>
  <sheetData>
    <row r="1" ht="37.5" customHeight="1"/>
    <row r="2" ht="7.5" customHeight="1">
      <c r="B2" s="284"/>
      <c r="C2" s="285"/>
      <c r="D2" s="285"/>
      <c r="E2" s="285"/>
      <c r="F2" s="285"/>
      <c r="G2" s="285"/>
      <c r="H2" s="285"/>
      <c r="I2" s="285"/>
      <c r="J2" s="285"/>
      <c r="K2" s="286"/>
    </row>
    <row r="3" s="14" customFormat="1" ht="45" customHeight="1">
      <c r="B3" s="287"/>
      <c r="C3" s="288" t="s">
        <v>1269</v>
      </c>
      <c r="D3" s="288"/>
      <c r="E3" s="288"/>
      <c r="F3" s="288"/>
      <c r="G3" s="288"/>
      <c r="H3" s="288"/>
      <c r="I3" s="288"/>
      <c r="J3" s="288"/>
      <c r="K3" s="289"/>
    </row>
    <row r="4" ht="25.5" customHeight="1">
      <c r="B4" s="290"/>
      <c r="C4" s="291" t="s">
        <v>1270</v>
      </c>
      <c r="D4" s="291"/>
      <c r="E4" s="291"/>
      <c r="F4" s="291"/>
      <c r="G4" s="291"/>
      <c r="H4" s="291"/>
      <c r="I4" s="291"/>
      <c r="J4" s="291"/>
      <c r="K4" s="292"/>
    </row>
    <row r="5" ht="5.25" customHeight="1">
      <c r="B5" s="290"/>
      <c r="C5" s="293"/>
      <c r="D5" s="293"/>
      <c r="E5" s="293"/>
      <c r="F5" s="293"/>
      <c r="G5" s="293"/>
      <c r="H5" s="293"/>
      <c r="I5" s="293"/>
      <c r="J5" s="293"/>
      <c r="K5" s="292"/>
    </row>
    <row r="6" ht="15" customHeight="1">
      <c r="B6" s="290"/>
      <c r="C6" s="294" t="s">
        <v>1271</v>
      </c>
      <c r="D6" s="294"/>
      <c r="E6" s="294"/>
      <c r="F6" s="294"/>
      <c r="G6" s="294"/>
      <c r="H6" s="294"/>
      <c r="I6" s="294"/>
      <c r="J6" s="294"/>
      <c r="K6" s="292"/>
    </row>
    <row r="7" ht="15" customHeight="1">
      <c r="B7" s="295"/>
      <c r="C7" s="294" t="s">
        <v>1272</v>
      </c>
      <c r="D7" s="294"/>
      <c r="E7" s="294"/>
      <c r="F7" s="294"/>
      <c r="G7" s="294"/>
      <c r="H7" s="294"/>
      <c r="I7" s="294"/>
      <c r="J7" s="294"/>
      <c r="K7" s="292"/>
    </row>
    <row r="8" ht="12.75" customHeight="1">
      <c r="B8" s="295"/>
      <c r="C8" s="294"/>
      <c r="D8" s="294"/>
      <c r="E8" s="294"/>
      <c r="F8" s="294"/>
      <c r="G8" s="294"/>
      <c r="H8" s="294"/>
      <c r="I8" s="294"/>
      <c r="J8" s="294"/>
      <c r="K8" s="292"/>
    </row>
    <row r="9" ht="15" customHeight="1">
      <c r="B9" s="295"/>
      <c r="C9" s="294" t="s">
        <v>1273</v>
      </c>
      <c r="D9" s="294"/>
      <c r="E9" s="294"/>
      <c r="F9" s="294"/>
      <c r="G9" s="294"/>
      <c r="H9" s="294"/>
      <c r="I9" s="294"/>
      <c r="J9" s="294"/>
      <c r="K9" s="292"/>
    </row>
    <row r="10" ht="15" customHeight="1">
      <c r="B10" s="295"/>
      <c r="C10" s="294"/>
      <c r="D10" s="294" t="s">
        <v>1274</v>
      </c>
      <c r="E10" s="294"/>
      <c r="F10" s="294"/>
      <c r="G10" s="294"/>
      <c r="H10" s="294"/>
      <c r="I10" s="294"/>
      <c r="J10" s="294"/>
      <c r="K10" s="292"/>
    </row>
    <row r="11" ht="15" customHeight="1">
      <c r="B11" s="295"/>
      <c r="C11" s="296"/>
      <c r="D11" s="294" t="s">
        <v>1275</v>
      </c>
      <c r="E11" s="294"/>
      <c r="F11" s="294"/>
      <c r="G11" s="294"/>
      <c r="H11" s="294"/>
      <c r="I11" s="294"/>
      <c r="J11" s="294"/>
      <c r="K11" s="292"/>
    </row>
    <row r="12" ht="12.75" customHeight="1">
      <c r="B12" s="295"/>
      <c r="C12" s="296"/>
      <c r="D12" s="296"/>
      <c r="E12" s="296"/>
      <c r="F12" s="296"/>
      <c r="G12" s="296"/>
      <c r="H12" s="296"/>
      <c r="I12" s="296"/>
      <c r="J12" s="296"/>
      <c r="K12" s="292"/>
    </row>
    <row r="13" ht="15" customHeight="1">
      <c r="B13" s="295"/>
      <c r="C13" s="296"/>
      <c r="D13" s="294" t="s">
        <v>1276</v>
      </c>
      <c r="E13" s="294"/>
      <c r="F13" s="294"/>
      <c r="G13" s="294"/>
      <c r="H13" s="294"/>
      <c r="I13" s="294"/>
      <c r="J13" s="294"/>
      <c r="K13" s="292"/>
    </row>
    <row r="14" ht="15" customHeight="1">
      <c r="B14" s="295"/>
      <c r="C14" s="296"/>
      <c r="D14" s="294" t="s">
        <v>1277</v>
      </c>
      <c r="E14" s="294"/>
      <c r="F14" s="294"/>
      <c r="G14" s="294"/>
      <c r="H14" s="294"/>
      <c r="I14" s="294"/>
      <c r="J14" s="294"/>
      <c r="K14" s="292"/>
    </row>
    <row r="15" ht="15" customHeight="1">
      <c r="B15" s="295"/>
      <c r="C15" s="296"/>
      <c r="D15" s="294" t="s">
        <v>1278</v>
      </c>
      <c r="E15" s="294"/>
      <c r="F15" s="294"/>
      <c r="G15" s="294"/>
      <c r="H15" s="294"/>
      <c r="I15" s="294"/>
      <c r="J15" s="294"/>
      <c r="K15" s="292"/>
    </row>
    <row r="16" ht="15" customHeight="1">
      <c r="B16" s="295"/>
      <c r="C16" s="296"/>
      <c r="D16" s="296"/>
      <c r="E16" s="297" t="s">
        <v>82</v>
      </c>
      <c r="F16" s="294" t="s">
        <v>1279</v>
      </c>
      <c r="G16" s="294"/>
      <c r="H16" s="294"/>
      <c r="I16" s="294"/>
      <c r="J16" s="294"/>
      <c r="K16" s="292"/>
    </row>
    <row r="17" ht="15" customHeight="1">
      <c r="B17" s="295"/>
      <c r="C17" s="296"/>
      <c r="D17" s="296"/>
      <c r="E17" s="297" t="s">
        <v>1280</v>
      </c>
      <c r="F17" s="294" t="s">
        <v>1281</v>
      </c>
      <c r="G17" s="294"/>
      <c r="H17" s="294"/>
      <c r="I17" s="294"/>
      <c r="J17" s="294"/>
      <c r="K17" s="292"/>
    </row>
    <row r="18" ht="15" customHeight="1">
      <c r="B18" s="295"/>
      <c r="C18" s="296"/>
      <c r="D18" s="296"/>
      <c r="E18" s="297" t="s">
        <v>1282</v>
      </c>
      <c r="F18" s="294" t="s">
        <v>1283</v>
      </c>
      <c r="G18" s="294"/>
      <c r="H18" s="294"/>
      <c r="I18" s="294"/>
      <c r="J18" s="294"/>
      <c r="K18" s="292"/>
    </row>
    <row r="19" ht="15" customHeight="1">
      <c r="B19" s="295"/>
      <c r="C19" s="296"/>
      <c r="D19" s="296"/>
      <c r="E19" s="297" t="s">
        <v>91</v>
      </c>
      <c r="F19" s="294" t="s">
        <v>1284</v>
      </c>
      <c r="G19" s="294"/>
      <c r="H19" s="294"/>
      <c r="I19" s="294"/>
      <c r="J19" s="294"/>
      <c r="K19" s="292"/>
    </row>
    <row r="20" ht="15" customHeight="1">
      <c r="B20" s="295"/>
      <c r="C20" s="296"/>
      <c r="D20" s="296"/>
      <c r="E20" s="297" t="s">
        <v>1285</v>
      </c>
      <c r="F20" s="294" t="s">
        <v>1286</v>
      </c>
      <c r="G20" s="294"/>
      <c r="H20" s="294"/>
      <c r="I20" s="294"/>
      <c r="J20" s="294"/>
      <c r="K20" s="292"/>
    </row>
    <row r="21" ht="15" customHeight="1">
      <c r="B21" s="295"/>
      <c r="C21" s="296"/>
      <c r="D21" s="296"/>
      <c r="E21" s="297" t="s">
        <v>1287</v>
      </c>
      <c r="F21" s="294" t="s">
        <v>1288</v>
      </c>
      <c r="G21" s="294"/>
      <c r="H21" s="294"/>
      <c r="I21" s="294"/>
      <c r="J21" s="294"/>
      <c r="K21" s="292"/>
    </row>
    <row r="22" ht="12.75" customHeight="1">
      <c r="B22" s="295"/>
      <c r="C22" s="296"/>
      <c r="D22" s="296"/>
      <c r="E22" s="296"/>
      <c r="F22" s="296"/>
      <c r="G22" s="296"/>
      <c r="H22" s="296"/>
      <c r="I22" s="296"/>
      <c r="J22" s="296"/>
      <c r="K22" s="292"/>
    </row>
    <row r="23" ht="15" customHeight="1">
      <c r="B23" s="295"/>
      <c r="C23" s="294" t="s">
        <v>1289</v>
      </c>
      <c r="D23" s="294"/>
      <c r="E23" s="294"/>
      <c r="F23" s="294"/>
      <c r="G23" s="294"/>
      <c r="H23" s="294"/>
      <c r="I23" s="294"/>
      <c r="J23" s="294"/>
      <c r="K23" s="292"/>
    </row>
    <row r="24" ht="15" customHeight="1">
      <c r="B24" s="295"/>
      <c r="C24" s="294" t="s">
        <v>1290</v>
      </c>
      <c r="D24" s="294"/>
      <c r="E24" s="294"/>
      <c r="F24" s="294"/>
      <c r="G24" s="294"/>
      <c r="H24" s="294"/>
      <c r="I24" s="294"/>
      <c r="J24" s="294"/>
      <c r="K24" s="292"/>
    </row>
    <row r="25" ht="15" customHeight="1">
      <c r="B25" s="295"/>
      <c r="C25" s="294"/>
      <c r="D25" s="294" t="s">
        <v>1291</v>
      </c>
      <c r="E25" s="294"/>
      <c r="F25" s="294"/>
      <c r="G25" s="294"/>
      <c r="H25" s="294"/>
      <c r="I25" s="294"/>
      <c r="J25" s="294"/>
      <c r="K25" s="292"/>
    </row>
    <row r="26" ht="15" customHeight="1">
      <c r="B26" s="295"/>
      <c r="C26" s="296"/>
      <c r="D26" s="294" t="s">
        <v>1292</v>
      </c>
      <c r="E26" s="294"/>
      <c r="F26" s="294"/>
      <c r="G26" s="294"/>
      <c r="H26" s="294"/>
      <c r="I26" s="294"/>
      <c r="J26" s="294"/>
      <c r="K26" s="292"/>
    </row>
    <row r="27" ht="12.75" customHeight="1">
      <c r="B27" s="295"/>
      <c r="C27" s="296"/>
      <c r="D27" s="296"/>
      <c r="E27" s="296"/>
      <c r="F27" s="296"/>
      <c r="G27" s="296"/>
      <c r="H27" s="296"/>
      <c r="I27" s="296"/>
      <c r="J27" s="296"/>
      <c r="K27" s="292"/>
    </row>
    <row r="28" ht="15" customHeight="1">
      <c r="B28" s="295"/>
      <c r="C28" s="296"/>
      <c r="D28" s="294" t="s">
        <v>1293</v>
      </c>
      <c r="E28" s="294"/>
      <c r="F28" s="294"/>
      <c r="G28" s="294"/>
      <c r="H28" s="294"/>
      <c r="I28" s="294"/>
      <c r="J28" s="294"/>
      <c r="K28" s="292"/>
    </row>
    <row r="29" ht="15" customHeight="1">
      <c r="B29" s="295"/>
      <c r="C29" s="296"/>
      <c r="D29" s="294" t="s">
        <v>1294</v>
      </c>
      <c r="E29" s="294"/>
      <c r="F29" s="294"/>
      <c r="G29" s="294"/>
      <c r="H29" s="294"/>
      <c r="I29" s="294"/>
      <c r="J29" s="294"/>
      <c r="K29" s="292"/>
    </row>
    <row r="30" ht="12.75" customHeight="1">
      <c r="B30" s="295"/>
      <c r="C30" s="296"/>
      <c r="D30" s="296"/>
      <c r="E30" s="296"/>
      <c r="F30" s="296"/>
      <c r="G30" s="296"/>
      <c r="H30" s="296"/>
      <c r="I30" s="296"/>
      <c r="J30" s="296"/>
      <c r="K30" s="292"/>
    </row>
    <row r="31" ht="15" customHeight="1">
      <c r="B31" s="295"/>
      <c r="C31" s="296"/>
      <c r="D31" s="294" t="s">
        <v>1295</v>
      </c>
      <c r="E31" s="294"/>
      <c r="F31" s="294"/>
      <c r="G31" s="294"/>
      <c r="H31" s="294"/>
      <c r="I31" s="294"/>
      <c r="J31" s="294"/>
      <c r="K31" s="292"/>
    </row>
    <row r="32" ht="15" customHeight="1">
      <c r="B32" s="295"/>
      <c r="C32" s="296"/>
      <c r="D32" s="294" t="s">
        <v>1296</v>
      </c>
      <c r="E32" s="294"/>
      <c r="F32" s="294"/>
      <c r="G32" s="294"/>
      <c r="H32" s="294"/>
      <c r="I32" s="294"/>
      <c r="J32" s="294"/>
      <c r="K32" s="292"/>
    </row>
    <row r="33" ht="15" customHeight="1">
      <c r="B33" s="295"/>
      <c r="C33" s="296"/>
      <c r="D33" s="294" t="s">
        <v>1297</v>
      </c>
      <c r="E33" s="294"/>
      <c r="F33" s="294"/>
      <c r="G33" s="294"/>
      <c r="H33" s="294"/>
      <c r="I33" s="294"/>
      <c r="J33" s="294"/>
      <c r="K33" s="292"/>
    </row>
    <row r="34" ht="15" customHeight="1">
      <c r="B34" s="295"/>
      <c r="C34" s="296"/>
      <c r="D34" s="294"/>
      <c r="E34" s="298" t="s">
        <v>134</v>
      </c>
      <c r="F34" s="294"/>
      <c r="G34" s="294" t="s">
        <v>1298</v>
      </c>
      <c r="H34" s="294"/>
      <c r="I34" s="294"/>
      <c r="J34" s="294"/>
      <c r="K34" s="292"/>
    </row>
    <row r="35" ht="30.75" customHeight="1">
      <c r="B35" s="295"/>
      <c r="C35" s="296"/>
      <c r="D35" s="294"/>
      <c r="E35" s="298" t="s">
        <v>1299</v>
      </c>
      <c r="F35" s="294"/>
      <c r="G35" s="294" t="s">
        <v>1300</v>
      </c>
      <c r="H35" s="294"/>
      <c r="I35" s="294"/>
      <c r="J35" s="294"/>
      <c r="K35" s="292"/>
    </row>
    <row r="36" ht="15" customHeight="1">
      <c r="B36" s="295"/>
      <c r="C36" s="296"/>
      <c r="D36" s="294"/>
      <c r="E36" s="298" t="s">
        <v>56</v>
      </c>
      <c r="F36" s="294"/>
      <c r="G36" s="294" t="s">
        <v>1301</v>
      </c>
      <c r="H36" s="294"/>
      <c r="I36" s="294"/>
      <c r="J36" s="294"/>
      <c r="K36" s="292"/>
    </row>
    <row r="37" ht="15" customHeight="1">
      <c r="B37" s="295"/>
      <c r="C37" s="296"/>
      <c r="D37" s="294"/>
      <c r="E37" s="298" t="s">
        <v>135</v>
      </c>
      <c r="F37" s="294"/>
      <c r="G37" s="294" t="s">
        <v>1302</v>
      </c>
      <c r="H37" s="294"/>
      <c r="I37" s="294"/>
      <c r="J37" s="294"/>
      <c r="K37" s="292"/>
    </row>
    <row r="38" ht="15" customHeight="1">
      <c r="B38" s="295"/>
      <c r="C38" s="296"/>
      <c r="D38" s="294"/>
      <c r="E38" s="298" t="s">
        <v>136</v>
      </c>
      <c r="F38" s="294"/>
      <c r="G38" s="294" t="s">
        <v>1303</v>
      </c>
      <c r="H38" s="294"/>
      <c r="I38" s="294"/>
      <c r="J38" s="294"/>
      <c r="K38" s="292"/>
    </row>
    <row r="39" ht="15" customHeight="1">
      <c r="B39" s="295"/>
      <c r="C39" s="296"/>
      <c r="D39" s="294"/>
      <c r="E39" s="298" t="s">
        <v>137</v>
      </c>
      <c r="F39" s="294"/>
      <c r="G39" s="294" t="s">
        <v>1304</v>
      </c>
      <c r="H39" s="294"/>
      <c r="I39" s="294"/>
      <c r="J39" s="294"/>
      <c r="K39" s="292"/>
    </row>
    <row r="40" ht="15" customHeight="1">
      <c r="B40" s="295"/>
      <c r="C40" s="296"/>
      <c r="D40" s="294"/>
      <c r="E40" s="298" t="s">
        <v>1305</v>
      </c>
      <c r="F40" s="294"/>
      <c r="G40" s="294" t="s">
        <v>1306</v>
      </c>
      <c r="H40" s="294"/>
      <c r="I40" s="294"/>
      <c r="J40" s="294"/>
      <c r="K40" s="292"/>
    </row>
    <row r="41" ht="15" customHeight="1">
      <c r="B41" s="295"/>
      <c r="C41" s="296"/>
      <c r="D41" s="294"/>
      <c r="E41" s="298"/>
      <c r="F41" s="294"/>
      <c r="G41" s="294" t="s">
        <v>1307</v>
      </c>
      <c r="H41" s="294"/>
      <c r="I41" s="294"/>
      <c r="J41" s="294"/>
      <c r="K41" s="292"/>
    </row>
    <row r="42" ht="15" customHeight="1">
      <c r="B42" s="295"/>
      <c r="C42" s="296"/>
      <c r="D42" s="294"/>
      <c r="E42" s="298" t="s">
        <v>1308</v>
      </c>
      <c r="F42" s="294"/>
      <c r="G42" s="294" t="s">
        <v>1309</v>
      </c>
      <c r="H42" s="294"/>
      <c r="I42" s="294"/>
      <c r="J42" s="294"/>
      <c r="K42" s="292"/>
    </row>
    <row r="43" ht="15" customHeight="1">
      <c r="B43" s="295"/>
      <c r="C43" s="296"/>
      <c r="D43" s="294"/>
      <c r="E43" s="298" t="s">
        <v>139</v>
      </c>
      <c r="F43" s="294"/>
      <c r="G43" s="294" t="s">
        <v>1310</v>
      </c>
      <c r="H43" s="294"/>
      <c r="I43" s="294"/>
      <c r="J43" s="294"/>
      <c r="K43" s="292"/>
    </row>
    <row r="44" ht="12.75" customHeight="1">
      <c r="B44" s="295"/>
      <c r="C44" s="296"/>
      <c r="D44" s="294"/>
      <c r="E44" s="294"/>
      <c r="F44" s="294"/>
      <c r="G44" s="294"/>
      <c r="H44" s="294"/>
      <c r="I44" s="294"/>
      <c r="J44" s="294"/>
      <c r="K44" s="292"/>
    </row>
    <row r="45" ht="15" customHeight="1">
      <c r="B45" s="295"/>
      <c r="C45" s="296"/>
      <c r="D45" s="294" t="s">
        <v>1311</v>
      </c>
      <c r="E45" s="294"/>
      <c r="F45" s="294"/>
      <c r="G45" s="294"/>
      <c r="H45" s="294"/>
      <c r="I45" s="294"/>
      <c r="J45" s="294"/>
      <c r="K45" s="292"/>
    </row>
    <row r="46" ht="15" customHeight="1">
      <c r="B46" s="295"/>
      <c r="C46" s="296"/>
      <c r="D46" s="296"/>
      <c r="E46" s="294" t="s">
        <v>1312</v>
      </c>
      <c r="F46" s="294"/>
      <c r="G46" s="294"/>
      <c r="H46" s="294"/>
      <c r="I46" s="294"/>
      <c r="J46" s="294"/>
      <c r="K46" s="292"/>
    </row>
    <row r="47" ht="15" customHeight="1">
      <c r="B47" s="295"/>
      <c r="C47" s="296"/>
      <c r="D47" s="296"/>
      <c r="E47" s="294" t="s">
        <v>1313</v>
      </c>
      <c r="F47" s="294"/>
      <c r="G47" s="294"/>
      <c r="H47" s="294"/>
      <c r="I47" s="294"/>
      <c r="J47" s="294"/>
      <c r="K47" s="292"/>
    </row>
    <row r="48" ht="15" customHeight="1">
      <c r="B48" s="295"/>
      <c r="C48" s="296"/>
      <c r="D48" s="296"/>
      <c r="E48" s="294" t="s">
        <v>1314</v>
      </c>
      <c r="F48" s="294"/>
      <c r="G48" s="294"/>
      <c r="H48" s="294"/>
      <c r="I48" s="294"/>
      <c r="J48" s="294"/>
      <c r="K48" s="292"/>
    </row>
    <row r="49" ht="15" customHeight="1">
      <c r="B49" s="295"/>
      <c r="C49" s="296"/>
      <c r="D49" s="294" t="s">
        <v>1315</v>
      </c>
      <c r="E49" s="294"/>
      <c r="F49" s="294"/>
      <c r="G49" s="294"/>
      <c r="H49" s="294"/>
      <c r="I49" s="294"/>
      <c r="J49" s="294"/>
      <c r="K49" s="292"/>
    </row>
    <row r="50" ht="25.5" customHeight="1">
      <c r="B50" s="290"/>
      <c r="C50" s="291" t="s">
        <v>1316</v>
      </c>
      <c r="D50" s="291"/>
      <c r="E50" s="291"/>
      <c r="F50" s="291"/>
      <c r="G50" s="291"/>
      <c r="H50" s="291"/>
      <c r="I50" s="291"/>
      <c r="J50" s="291"/>
      <c r="K50" s="292"/>
    </row>
    <row r="51" ht="5.25" customHeight="1">
      <c r="B51" s="290"/>
      <c r="C51" s="293"/>
      <c r="D51" s="293"/>
      <c r="E51" s="293"/>
      <c r="F51" s="293"/>
      <c r="G51" s="293"/>
      <c r="H51" s="293"/>
      <c r="I51" s="293"/>
      <c r="J51" s="293"/>
      <c r="K51" s="292"/>
    </row>
    <row r="52" ht="15" customHeight="1">
      <c r="B52" s="290"/>
      <c r="C52" s="294" t="s">
        <v>1317</v>
      </c>
      <c r="D52" s="294"/>
      <c r="E52" s="294"/>
      <c r="F52" s="294"/>
      <c r="G52" s="294"/>
      <c r="H52" s="294"/>
      <c r="I52" s="294"/>
      <c r="J52" s="294"/>
      <c r="K52" s="292"/>
    </row>
    <row r="53" ht="15" customHeight="1">
      <c r="B53" s="290"/>
      <c r="C53" s="294" t="s">
        <v>1318</v>
      </c>
      <c r="D53" s="294"/>
      <c r="E53" s="294"/>
      <c r="F53" s="294"/>
      <c r="G53" s="294"/>
      <c r="H53" s="294"/>
      <c r="I53" s="294"/>
      <c r="J53" s="294"/>
      <c r="K53" s="292"/>
    </row>
    <row r="54" ht="12.75" customHeight="1">
      <c r="B54" s="290"/>
      <c r="C54" s="294"/>
      <c r="D54" s="294"/>
      <c r="E54" s="294"/>
      <c r="F54" s="294"/>
      <c r="G54" s="294"/>
      <c r="H54" s="294"/>
      <c r="I54" s="294"/>
      <c r="J54" s="294"/>
      <c r="K54" s="292"/>
    </row>
    <row r="55" ht="15" customHeight="1">
      <c r="B55" s="290"/>
      <c r="C55" s="294" t="s">
        <v>1319</v>
      </c>
      <c r="D55" s="294"/>
      <c r="E55" s="294"/>
      <c r="F55" s="294"/>
      <c r="G55" s="294"/>
      <c r="H55" s="294"/>
      <c r="I55" s="294"/>
      <c r="J55" s="294"/>
      <c r="K55" s="292"/>
    </row>
    <row r="56" ht="15" customHeight="1">
      <c r="B56" s="290"/>
      <c r="C56" s="296"/>
      <c r="D56" s="294" t="s">
        <v>1320</v>
      </c>
      <c r="E56" s="294"/>
      <c r="F56" s="294"/>
      <c r="G56" s="294"/>
      <c r="H56" s="294"/>
      <c r="I56" s="294"/>
      <c r="J56" s="294"/>
      <c r="K56" s="292"/>
    </row>
    <row r="57" ht="15" customHeight="1">
      <c r="B57" s="290"/>
      <c r="C57" s="296"/>
      <c r="D57" s="294" t="s">
        <v>1321</v>
      </c>
      <c r="E57" s="294"/>
      <c r="F57" s="294"/>
      <c r="G57" s="294"/>
      <c r="H57" s="294"/>
      <c r="I57" s="294"/>
      <c r="J57" s="294"/>
      <c r="K57" s="292"/>
    </row>
    <row r="58" ht="15" customHeight="1">
      <c r="B58" s="290"/>
      <c r="C58" s="296"/>
      <c r="D58" s="294" t="s">
        <v>1322</v>
      </c>
      <c r="E58" s="294"/>
      <c r="F58" s="294"/>
      <c r="G58" s="294"/>
      <c r="H58" s="294"/>
      <c r="I58" s="294"/>
      <c r="J58" s="294"/>
      <c r="K58" s="292"/>
    </row>
    <row r="59" ht="15" customHeight="1">
      <c r="B59" s="290"/>
      <c r="C59" s="296"/>
      <c r="D59" s="294" t="s">
        <v>1323</v>
      </c>
      <c r="E59" s="294"/>
      <c r="F59" s="294"/>
      <c r="G59" s="294"/>
      <c r="H59" s="294"/>
      <c r="I59" s="294"/>
      <c r="J59" s="294"/>
      <c r="K59" s="292"/>
    </row>
    <row r="60" ht="15" customHeight="1">
      <c r="B60" s="290"/>
      <c r="C60" s="296"/>
      <c r="D60" s="299" t="s">
        <v>1324</v>
      </c>
      <c r="E60" s="299"/>
      <c r="F60" s="299"/>
      <c r="G60" s="299"/>
      <c r="H60" s="299"/>
      <c r="I60" s="299"/>
      <c r="J60" s="299"/>
      <c r="K60" s="292"/>
    </row>
    <row r="61" ht="15" customHeight="1">
      <c r="B61" s="290"/>
      <c r="C61" s="296"/>
      <c r="D61" s="294" t="s">
        <v>1325</v>
      </c>
      <c r="E61" s="294"/>
      <c r="F61" s="294"/>
      <c r="G61" s="294"/>
      <c r="H61" s="294"/>
      <c r="I61" s="294"/>
      <c r="J61" s="294"/>
      <c r="K61" s="292"/>
    </row>
    <row r="62" ht="12.75" customHeight="1">
      <c r="B62" s="290"/>
      <c r="C62" s="296"/>
      <c r="D62" s="296"/>
      <c r="E62" s="300"/>
      <c r="F62" s="296"/>
      <c r="G62" s="296"/>
      <c r="H62" s="296"/>
      <c r="I62" s="296"/>
      <c r="J62" s="296"/>
      <c r="K62" s="292"/>
    </row>
    <row r="63" ht="15" customHeight="1">
      <c r="B63" s="290"/>
      <c r="C63" s="296"/>
      <c r="D63" s="294" t="s">
        <v>1326</v>
      </c>
      <c r="E63" s="294"/>
      <c r="F63" s="294"/>
      <c r="G63" s="294"/>
      <c r="H63" s="294"/>
      <c r="I63" s="294"/>
      <c r="J63" s="294"/>
      <c r="K63" s="292"/>
    </row>
    <row r="64" ht="15" customHeight="1">
      <c r="B64" s="290"/>
      <c r="C64" s="296"/>
      <c r="D64" s="299" t="s">
        <v>1327</v>
      </c>
      <c r="E64" s="299"/>
      <c r="F64" s="299"/>
      <c r="G64" s="299"/>
      <c r="H64" s="299"/>
      <c r="I64" s="299"/>
      <c r="J64" s="299"/>
      <c r="K64" s="292"/>
    </row>
    <row r="65" ht="15" customHeight="1">
      <c r="B65" s="290"/>
      <c r="C65" s="296"/>
      <c r="D65" s="294" t="s">
        <v>1328</v>
      </c>
      <c r="E65" s="294"/>
      <c r="F65" s="294"/>
      <c r="G65" s="294"/>
      <c r="H65" s="294"/>
      <c r="I65" s="294"/>
      <c r="J65" s="294"/>
      <c r="K65" s="292"/>
    </row>
    <row r="66" ht="15" customHeight="1">
      <c r="B66" s="290"/>
      <c r="C66" s="296"/>
      <c r="D66" s="294" t="s">
        <v>1329</v>
      </c>
      <c r="E66" s="294"/>
      <c r="F66" s="294"/>
      <c r="G66" s="294"/>
      <c r="H66" s="294"/>
      <c r="I66" s="294"/>
      <c r="J66" s="294"/>
      <c r="K66" s="292"/>
    </row>
    <row r="67" ht="15" customHeight="1">
      <c r="B67" s="290"/>
      <c r="C67" s="296"/>
      <c r="D67" s="294" t="s">
        <v>1330</v>
      </c>
      <c r="E67" s="294"/>
      <c r="F67" s="294"/>
      <c r="G67" s="294"/>
      <c r="H67" s="294"/>
      <c r="I67" s="294"/>
      <c r="J67" s="294"/>
      <c r="K67" s="292"/>
    </row>
    <row r="68" ht="15" customHeight="1">
      <c r="B68" s="290"/>
      <c r="C68" s="296"/>
      <c r="D68" s="294" t="s">
        <v>1331</v>
      </c>
      <c r="E68" s="294"/>
      <c r="F68" s="294"/>
      <c r="G68" s="294"/>
      <c r="H68" s="294"/>
      <c r="I68" s="294"/>
      <c r="J68" s="294"/>
      <c r="K68" s="292"/>
    </row>
    <row r="69" ht="12.75" customHeight="1">
      <c r="B69" s="301"/>
      <c r="C69" s="302"/>
      <c r="D69" s="302"/>
      <c r="E69" s="302"/>
      <c r="F69" s="302"/>
      <c r="G69" s="302"/>
      <c r="H69" s="302"/>
      <c r="I69" s="302"/>
      <c r="J69" s="302"/>
      <c r="K69" s="303"/>
    </row>
    <row r="70" ht="18.75" customHeight="1">
      <c r="B70" s="304"/>
      <c r="C70" s="304"/>
      <c r="D70" s="304"/>
      <c r="E70" s="304"/>
      <c r="F70" s="304"/>
      <c r="G70" s="304"/>
      <c r="H70" s="304"/>
      <c r="I70" s="304"/>
      <c r="J70" s="304"/>
      <c r="K70" s="305"/>
    </row>
    <row r="71" ht="18.75" customHeight="1">
      <c r="B71" s="305"/>
      <c r="C71" s="305"/>
      <c r="D71" s="305"/>
      <c r="E71" s="305"/>
      <c r="F71" s="305"/>
      <c r="G71" s="305"/>
      <c r="H71" s="305"/>
      <c r="I71" s="305"/>
      <c r="J71" s="305"/>
      <c r="K71" s="305"/>
    </row>
    <row r="72" ht="7.5" customHeight="1">
      <c r="B72" s="306"/>
      <c r="C72" s="307"/>
      <c r="D72" s="307"/>
      <c r="E72" s="307"/>
      <c r="F72" s="307"/>
      <c r="G72" s="307"/>
      <c r="H72" s="307"/>
      <c r="I72" s="307"/>
      <c r="J72" s="307"/>
      <c r="K72" s="308"/>
    </row>
    <row r="73" ht="45" customHeight="1">
      <c r="B73" s="309"/>
      <c r="C73" s="310" t="s">
        <v>98</v>
      </c>
      <c r="D73" s="310"/>
      <c r="E73" s="310"/>
      <c r="F73" s="310"/>
      <c r="G73" s="310"/>
      <c r="H73" s="310"/>
      <c r="I73" s="310"/>
      <c r="J73" s="310"/>
      <c r="K73" s="311"/>
    </row>
    <row r="74" ht="17.25" customHeight="1">
      <c r="B74" s="309"/>
      <c r="C74" s="312" t="s">
        <v>1332</v>
      </c>
      <c r="D74" s="312"/>
      <c r="E74" s="312"/>
      <c r="F74" s="312" t="s">
        <v>1333</v>
      </c>
      <c r="G74" s="313"/>
      <c r="H74" s="312" t="s">
        <v>135</v>
      </c>
      <c r="I74" s="312" t="s">
        <v>60</v>
      </c>
      <c r="J74" s="312" t="s">
        <v>1334</v>
      </c>
      <c r="K74" s="311"/>
    </row>
    <row r="75" ht="17.25" customHeight="1">
      <c r="B75" s="309"/>
      <c r="C75" s="314" t="s">
        <v>1335</v>
      </c>
      <c r="D75" s="314"/>
      <c r="E75" s="314"/>
      <c r="F75" s="315" t="s">
        <v>1336</v>
      </c>
      <c r="G75" s="316"/>
      <c r="H75" s="314"/>
      <c r="I75" s="314"/>
      <c r="J75" s="314" t="s">
        <v>1337</v>
      </c>
      <c r="K75" s="311"/>
    </row>
    <row r="76" ht="5.25" customHeight="1">
      <c r="B76" s="309"/>
      <c r="C76" s="317"/>
      <c r="D76" s="317"/>
      <c r="E76" s="317"/>
      <c r="F76" s="317"/>
      <c r="G76" s="318"/>
      <c r="H76" s="317"/>
      <c r="I76" s="317"/>
      <c r="J76" s="317"/>
      <c r="K76" s="311"/>
    </row>
    <row r="77" ht="15" customHeight="1">
      <c r="B77" s="309"/>
      <c r="C77" s="298" t="s">
        <v>56</v>
      </c>
      <c r="D77" s="317"/>
      <c r="E77" s="317"/>
      <c r="F77" s="319" t="s">
        <v>1338</v>
      </c>
      <c r="G77" s="318"/>
      <c r="H77" s="298" t="s">
        <v>1339</v>
      </c>
      <c r="I77" s="298" t="s">
        <v>1340</v>
      </c>
      <c r="J77" s="298">
        <v>20</v>
      </c>
      <c r="K77" s="311"/>
    </row>
    <row r="78" ht="15" customHeight="1">
      <c r="B78" s="309"/>
      <c r="C78" s="298" t="s">
        <v>1341</v>
      </c>
      <c r="D78" s="298"/>
      <c r="E78" s="298"/>
      <c r="F78" s="319" t="s">
        <v>1338</v>
      </c>
      <c r="G78" s="318"/>
      <c r="H78" s="298" t="s">
        <v>1342</v>
      </c>
      <c r="I78" s="298" t="s">
        <v>1340</v>
      </c>
      <c r="J78" s="298">
        <v>120</v>
      </c>
      <c r="K78" s="311"/>
    </row>
    <row r="79" ht="15" customHeight="1">
      <c r="B79" s="320"/>
      <c r="C79" s="298" t="s">
        <v>1343</v>
      </c>
      <c r="D79" s="298"/>
      <c r="E79" s="298"/>
      <c r="F79" s="319" t="s">
        <v>1344</v>
      </c>
      <c r="G79" s="318"/>
      <c r="H79" s="298" t="s">
        <v>1345</v>
      </c>
      <c r="I79" s="298" t="s">
        <v>1340</v>
      </c>
      <c r="J79" s="298">
        <v>50</v>
      </c>
      <c r="K79" s="311"/>
    </row>
    <row r="80" ht="15" customHeight="1">
      <c r="B80" s="320"/>
      <c r="C80" s="298" t="s">
        <v>1346</v>
      </c>
      <c r="D80" s="298"/>
      <c r="E80" s="298"/>
      <c r="F80" s="319" t="s">
        <v>1338</v>
      </c>
      <c r="G80" s="318"/>
      <c r="H80" s="298" t="s">
        <v>1347</v>
      </c>
      <c r="I80" s="298" t="s">
        <v>1348</v>
      </c>
      <c r="J80" s="298"/>
      <c r="K80" s="311"/>
    </row>
    <row r="81" ht="15" customHeight="1">
      <c r="B81" s="320"/>
      <c r="C81" s="321" t="s">
        <v>1349</v>
      </c>
      <c r="D81" s="321"/>
      <c r="E81" s="321"/>
      <c r="F81" s="322" t="s">
        <v>1344</v>
      </c>
      <c r="G81" s="321"/>
      <c r="H81" s="321" t="s">
        <v>1350</v>
      </c>
      <c r="I81" s="321" t="s">
        <v>1340</v>
      </c>
      <c r="J81" s="321">
        <v>15</v>
      </c>
      <c r="K81" s="311"/>
    </row>
    <row r="82" ht="15" customHeight="1">
      <c r="B82" s="320"/>
      <c r="C82" s="321" t="s">
        <v>1351</v>
      </c>
      <c r="D82" s="321"/>
      <c r="E82" s="321"/>
      <c r="F82" s="322" t="s">
        <v>1344</v>
      </c>
      <c r="G82" s="321"/>
      <c r="H82" s="321" t="s">
        <v>1352</v>
      </c>
      <c r="I82" s="321" t="s">
        <v>1340</v>
      </c>
      <c r="J82" s="321">
        <v>15</v>
      </c>
      <c r="K82" s="311"/>
    </row>
    <row r="83" ht="15" customHeight="1">
      <c r="B83" s="320"/>
      <c r="C83" s="321" t="s">
        <v>1353</v>
      </c>
      <c r="D83" s="321"/>
      <c r="E83" s="321"/>
      <c r="F83" s="322" t="s">
        <v>1344</v>
      </c>
      <c r="G83" s="321"/>
      <c r="H83" s="321" t="s">
        <v>1354</v>
      </c>
      <c r="I83" s="321" t="s">
        <v>1340</v>
      </c>
      <c r="J83" s="321">
        <v>20</v>
      </c>
      <c r="K83" s="311"/>
    </row>
    <row r="84" ht="15" customHeight="1">
      <c r="B84" s="320"/>
      <c r="C84" s="321" t="s">
        <v>1355</v>
      </c>
      <c r="D84" s="321"/>
      <c r="E84" s="321"/>
      <c r="F84" s="322" t="s">
        <v>1344</v>
      </c>
      <c r="G84" s="321"/>
      <c r="H84" s="321" t="s">
        <v>1356</v>
      </c>
      <c r="I84" s="321" t="s">
        <v>1340</v>
      </c>
      <c r="J84" s="321">
        <v>20</v>
      </c>
      <c r="K84" s="311"/>
    </row>
    <row r="85" ht="15" customHeight="1">
      <c r="B85" s="320"/>
      <c r="C85" s="298" t="s">
        <v>1357</v>
      </c>
      <c r="D85" s="298"/>
      <c r="E85" s="298"/>
      <c r="F85" s="319" t="s">
        <v>1344</v>
      </c>
      <c r="G85" s="318"/>
      <c r="H85" s="298" t="s">
        <v>1358</v>
      </c>
      <c r="I85" s="298" t="s">
        <v>1340</v>
      </c>
      <c r="J85" s="298">
        <v>50</v>
      </c>
      <c r="K85" s="311"/>
    </row>
    <row r="86" ht="15" customHeight="1">
      <c r="B86" s="320"/>
      <c r="C86" s="298" t="s">
        <v>1359</v>
      </c>
      <c r="D86" s="298"/>
      <c r="E86" s="298"/>
      <c r="F86" s="319" t="s">
        <v>1344</v>
      </c>
      <c r="G86" s="318"/>
      <c r="H86" s="298" t="s">
        <v>1360</v>
      </c>
      <c r="I86" s="298" t="s">
        <v>1340</v>
      </c>
      <c r="J86" s="298">
        <v>20</v>
      </c>
      <c r="K86" s="311"/>
    </row>
    <row r="87" ht="15" customHeight="1">
      <c r="B87" s="320"/>
      <c r="C87" s="298" t="s">
        <v>1361</v>
      </c>
      <c r="D87" s="298"/>
      <c r="E87" s="298"/>
      <c r="F87" s="319" t="s">
        <v>1344</v>
      </c>
      <c r="G87" s="318"/>
      <c r="H87" s="298" t="s">
        <v>1362</v>
      </c>
      <c r="I87" s="298" t="s">
        <v>1340</v>
      </c>
      <c r="J87" s="298">
        <v>20</v>
      </c>
      <c r="K87" s="311"/>
    </row>
    <row r="88" ht="15" customHeight="1">
      <c r="B88" s="320"/>
      <c r="C88" s="298" t="s">
        <v>1363</v>
      </c>
      <c r="D88" s="298"/>
      <c r="E88" s="298"/>
      <c r="F88" s="319" t="s">
        <v>1344</v>
      </c>
      <c r="G88" s="318"/>
      <c r="H88" s="298" t="s">
        <v>1364</v>
      </c>
      <c r="I88" s="298" t="s">
        <v>1340</v>
      </c>
      <c r="J88" s="298">
        <v>50</v>
      </c>
      <c r="K88" s="311"/>
    </row>
    <row r="89" ht="15" customHeight="1">
      <c r="B89" s="320"/>
      <c r="C89" s="298" t="s">
        <v>1365</v>
      </c>
      <c r="D89" s="298"/>
      <c r="E89" s="298"/>
      <c r="F89" s="319" t="s">
        <v>1344</v>
      </c>
      <c r="G89" s="318"/>
      <c r="H89" s="298" t="s">
        <v>1365</v>
      </c>
      <c r="I89" s="298" t="s">
        <v>1340</v>
      </c>
      <c r="J89" s="298">
        <v>50</v>
      </c>
      <c r="K89" s="311"/>
    </row>
    <row r="90" ht="15" customHeight="1">
      <c r="B90" s="320"/>
      <c r="C90" s="298" t="s">
        <v>140</v>
      </c>
      <c r="D90" s="298"/>
      <c r="E90" s="298"/>
      <c r="F90" s="319" t="s">
        <v>1344</v>
      </c>
      <c r="G90" s="318"/>
      <c r="H90" s="298" t="s">
        <v>1366</v>
      </c>
      <c r="I90" s="298" t="s">
        <v>1340</v>
      </c>
      <c r="J90" s="298">
        <v>255</v>
      </c>
      <c r="K90" s="311"/>
    </row>
    <row r="91" ht="15" customHeight="1">
      <c r="B91" s="320"/>
      <c r="C91" s="298" t="s">
        <v>1367</v>
      </c>
      <c r="D91" s="298"/>
      <c r="E91" s="298"/>
      <c r="F91" s="319" t="s">
        <v>1338</v>
      </c>
      <c r="G91" s="318"/>
      <c r="H91" s="298" t="s">
        <v>1368</v>
      </c>
      <c r="I91" s="298" t="s">
        <v>1369</v>
      </c>
      <c r="J91" s="298"/>
      <c r="K91" s="311"/>
    </row>
    <row r="92" ht="15" customHeight="1">
      <c r="B92" s="320"/>
      <c r="C92" s="298" t="s">
        <v>1370</v>
      </c>
      <c r="D92" s="298"/>
      <c r="E92" s="298"/>
      <c r="F92" s="319" t="s">
        <v>1338</v>
      </c>
      <c r="G92" s="318"/>
      <c r="H92" s="298" t="s">
        <v>1371</v>
      </c>
      <c r="I92" s="298" t="s">
        <v>1372</v>
      </c>
      <c r="J92" s="298"/>
      <c r="K92" s="311"/>
    </row>
    <row r="93" ht="15" customHeight="1">
      <c r="B93" s="320"/>
      <c r="C93" s="298" t="s">
        <v>1373</v>
      </c>
      <c r="D93" s="298"/>
      <c r="E93" s="298"/>
      <c r="F93" s="319" t="s">
        <v>1338</v>
      </c>
      <c r="G93" s="318"/>
      <c r="H93" s="298" t="s">
        <v>1373</v>
      </c>
      <c r="I93" s="298" t="s">
        <v>1372</v>
      </c>
      <c r="J93" s="298"/>
      <c r="K93" s="311"/>
    </row>
    <row r="94" ht="15" customHeight="1">
      <c r="B94" s="320"/>
      <c r="C94" s="298" t="s">
        <v>41</v>
      </c>
      <c r="D94" s="298"/>
      <c r="E94" s="298"/>
      <c r="F94" s="319" t="s">
        <v>1338</v>
      </c>
      <c r="G94" s="318"/>
      <c r="H94" s="298" t="s">
        <v>1374</v>
      </c>
      <c r="I94" s="298" t="s">
        <v>1372</v>
      </c>
      <c r="J94" s="298"/>
      <c r="K94" s="311"/>
    </row>
    <row r="95" ht="15" customHeight="1">
      <c r="B95" s="320"/>
      <c r="C95" s="298" t="s">
        <v>51</v>
      </c>
      <c r="D95" s="298"/>
      <c r="E95" s="298"/>
      <c r="F95" s="319" t="s">
        <v>1338</v>
      </c>
      <c r="G95" s="318"/>
      <c r="H95" s="298" t="s">
        <v>1375</v>
      </c>
      <c r="I95" s="298" t="s">
        <v>1372</v>
      </c>
      <c r="J95" s="298"/>
      <c r="K95" s="311"/>
    </row>
    <row r="96" ht="15" customHeight="1">
      <c r="B96" s="323"/>
      <c r="C96" s="324"/>
      <c r="D96" s="324"/>
      <c r="E96" s="324"/>
      <c r="F96" s="324"/>
      <c r="G96" s="324"/>
      <c r="H96" s="324"/>
      <c r="I96" s="324"/>
      <c r="J96" s="324"/>
      <c r="K96" s="325"/>
    </row>
    <row r="97" ht="18.75" customHeight="1">
      <c r="B97" s="326"/>
      <c r="C97" s="327"/>
      <c r="D97" s="327"/>
      <c r="E97" s="327"/>
      <c r="F97" s="327"/>
      <c r="G97" s="327"/>
      <c r="H97" s="327"/>
      <c r="I97" s="327"/>
      <c r="J97" s="327"/>
      <c r="K97" s="326"/>
    </row>
    <row r="98" ht="18.75" customHeight="1">
      <c r="B98" s="305"/>
      <c r="C98" s="305"/>
      <c r="D98" s="305"/>
      <c r="E98" s="305"/>
      <c r="F98" s="305"/>
      <c r="G98" s="305"/>
      <c r="H98" s="305"/>
      <c r="I98" s="305"/>
      <c r="J98" s="305"/>
      <c r="K98" s="305"/>
    </row>
    <row r="99" ht="7.5" customHeight="1">
      <c r="B99" s="306"/>
      <c r="C99" s="307"/>
      <c r="D99" s="307"/>
      <c r="E99" s="307"/>
      <c r="F99" s="307"/>
      <c r="G99" s="307"/>
      <c r="H99" s="307"/>
      <c r="I99" s="307"/>
      <c r="J99" s="307"/>
      <c r="K99" s="308"/>
    </row>
    <row r="100" ht="45" customHeight="1">
      <c r="B100" s="309"/>
      <c r="C100" s="310" t="s">
        <v>1376</v>
      </c>
      <c r="D100" s="310"/>
      <c r="E100" s="310"/>
      <c r="F100" s="310"/>
      <c r="G100" s="310"/>
      <c r="H100" s="310"/>
      <c r="I100" s="310"/>
      <c r="J100" s="310"/>
      <c r="K100" s="311"/>
    </row>
    <row r="101" ht="17.25" customHeight="1">
      <c r="B101" s="309"/>
      <c r="C101" s="312" t="s">
        <v>1332</v>
      </c>
      <c r="D101" s="312"/>
      <c r="E101" s="312"/>
      <c r="F101" s="312" t="s">
        <v>1333</v>
      </c>
      <c r="G101" s="313"/>
      <c r="H101" s="312" t="s">
        <v>135</v>
      </c>
      <c r="I101" s="312" t="s">
        <v>60</v>
      </c>
      <c r="J101" s="312" t="s">
        <v>1334</v>
      </c>
      <c r="K101" s="311"/>
    </row>
    <row r="102" ht="17.25" customHeight="1">
      <c r="B102" s="309"/>
      <c r="C102" s="314" t="s">
        <v>1335</v>
      </c>
      <c r="D102" s="314"/>
      <c r="E102" s="314"/>
      <c r="F102" s="315" t="s">
        <v>1336</v>
      </c>
      <c r="G102" s="316"/>
      <c r="H102" s="314"/>
      <c r="I102" s="314"/>
      <c r="J102" s="314" t="s">
        <v>1337</v>
      </c>
      <c r="K102" s="311"/>
    </row>
    <row r="103" ht="5.25" customHeight="1">
      <c r="B103" s="309"/>
      <c r="C103" s="312"/>
      <c r="D103" s="312"/>
      <c r="E103" s="312"/>
      <c r="F103" s="312"/>
      <c r="G103" s="328"/>
      <c r="H103" s="312"/>
      <c r="I103" s="312"/>
      <c r="J103" s="312"/>
      <c r="K103" s="311"/>
    </row>
    <row r="104" ht="15" customHeight="1">
      <c r="B104" s="309"/>
      <c r="C104" s="298" t="s">
        <v>56</v>
      </c>
      <c r="D104" s="317"/>
      <c r="E104" s="317"/>
      <c r="F104" s="319" t="s">
        <v>1338</v>
      </c>
      <c r="G104" s="328"/>
      <c r="H104" s="298" t="s">
        <v>1377</v>
      </c>
      <c r="I104" s="298" t="s">
        <v>1340</v>
      </c>
      <c r="J104" s="298">
        <v>20</v>
      </c>
      <c r="K104" s="311"/>
    </row>
    <row r="105" ht="15" customHeight="1">
      <c r="B105" s="309"/>
      <c r="C105" s="298" t="s">
        <v>1341</v>
      </c>
      <c r="D105" s="298"/>
      <c r="E105" s="298"/>
      <c r="F105" s="319" t="s">
        <v>1338</v>
      </c>
      <c r="G105" s="298"/>
      <c r="H105" s="298" t="s">
        <v>1377</v>
      </c>
      <c r="I105" s="298" t="s">
        <v>1340</v>
      </c>
      <c r="J105" s="298">
        <v>120</v>
      </c>
      <c r="K105" s="311"/>
    </row>
    <row r="106" ht="15" customHeight="1">
      <c r="B106" s="320"/>
      <c r="C106" s="298" t="s">
        <v>1343</v>
      </c>
      <c r="D106" s="298"/>
      <c r="E106" s="298"/>
      <c r="F106" s="319" t="s">
        <v>1344</v>
      </c>
      <c r="G106" s="298"/>
      <c r="H106" s="298" t="s">
        <v>1377</v>
      </c>
      <c r="I106" s="298" t="s">
        <v>1340</v>
      </c>
      <c r="J106" s="298">
        <v>50</v>
      </c>
      <c r="K106" s="311"/>
    </row>
    <row r="107" ht="15" customHeight="1">
      <c r="B107" s="320"/>
      <c r="C107" s="298" t="s">
        <v>1346</v>
      </c>
      <c r="D107" s="298"/>
      <c r="E107" s="298"/>
      <c r="F107" s="319" t="s">
        <v>1338</v>
      </c>
      <c r="G107" s="298"/>
      <c r="H107" s="298" t="s">
        <v>1377</v>
      </c>
      <c r="I107" s="298" t="s">
        <v>1348</v>
      </c>
      <c r="J107" s="298"/>
      <c r="K107" s="311"/>
    </row>
    <row r="108" ht="15" customHeight="1">
      <c r="B108" s="320"/>
      <c r="C108" s="298" t="s">
        <v>1357</v>
      </c>
      <c r="D108" s="298"/>
      <c r="E108" s="298"/>
      <c r="F108" s="319" t="s">
        <v>1344</v>
      </c>
      <c r="G108" s="298"/>
      <c r="H108" s="298" t="s">
        <v>1377</v>
      </c>
      <c r="I108" s="298" t="s">
        <v>1340</v>
      </c>
      <c r="J108" s="298">
        <v>50</v>
      </c>
      <c r="K108" s="311"/>
    </row>
    <row r="109" ht="15" customHeight="1">
      <c r="B109" s="320"/>
      <c r="C109" s="298" t="s">
        <v>1365</v>
      </c>
      <c r="D109" s="298"/>
      <c r="E109" s="298"/>
      <c r="F109" s="319" t="s">
        <v>1344</v>
      </c>
      <c r="G109" s="298"/>
      <c r="H109" s="298" t="s">
        <v>1377</v>
      </c>
      <c r="I109" s="298" t="s">
        <v>1340</v>
      </c>
      <c r="J109" s="298">
        <v>50</v>
      </c>
      <c r="K109" s="311"/>
    </row>
    <row r="110" ht="15" customHeight="1">
      <c r="B110" s="320"/>
      <c r="C110" s="298" t="s">
        <v>1363</v>
      </c>
      <c r="D110" s="298"/>
      <c r="E110" s="298"/>
      <c r="F110" s="319" t="s">
        <v>1344</v>
      </c>
      <c r="G110" s="298"/>
      <c r="H110" s="298" t="s">
        <v>1377</v>
      </c>
      <c r="I110" s="298" t="s">
        <v>1340</v>
      </c>
      <c r="J110" s="298">
        <v>50</v>
      </c>
      <c r="K110" s="311"/>
    </row>
    <row r="111" ht="15" customHeight="1">
      <c r="B111" s="320"/>
      <c r="C111" s="298" t="s">
        <v>56</v>
      </c>
      <c r="D111" s="298"/>
      <c r="E111" s="298"/>
      <c r="F111" s="319" t="s">
        <v>1338</v>
      </c>
      <c r="G111" s="298"/>
      <c r="H111" s="298" t="s">
        <v>1378</v>
      </c>
      <c r="I111" s="298" t="s">
        <v>1340</v>
      </c>
      <c r="J111" s="298">
        <v>20</v>
      </c>
      <c r="K111" s="311"/>
    </row>
    <row r="112" ht="15" customHeight="1">
      <c r="B112" s="320"/>
      <c r="C112" s="298" t="s">
        <v>1379</v>
      </c>
      <c r="D112" s="298"/>
      <c r="E112" s="298"/>
      <c r="F112" s="319" t="s">
        <v>1338</v>
      </c>
      <c r="G112" s="298"/>
      <c r="H112" s="298" t="s">
        <v>1380</v>
      </c>
      <c r="I112" s="298" t="s">
        <v>1340</v>
      </c>
      <c r="J112" s="298">
        <v>120</v>
      </c>
      <c r="K112" s="311"/>
    </row>
    <row r="113" ht="15" customHeight="1">
      <c r="B113" s="320"/>
      <c r="C113" s="298" t="s">
        <v>41</v>
      </c>
      <c r="D113" s="298"/>
      <c r="E113" s="298"/>
      <c r="F113" s="319" t="s">
        <v>1338</v>
      </c>
      <c r="G113" s="298"/>
      <c r="H113" s="298" t="s">
        <v>1381</v>
      </c>
      <c r="I113" s="298" t="s">
        <v>1372</v>
      </c>
      <c r="J113" s="298"/>
      <c r="K113" s="311"/>
    </row>
    <row r="114" ht="15" customHeight="1">
      <c r="B114" s="320"/>
      <c r="C114" s="298" t="s">
        <v>51</v>
      </c>
      <c r="D114" s="298"/>
      <c r="E114" s="298"/>
      <c r="F114" s="319" t="s">
        <v>1338</v>
      </c>
      <c r="G114" s="298"/>
      <c r="H114" s="298" t="s">
        <v>1382</v>
      </c>
      <c r="I114" s="298" t="s">
        <v>1372</v>
      </c>
      <c r="J114" s="298"/>
      <c r="K114" s="311"/>
    </row>
    <row r="115" ht="15" customHeight="1">
      <c r="B115" s="320"/>
      <c r="C115" s="298" t="s">
        <v>60</v>
      </c>
      <c r="D115" s="298"/>
      <c r="E115" s="298"/>
      <c r="F115" s="319" t="s">
        <v>1338</v>
      </c>
      <c r="G115" s="298"/>
      <c r="H115" s="298" t="s">
        <v>1383</v>
      </c>
      <c r="I115" s="298" t="s">
        <v>1384</v>
      </c>
      <c r="J115" s="298"/>
      <c r="K115" s="311"/>
    </row>
    <row r="116" ht="15" customHeight="1">
      <c r="B116" s="323"/>
      <c r="C116" s="329"/>
      <c r="D116" s="329"/>
      <c r="E116" s="329"/>
      <c r="F116" s="329"/>
      <c r="G116" s="329"/>
      <c r="H116" s="329"/>
      <c r="I116" s="329"/>
      <c r="J116" s="329"/>
      <c r="K116" s="325"/>
    </row>
    <row r="117" ht="18.75" customHeight="1">
      <c r="B117" s="330"/>
      <c r="C117" s="294"/>
      <c r="D117" s="294"/>
      <c r="E117" s="294"/>
      <c r="F117" s="331"/>
      <c r="G117" s="294"/>
      <c r="H117" s="294"/>
      <c r="I117" s="294"/>
      <c r="J117" s="294"/>
      <c r="K117" s="330"/>
    </row>
    <row r="118" ht="18.75" customHeight="1">
      <c r="B118" s="305"/>
      <c r="C118" s="305"/>
      <c r="D118" s="305"/>
      <c r="E118" s="305"/>
      <c r="F118" s="305"/>
      <c r="G118" s="305"/>
      <c r="H118" s="305"/>
      <c r="I118" s="305"/>
      <c r="J118" s="305"/>
      <c r="K118" s="305"/>
    </row>
    <row r="119" ht="7.5" customHeight="1">
      <c r="B119" s="332"/>
      <c r="C119" s="333"/>
      <c r="D119" s="333"/>
      <c r="E119" s="333"/>
      <c r="F119" s="333"/>
      <c r="G119" s="333"/>
      <c r="H119" s="333"/>
      <c r="I119" s="333"/>
      <c r="J119" s="333"/>
      <c r="K119" s="334"/>
    </row>
    <row r="120" ht="45" customHeight="1">
      <c r="B120" s="335"/>
      <c r="C120" s="288" t="s">
        <v>1385</v>
      </c>
      <c r="D120" s="288"/>
      <c r="E120" s="288"/>
      <c r="F120" s="288"/>
      <c r="G120" s="288"/>
      <c r="H120" s="288"/>
      <c r="I120" s="288"/>
      <c r="J120" s="288"/>
      <c r="K120" s="336"/>
    </row>
    <row r="121" ht="17.25" customHeight="1">
      <c r="B121" s="337"/>
      <c r="C121" s="312" t="s">
        <v>1332</v>
      </c>
      <c r="D121" s="312"/>
      <c r="E121" s="312"/>
      <c r="F121" s="312" t="s">
        <v>1333</v>
      </c>
      <c r="G121" s="313"/>
      <c r="H121" s="312" t="s">
        <v>135</v>
      </c>
      <c r="I121" s="312" t="s">
        <v>60</v>
      </c>
      <c r="J121" s="312" t="s">
        <v>1334</v>
      </c>
      <c r="K121" s="338"/>
    </row>
    <row r="122" ht="17.25" customHeight="1">
      <c r="B122" s="337"/>
      <c r="C122" s="314" t="s">
        <v>1335</v>
      </c>
      <c r="D122" s="314"/>
      <c r="E122" s="314"/>
      <c r="F122" s="315" t="s">
        <v>1336</v>
      </c>
      <c r="G122" s="316"/>
      <c r="H122" s="314"/>
      <c r="I122" s="314"/>
      <c r="J122" s="314" t="s">
        <v>1337</v>
      </c>
      <c r="K122" s="338"/>
    </row>
    <row r="123" ht="5.25" customHeight="1">
      <c r="B123" s="339"/>
      <c r="C123" s="317"/>
      <c r="D123" s="317"/>
      <c r="E123" s="317"/>
      <c r="F123" s="317"/>
      <c r="G123" s="298"/>
      <c r="H123" s="317"/>
      <c r="I123" s="317"/>
      <c r="J123" s="317"/>
      <c r="K123" s="340"/>
    </row>
    <row r="124" ht="15" customHeight="1">
      <c r="B124" s="339"/>
      <c r="C124" s="298" t="s">
        <v>1341</v>
      </c>
      <c r="D124" s="317"/>
      <c r="E124" s="317"/>
      <c r="F124" s="319" t="s">
        <v>1338</v>
      </c>
      <c r="G124" s="298"/>
      <c r="H124" s="298" t="s">
        <v>1377</v>
      </c>
      <c r="I124" s="298" t="s">
        <v>1340</v>
      </c>
      <c r="J124" s="298">
        <v>120</v>
      </c>
      <c r="K124" s="341"/>
    </row>
    <row r="125" ht="15" customHeight="1">
      <c r="B125" s="339"/>
      <c r="C125" s="298" t="s">
        <v>1386</v>
      </c>
      <c r="D125" s="298"/>
      <c r="E125" s="298"/>
      <c r="F125" s="319" t="s">
        <v>1338</v>
      </c>
      <c r="G125" s="298"/>
      <c r="H125" s="298" t="s">
        <v>1387</v>
      </c>
      <c r="I125" s="298" t="s">
        <v>1340</v>
      </c>
      <c r="J125" s="298" t="s">
        <v>1388</v>
      </c>
      <c r="K125" s="341"/>
    </row>
    <row r="126" ht="15" customHeight="1">
      <c r="B126" s="339"/>
      <c r="C126" s="298" t="s">
        <v>1287</v>
      </c>
      <c r="D126" s="298"/>
      <c r="E126" s="298"/>
      <c r="F126" s="319" t="s">
        <v>1338</v>
      </c>
      <c r="G126" s="298"/>
      <c r="H126" s="298" t="s">
        <v>1389</v>
      </c>
      <c r="I126" s="298" t="s">
        <v>1340</v>
      </c>
      <c r="J126" s="298" t="s">
        <v>1388</v>
      </c>
      <c r="K126" s="341"/>
    </row>
    <row r="127" ht="15" customHeight="1">
      <c r="B127" s="339"/>
      <c r="C127" s="298" t="s">
        <v>1349</v>
      </c>
      <c r="D127" s="298"/>
      <c r="E127" s="298"/>
      <c r="F127" s="319" t="s">
        <v>1344</v>
      </c>
      <c r="G127" s="298"/>
      <c r="H127" s="298" t="s">
        <v>1350</v>
      </c>
      <c r="I127" s="298" t="s">
        <v>1340</v>
      </c>
      <c r="J127" s="298">
        <v>15</v>
      </c>
      <c r="K127" s="341"/>
    </row>
    <row r="128" ht="15" customHeight="1">
      <c r="B128" s="339"/>
      <c r="C128" s="321" t="s">
        <v>1351</v>
      </c>
      <c r="D128" s="321"/>
      <c r="E128" s="321"/>
      <c r="F128" s="322" t="s">
        <v>1344</v>
      </c>
      <c r="G128" s="321"/>
      <c r="H128" s="321" t="s">
        <v>1352</v>
      </c>
      <c r="I128" s="321" t="s">
        <v>1340</v>
      </c>
      <c r="J128" s="321">
        <v>15</v>
      </c>
      <c r="K128" s="341"/>
    </row>
    <row r="129" ht="15" customHeight="1">
      <c r="B129" s="339"/>
      <c r="C129" s="321" t="s">
        <v>1353</v>
      </c>
      <c r="D129" s="321"/>
      <c r="E129" s="321"/>
      <c r="F129" s="322" t="s">
        <v>1344</v>
      </c>
      <c r="G129" s="321"/>
      <c r="H129" s="321" t="s">
        <v>1354</v>
      </c>
      <c r="I129" s="321" t="s">
        <v>1340</v>
      </c>
      <c r="J129" s="321">
        <v>20</v>
      </c>
      <c r="K129" s="341"/>
    </row>
    <row r="130" ht="15" customHeight="1">
      <c r="B130" s="339"/>
      <c r="C130" s="321" t="s">
        <v>1355</v>
      </c>
      <c r="D130" s="321"/>
      <c r="E130" s="321"/>
      <c r="F130" s="322" t="s">
        <v>1344</v>
      </c>
      <c r="G130" s="321"/>
      <c r="H130" s="321" t="s">
        <v>1356</v>
      </c>
      <c r="I130" s="321" t="s">
        <v>1340</v>
      </c>
      <c r="J130" s="321">
        <v>20</v>
      </c>
      <c r="K130" s="341"/>
    </row>
    <row r="131" ht="15" customHeight="1">
      <c r="B131" s="339"/>
      <c r="C131" s="298" t="s">
        <v>1343</v>
      </c>
      <c r="D131" s="298"/>
      <c r="E131" s="298"/>
      <c r="F131" s="319" t="s">
        <v>1344</v>
      </c>
      <c r="G131" s="298"/>
      <c r="H131" s="298" t="s">
        <v>1377</v>
      </c>
      <c r="I131" s="298" t="s">
        <v>1340</v>
      </c>
      <c r="J131" s="298">
        <v>50</v>
      </c>
      <c r="K131" s="341"/>
    </row>
    <row r="132" ht="15" customHeight="1">
      <c r="B132" s="339"/>
      <c r="C132" s="298" t="s">
        <v>1357</v>
      </c>
      <c r="D132" s="298"/>
      <c r="E132" s="298"/>
      <c r="F132" s="319" t="s">
        <v>1344</v>
      </c>
      <c r="G132" s="298"/>
      <c r="H132" s="298" t="s">
        <v>1377</v>
      </c>
      <c r="I132" s="298" t="s">
        <v>1340</v>
      </c>
      <c r="J132" s="298">
        <v>50</v>
      </c>
      <c r="K132" s="341"/>
    </row>
    <row r="133" ht="15" customHeight="1">
      <c r="B133" s="339"/>
      <c r="C133" s="298" t="s">
        <v>1363</v>
      </c>
      <c r="D133" s="298"/>
      <c r="E133" s="298"/>
      <c r="F133" s="319" t="s">
        <v>1344</v>
      </c>
      <c r="G133" s="298"/>
      <c r="H133" s="298" t="s">
        <v>1377</v>
      </c>
      <c r="I133" s="298" t="s">
        <v>1340</v>
      </c>
      <c r="J133" s="298">
        <v>50</v>
      </c>
      <c r="K133" s="341"/>
    </row>
    <row r="134" ht="15" customHeight="1">
      <c r="B134" s="339"/>
      <c r="C134" s="298" t="s">
        <v>1365</v>
      </c>
      <c r="D134" s="298"/>
      <c r="E134" s="298"/>
      <c r="F134" s="319" t="s">
        <v>1344</v>
      </c>
      <c r="G134" s="298"/>
      <c r="H134" s="298" t="s">
        <v>1377</v>
      </c>
      <c r="I134" s="298" t="s">
        <v>1340</v>
      </c>
      <c r="J134" s="298">
        <v>50</v>
      </c>
      <c r="K134" s="341"/>
    </row>
    <row r="135" ht="15" customHeight="1">
      <c r="B135" s="339"/>
      <c r="C135" s="298" t="s">
        <v>140</v>
      </c>
      <c r="D135" s="298"/>
      <c r="E135" s="298"/>
      <c r="F135" s="319" t="s">
        <v>1344</v>
      </c>
      <c r="G135" s="298"/>
      <c r="H135" s="298" t="s">
        <v>1390</v>
      </c>
      <c r="I135" s="298" t="s">
        <v>1340</v>
      </c>
      <c r="J135" s="298">
        <v>255</v>
      </c>
      <c r="K135" s="341"/>
    </row>
    <row r="136" ht="15" customHeight="1">
      <c r="B136" s="339"/>
      <c r="C136" s="298" t="s">
        <v>1367</v>
      </c>
      <c r="D136" s="298"/>
      <c r="E136" s="298"/>
      <c r="F136" s="319" t="s">
        <v>1338</v>
      </c>
      <c r="G136" s="298"/>
      <c r="H136" s="298" t="s">
        <v>1391</v>
      </c>
      <c r="I136" s="298" t="s">
        <v>1369</v>
      </c>
      <c r="J136" s="298"/>
      <c r="K136" s="341"/>
    </row>
    <row r="137" ht="15" customHeight="1">
      <c r="B137" s="339"/>
      <c r="C137" s="298" t="s">
        <v>1370</v>
      </c>
      <c r="D137" s="298"/>
      <c r="E137" s="298"/>
      <c r="F137" s="319" t="s">
        <v>1338</v>
      </c>
      <c r="G137" s="298"/>
      <c r="H137" s="298" t="s">
        <v>1392</v>
      </c>
      <c r="I137" s="298" t="s">
        <v>1372</v>
      </c>
      <c r="J137" s="298"/>
      <c r="K137" s="341"/>
    </row>
    <row r="138" ht="15" customHeight="1">
      <c r="B138" s="339"/>
      <c r="C138" s="298" t="s">
        <v>1373</v>
      </c>
      <c r="D138" s="298"/>
      <c r="E138" s="298"/>
      <c r="F138" s="319" t="s">
        <v>1338</v>
      </c>
      <c r="G138" s="298"/>
      <c r="H138" s="298" t="s">
        <v>1373</v>
      </c>
      <c r="I138" s="298" t="s">
        <v>1372</v>
      </c>
      <c r="J138" s="298"/>
      <c r="K138" s="341"/>
    </row>
    <row r="139" ht="15" customHeight="1">
      <c r="B139" s="339"/>
      <c r="C139" s="298" t="s">
        <v>41</v>
      </c>
      <c r="D139" s="298"/>
      <c r="E139" s="298"/>
      <c r="F139" s="319" t="s">
        <v>1338</v>
      </c>
      <c r="G139" s="298"/>
      <c r="H139" s="298" t="s">
        <v>1393</v>
      </c>
      <c r="I139" s="298" t="s">
        <v>1372</v>
      </c>
      <c r="J139" s="298"/>
      <c r="K139" s="341"/>
    </row>
    <row r="140" ht="15" customHeight="1">
      <c r="B140" s="339"/>
      <c r="C140" s="298" t="s">
        <v>1394</v>
      </c>
      <c r="D140" s="298"/>
      <c r="E140" s="298"/>
      <c r="F140" s="319" t="s">
        <v>1338</v>
      </c>
      <c r="G140" s="298"/>
      <c r="H140" s="298" t="s">
        <v>1395</v>
      </c>
      <c r="I140" s="298" t="s">
        <v>1372</v>
      </c>
      <c r="J140" s="298"/>
      <c r="K140" s="341"/>
    </row>
    <row r="141" ht="15" customHeight="1">
      <c r="B141" s="342"/>
      <c r="C141" s="343"/>
      <c r="D141" s="343"/>
      <c r="E141" s="343"/>
      <c r="F141" s="343"/>
      <c r="G141" s="343"/>
      <c r="H141" s="343"/>
      <c r="I141" s="343"/>
      <c r="J141" s="343"/>
      <c r="K141" s="344"/>
    </row>
    <row r="142" ht="18.75" customHeight="1">
      <c r="B142" s="294"/>
      <c r="C142" s="294"/>
      <c r="D142" s="294"/>
      <c r="E142" s="294"/>
      <c r="F142" s="331"/>
      <c r="G142" s="294"/>
      <c r="H142" s="294"/>
      <c r="I142" s="294"/>
      <c r="J142" s="294"/>
      <c r="K142" s="294"/>
    </row>
    <row r="143" ht="18.75" customHeight="1">
      <c r="B143" s="305"/>
      <c r="C143" s="305"/>
      <c r="D143" s="305"/>
      <c r="E143" s="305"/>
      <c r="F143" s="305"/>
      <c r="G143" s="305"/>
      <c r="H143" s="305"/>
      <c r="I143" s="305"/>
      <c r="J143" s="305"/>
      <c r="K143" s="305"/>
    </row>
    <row r="144" ht="7.5" customHeight="1">
      <c r="B144" s="306"/>
      <c r="C144" s="307"/>
      <c r="D144" s="307"/>
      <c r="E144" s="307"/>
      <c r="F144" s="307"/>
      <c r="G144" s="307"/>
      <c r="H144" s="307"/>
      <c r="I144" s="307"/>
      <c r="J144" s="307"/>
      <c r="K144" s="308"/>
    </row>
    <row r="145" ht="45" customHeight="1">
      <c r="B145" s="309"/>
      <c r="C145" s="310" t="s">
        <v>1396</v>
      </c>
      <c r="D145" s="310"/>
      <c r="E145" s="310"/>
      <c r="F145" s="310"/>
      <c r="G145" s="310"/>
      <c r="H145" s="310"/>
      <c r="I145" s="310"/>
      <c r="J145" s="310"/>
      <c r="K145" s="311"/>
    </row>
    <row r="146" ht="17.25" customHeight="1">
      <c r="B146" s="309"/>
      <c r="C146" s="312" t="s">
        <v>1332</v>
      </c>
      <c r="D146" s="312"/>
      <c r="E146" s="312"/>
      <c r="F146" s="312" t="s">
        <v>1333</v>
      </c>
      <c r="G146" s="313"/>
      <c r="H146" s="312" t="s">
        <v>135</v>
      </c>
      <c r="I146" s="312" t="s">
        <v>60</v>
      </c>
      <c r="J146" s="312" t="s">
        <v>1334</v>
      </c>
      <c r="K146" s="311"/>
    </row>
    <row r="147" ht="17.25" customHeight="1">
      <c r="B147" s="309"/>
      <c r="C147" s="314" t="s">
        <v>1335</v>
      </c>
      <c r="D147" s="314"/>
      <c r="E147" s="314"/>
      <c r="F147" s="315" t="s">
        <v>1336</v>
      </c>
      <c r="G147" s="316"/>
      <c r="H147" s="314"/>
      <c r="I147" s="314"/>
      <c r="J147" s="314" t="s">
        <v>1337</v>
      </c>
      <c r="K147" s="311"/>
    </row>
    <row r="148" ht="5.25" customHeight="1">
      <c r="B148" s="320"/>
      <c r="C148" s="317"/>
      <c r="D148" s="317"/>
      <c r="E148" s="317"/>
      <c r="F148" s="317"/>
      <c r="G148" s="318"/>
      <c r="H148" s="317"/>
      <c r="I148" s="317"/>
      <c r="J148" s="317"/>
      <c r="K148" s="341"/>
    </row>
    <row r="149" ht="15" customHeight="1">
      <c r="B149" s="320"/>
      <c r="C149" s="345" t="s">
        <v>1341</v>
      </c>
      <c r="D149" s="298"/>
      <c r="E149" s="298"/>
      <c r="F149" s="346" t="s">
        <v>1338</v>
      </c>
      <c r="G149" s="298"/>
      <c r="H149" s="345" t="s">
        <v>1377</v>
      </c>
      <c r="I149" s="345" t="s">
        <v>1340</v>
      </c>
      <c r="J149" s="345">
        <v>120</v>
      </c>
      <c r="K149" s="341"/>
    </row>
    <row r="150" ht="15" customHeight="1">
      <c r="B150" s="320"/>
      <c r="C150" s="345" t="s">
        <v>1386</v>
      </c>
      <c r="D150" s="298"/>
      <c r="E150" s="298"/>
      <c r="F150" s="346" t="s">
        <v>1338</v>
      </c>
      <c r="G150" s="298"/>
      <c r="H150" s="345" t="s">
        <v>1397</v>
      </c>
      <c r="I150" s="345" t="s">
        <v>1340</v>
      </c>
      <c r="J150" s="345" t="s">
        <v>1388</v>
      </c>
      <c r="K150" s="341"/>
    </row>
    <row r="151" ht="15" customHeight="1">
      <c r="B151" s="320"/>
      <c r="C151" s="345" t="s">
        <v>1287</v>
      </c>
      <c r="D151" s="298"/>
      <c r="E151" s="298"/>
      <c r="F151" s="346" t="s">
        <v>1338</v>
      </c>
      <c r="G151" s="298"/>
      <c r="H151" s="345" t="s">
        <v>1398</v>
      </c>
      <c r="I151" s="345" t="s">
        <v>1340</v>
      </c>
      <c r="J151" s="345" t="s">
        <v>1388</v>
      </c>
      <c r="K151" s="341"/>
    </row>
    <row r="152" ht="15" customHeight="1">
      <c r="B152" s="320"/>
      <c r="C152" s="345" t="s">
        <v>1343</v>
      </c>
      <c r="D152" s="298"/>
      <c r="E152" s="298"/>
      <c r="F152" s="346" t="s">
        <v>1344</v>
      </c>
      <c r="G152" s="298"/>
      <c r="H152" s="345" t="s">
        <v>1377</v>
      </c>
      <c r="I152" s="345" t="s">
        <v>1340</v>
      </c>
      <c r="J152" s="345">
        <v>50</v>
      </c>
      <c r="K152" s="341"/>
    </row>
    <row r="153" ht="15" customHeight="1">
      <c r="B153" s="320"/>
      <c r="C153" s="345" t="s">
        <v>1346</v>
      </c>
      <c r="D153" s="298"/>
      <c r="E153" s="298"/>
      <c r="F153" s="346" t="s">
        <v>1338</v>
      </c>
      <c r="G153" s="298"/>
      <c r="H153" s="345" t="s">
        <v>1377</v>
      </c>
      <c r="I153" s="345" t="s">
        <v>1348</v>
      </c>
      <c r="J153" s="345"/>
      <c r="K153" s="341"/>
    </row>
    <row r="154" ht="15" customHeight="1">
      <c r="B154" s="320"/>
      <c r="C154" s="345" t="s">
        <v>1357</v>
      </c>
      <c r="D154" s="298"/>
      <c r="E154" s="298"/>
      <c r="F154" s="346" t="s">
        <v>1344</v>
      </c>
      <c r="G154" s="298"/>
      <c r="H154" s="345" t="s">
        <v>1377</v>
      </c>
      <c r="I154" s="345" t="s">
        <v>1340</v>
      </c>
      <c r="J154" s="345">
        <v>50</v>
      </c>
      <c r="K154" s="341"/>
    </row>
    <row r="155" ht="15" customHeight="1">
      <c r="B155" s="320"/>
      <c r="C155" s="345" t="s">
        <v>1365</v>
      </c>
      <c r="D155" s="298"/>
      <c r="E155" s="298"/>
      <c r="F155" s="346" t="s">
        <v>1344</v>
      </c>
      <c r="G155" s="298"/>
      <c r="H155" s="345" t="s">
        <v>1377</v>
      </c>
      <c r="I155" s="345" t="s">
        <v>1340</v>
      </c>
      <c r="J155" s="345">
        <v>50</v>
      </c>
      <c r="K155" s="341"/>
    </row>
    <row r="156" ht="15" customHeight="1">
      <c r="B156" s="320"/>
      <c r="C156" s="345" t="s">
        <v>1363</v>
      </c>
      <c r="D156" s="298"/>
      <c r="E156" s="298"/>
      <c r="F156" s="346" t="s">
        <v>1344</v>
      </c>
      <c r="G156" s="298"/>
      <c r="H156" s="345" t="s">
        <v>1377</v>
      </c>
      <c r="I156" s="345" t="s">
        <v>1340</v>
      </c>
      <c r="J156" s="345">
        <v>50</v>
      </c>
      <c r="K156" s="341"/>
    </row>
    <row r="157" ht="15" customHeight="1">
      <c r="B157" s="320"/>
      <c r="C157" s="345" t="s">
        <v>103</v>
      </c>
      <c r="D157" s="298"/>
      <c r="E157" s="298"/>
      <c r="F157" s="346" t="s">
        <v>1338</v>
      </c>
      <c r="G157" s="298"/>
      <c r="H157" s="345" t="s">
        <v>1399</v>
      </c>
      <c r="I157" s="345" t="s">
        <v>1340</v>
      </c>
      <c r="J157" s="345" t="s">
        <v>1400</v>
      </c>
      <c r="K157" s="341"/>
    </row>
    <row r="158" ht="15" customHeight="1">
      <c r="B158" s="320"/>
      <c r="C158" s="345" t="s">
        <v>1401</v>
      </c>
      <c r="D158" s="298"/>
      <c r="E158" s="298"/>
      <c r="F158" s="346" t="s">
        <v>1338</v>
      </c>
      <c r="G158" s="298"/>
      <c r="H158" s="345" t="s">
        <v>1402</v>
      </c>
      <c r="I158" s="345" t="s">
        <v>1372</v>
      </c>
      <c r="J158" s="345"/>
      <c r="K158" s="341"/>
    </row>
    <row r="159" ht="15" customHeight="1">
      <c r="B159" s="347"/>
      <c r="C159" s="329"/>
      <c r="D159" s="329"/>
      <c r="E159" s="329"/>
      <c r="F159" s="329"/>
      <c r="G159" s="329"/>
      <c r="H159" s="329"/>
      <c r="I159" s="329"/>
      <c r="J159" s="329"/>
      <c r="K159" s="348"/>
    </row>
    <row r="160" ht="18.75" customHeight="1">
      <c r="B160" s="294"/>
      <c r="C160" s="298"/>
      <c r="D160" s="298"/>
      <c r="E160" s="298"/>
      <c r="F160" s="319"/>
      <c r="G160" s="298"/>
      <c r="H160" s="298"/>
      <c r="I160" s="298"/>
      <c r="J160" s="298"/>
      <c r="K160" s="294"/>
    </row>
    <row r="161" ht="18.75" customHeight="1">
      <c r="B161" s="305"/>
      <c r="C161" s="305"/>
      <c r="D161" s="305"/>
      <c r="E161" s="305"/>
      <c r="F161" s="305"/>
      <c r="G161" s="305"/>
      <c r="H161" s="305"/>
      <c r="I161" s="305"/>
      <c r="J161" s="305"/>
      <c r="K161" s="305"/>
    </row>
    <row r="162" ht="7.5" customHeight="1">
      <c r="B162" s="284"/>
      <c r="C162" s="285"/>
      <c r="D162" s="285"/>
      <c r="E162" s="285"/>
      <c r="F162" s="285"/>
      <c r="G162" s="285"/>
      <c r="H162" s="285"/>
      <c r="I162" s="285"/>
      <c r="J162" s="285"/>
      <c r="K162" s="286"/>
    </row>
    <row r="163" ht="45" customHeight="1">
      <c r="B163" s="287"/>
      <c r="C163" s="288" t="s">
        <v>1403</v>
      </c>
      <c r="D163" s="288"/>
      <c r="E163" s="288"/>
      <c r="F163" s="288"/>
      <c r="G163" s="288"/>
      <c r="H163" s="288"/>
      <c r="I163" s="288"/>
      <c r="J163" s="288"/>
      <c r="K163" s="289"/>
    </row>
    <row r="164" ht="17.25" customHeight="1">
      <c r="B164" s="287"/>
      <c r="C164" s="312" t="s">
        <v>1332</v>
      </c>
      <c r="D164" s="312"/>
      <c r="E164" s="312"/>
      <c r="F164" s="312" t="s">
        <v>1333</v>
      </c>
      <c r="G164" s="349"/>
      <c r="H164" s="350" t="s">
        <v>135</v>
      </c>
      <c r="I164" s="350" t="s">
        <v>60</v>
      </c>
      <c r="J164" s="312" t="s">
        <v>1334</v>
      </c>
      <c r="K164" s="289"/>
    </row>
    <row r="165" ht="17.25" customHeight="1">
      <c r="B165" s="290"/>
      <c r="C165" s="314" t="s">
        <v>1335</v>
      </c>
      <c r="D165" s="314"/>
      <c r="E165" s="314"/>
      <c r="F165" s="315" t="s">
        <v>1336</v>
      </c>
      <c r="G165" s="351"/>
      <c r="H165" s="352"/>
      <c r="I165" s="352"/>
      <c r="J165" s="314" t="s">
        <v>1337</v>
      </c>
      <c r="K165" s="292"/>
    </row>
    <row r="166" ht="5.25" customHeight="1">
      <c r="B166" s="320"/>
      <c r="C166" s="317"/>
      <c r="D166" s="317"/>
      <c r="E166" s="317"/>
      <c r="F166" s="317"/>
      <c r="G166" s="318"/>
      <c r="H166" s="317"/>
      <c r="I166" s="317"/>
      <c r="J166" s="317"/>
      <c r="K166" s="341"/>
    </row>
    <row r="167" ht="15" customHeight="1">
      <c r="B167" s="320"/>
      <c r="C167" s="298" t="s">
        <v>1341</v>
      </c>
      <c r="D167" s="298"/>
      <c r="E167" s="298"/>
      <c r="F167" s="319" t="s">
        <v>1338</v>
      </c>
      <c r="G167" s="298"/>
      <c r="H167" s="298" t="s">
        <v>1377</v>
      </c>
      <c r="I167" s="298" t="s">
        <v>1340</v>
      </c>
      <c r="J167" s="298">
        <v>120</v>
      </c>
      <c r="K167" s="341"/>
    </row>
    <row r="168" ht="15" customHeight="1">
      <c r="B168" s="320"/>
      <c r="C168" s="298" t="s">
        <v>1386</v>
      </c>
      <c r="D168" s="298"/>
      <c r="E168" s="298"/>
      <c r="F168" s="319" t="s">
        <v>1338</v>
      </c>
      <c r="G168" s="298"/>
      <c r="H168" s="298" t="s">
        <v>1387</v>
      </c>
      <c r="I168" s="298" t="s">
        <v>1340</v>
      </c>
      <c r="J168" s="298" t="s">
        <v>1388</v>
      </c>
      <c r="K168" s="341"/>
    </row>
    <row r="169" ht="15" customHeight="1">
      <c r="B169" s="320"/>
      <c r="C169" s="298" t="s">
        <v>1287</v>
      </c>
      <c r="D169" s="298"/>
      <c r="E169" s="298"/>
      <c r="F169" s="319" t="s">
        <v>1338</v>
      </c>
      <c r="G169" s="298"/>
      <c r="H169" s="298" t="s">
        <v>1404</v>
      </c>
      <c r="I169" s="298" t="s">
        <v>1340</v>
      </c>
      <c r="J169" s="298" t="s">
        <v>1388</v>
      </c>
      <c r="K169" s="341"/>
    </row>
    <row r="170" ht="15" customHeight="1">
      <c r="B170" s="320"/>
      <c r="C170" s="298" t="s">
        <v>1343</v>
      </c>
      <c r="D170" s="298"/>
      <c r="E170" s="298"/>
      <c r="F170" s="319" t="s">
        <v>1344</v>
      </c>
      <c r="G170" s="298"/>
      <c r="H170" s="298" t="s">
        <v>1404</v>
      </c>
      <c r="I170" s="298" t="s">
        <v>1340</v>
      </c>
      <c r="J170" s="298">
        <v>50</v>
      </c>
      <c r="K170" s="341"/>
    </row>
    <row r="171" ht="15" customHeight="1">
      <c r="B171" s="320"/>
      <c r="C171" s="298" t="s">
        <v>1346</v>
      </c>
      <c r="D171" s="298"/>
      <c r="E171" s="298"/>
      <c r="F171" s="319" t="s">
        <v>1338</v>
      </c>
      <c r="G171" s="298"/>
      <c r="H171" s="298" t="s">
        <v>1404</v>
      </c>
      <c r="I171" s="298" t="s">
        <v>1348</v>
      </c>
      <c r="J171" s="298"/>
      <c r="K171" s="341"/>
    </row>
    <row r="172" ht="15" customHeight="1">
      <c r="B172" s="320"/>
      <c r="C172" s="298" t="s">
        <v>1357</v>
      </c>
      <c r="D172" s="298"/>
      <c r="E172" s="298"/>
      <c r="F172" s="319" t="s">
        <v>1344</v>
      </c>
      <c r="G172" s="298"/>
      <c r="H172" s="298" t="s">
        <v>1404</v>
      </c>
      <c r="I172" s="298" t="s">
        <v>1340</v>
      </c>
      <c r="J172" s="298">
        <v>50</v>
      </c>
      <c r="K172" s="341"/>
    </row>
    <row r="173" ht="15" customHeight="1">
      <c r="B173" s="320"/>
      <c r="C173" s="298" t="s">
        <v>1365</v>
      </c>
      <c r="D173" s="298"/>
      <c r="E173" s="298"/>
      <c r="F173" s="319" t="s">
        <v>1344</v>
      </c>
      <c r="G173" s="298"/>
      <c r="H173" s="298" t="s">
        <v>1404</v>
      </c>
      <c r="I173" s="298" t="s">
        <v>1340</v>
      </c>
      <c r="J173" s="298">
        <v>50</v>
      </c>
      <c r="K173" s="341"/>
    </row>
    <row r="174" ht="15" customHeight="1">
      <c r="B174" s="320"/>
      <c r="C174" s="298" t="s">
        <v>1363</v>
      </c>
      <c r="D174" s="298"/>
      <c r="E174" s="298"/>
      <c r="F174" s="319" t="s">
        <v>1344</v>
      </c>
      <c r="G174" s="298"/>
      <c r="H174" s="298" t="s">
        <v>1404</v>
      </c>
      <c r="I174" s="298" t="s">
        <v>1340</v>
      </c>
      <c r="J174" s="298">
        <v>50</v>
      </c>
      <c r="K174" s="341"/>
    </row>
    <row r="175" ht="15" customHeight="1">
      <c r="B175" s="320"/>
      <c r="C175" s="298" t="s">
        <v>134</v>
      </c>
      <c r="D175" s="298"/>
      <c r="E175" s="298"/>
      <c r="F175" s="319" t="s">
        <v>1338</v>
      </c>
      <c r="G175" s="298"/>
      <c r="H175" s="298" t="s">
        <v>1405</v>
      </c>
      <c r="I175" s="298" t="s">
        <v>1406</v>
      </c>
      <c r="J175" s="298"/>
      <c r="K175" s="341"/>
    </row>
    <row r="176" ht="15" customHeight="1">
      <c r="B176" s="320"/>
      <c r="C176" s="298" t="s">
        <v>60</v>
      </c>
      <c r="D176" s="298"/>
      <c r="E176" s="298"/>
      <c r="F176" s="319" t="s">
        <v>1338</v>
      </c>
      <c r="G176" s="298"/>
      <c r="H176" s="298" t="s">
        <v>1407</v>
      </c>
      <c r="I176" s="298" t="s">
        <v>1408</v>
      </c>
      <c r="J176" s="298">
        <v>1</v>
      </c>
      <c r="K176" s="341"/>
    </row>
    <row r="177" ht="15" customHeight="1">
      <c r="B177" s="320"/>
      <c r="C177" s="298" t="s">
        <v>56</v>
      </c>
      <c r="D177" s="298"/>
      <c r="E177" s="298"/>
      <c r="F177" s="319" t="s">
        <v>1338</v>
      </c>
      <c r="G177" s="298"/>
      <c r="H177" s="298" t="s">
        <v>1409</v>
      </c>
      <c r="I177" s="298" t="s">
        <v>1340</v>
      </c>
      <c r="J177" s="298">
        <v>20</v>
      </c>
      <c r="K177" s="341"/>
    </row>
    <row r="178" ht="15" customHeight="1">
      <c r="B178" s="320"/>
      <c r="C178" s="298" t="s">
        <v>135</v>
      </c>
      <c r="D178" s="298"/>
      <c r="E178" s="298"/>
      <c r="F178" s="319" t="s">
        <v>1338</v>
      </c>
      <c r="G178" s="298"/>
      <c r="H178" s="298" t="s">
        <v>1410</v>
      </c>
      <c r="I178" s="298" t="s">
        <v>1340</v>
      </c>
      <c r="J178" s="298">
        <v>255</v>
      </c>
      <c r="K178" s="341"/>
    </row>
    <row r="179" ht="15" customHeight="1">
      <c r="B179" s="320"/>
      <c r="C179" s="298" t="s">
        <v>136</v>
      </c>
      <c r="D179" s="298"/>
      <c r="E179" s="298"/>
      <c r="F179" s="319" t="s">
        <v>1338</v>
      </c>
      <c r="G179" s="298"/>
      <c r="H179" s="298" t="s">
        <v>1303</v>
      </c>
      <c r="I179" s="298" t="s">
        <v>1340</v>
      </c>
      <c r="J179" s="298">
        <v>10</v>
      </c>
      <c r="K179" s="341"/>
    </row>
    <row r="180" ht="15" customHeight="1">
      <c r="B180" s="320"/>
      <c r="C180" s="298" t="s">
        <v>137</v>
      </c>
      <c r="D180" s="298"/>
      <c r="E180" s="298"/>
      <c r="F180" s="319" t="s">
        <v>1338</v>
      </c>
      <c r="G180" s="298"/>
      <c r="H180" s="298" t="s">
        <v>1411</v>
      </c>
      <c r="I180" s="298" t="s">
        <v>1372</v>
      </c>
      <c r="J180" s="298"/>
      <c r="K180" s="341"/>
    </row>
    <row r="181" ht="15" customHeight="1">
      <c r="B181" s="320"/>
      <c r="C181" s="298" t="s">
        <v>1412</v>
      </c>
      <c r="D181" s="298"/>
      <c r="E181" s="298"/>
      <c r="F181" s="319" t="s">
        <v>1338</v>
      </c>
      <c r="G181" s="298"/>
      <c r="H181" s="298" t="s">
        <v>1413</v>
      </c>
      <c r="I181" s="298" t="s">
        <v>1372</v>
      </c>
      <c r="J181" s="298"/>
      <c r="K181" s="341"/>
    </row>
    <row r="182" ht="15" customHeight="1">
      <c r="B182" s="320"/>
      <c r="C182" s="298" t="s">
        <v>1401</v>
      </c>
      <c r="D182" s="298"/>
      <c r="E182" s="298"/>
      <c r="F182" s="319" t="s">
        <v>1338</v>
      </c>
      <c r="G182" s="298"/>
      <c r="H182" s="298" t="s">
        <v>1414</v>
      </c>
      <c r="I182" s="298" t="s">
        <v>1372</v>
      </c>
      <c r="J182" s="298"/>
      <c r="K182" s="341"/>
    </row>
    <row r="183" ht="15" customHeight="1">
      <c r="B183" s="320"/>
      <c r="C183" s="298" t="s">
        <v>139</v>
      </c>
      <c r="D183" s="298"/>
      <c r="E183" s="298"/>
      <c r="F183" s="319" t="s">
        <v>1344</v>
      </c>
      <c r="G183" s="298"/>
      <c r="H183" s="298" t="s">
        <v>1415</v>
      </c>
      <c r="I183" s="298" t="s">
        <v>1340</v>
      </c>
      <c r="J183" s="298">
        <v>50</v>
      </c>
      <c r="K183" s="341"/>
    </row>
    <row r="184" ht="15" customHeight="1">
      <c r="B184" s="320"/>
      <c r="C184" s="298" t="s">
        <v>1416</v>
      </c>
      <c r="D184" s="298"/>
      <c r="E184" s="298"/>
      <c r="F184" s="319" t="s">
        <v>1344</v>
      </c>
      <c r="G184" s="298"/>
      <c r="H184" s="298" t="s">
        <v>1417</v>
      </c>
      <c r="I184" s="298" t="s">
        <v>1418</v>
      </c>
      <c r="J184" s="298"/>
      <c r="K184" s="341"/>
    </row>
    <row r="185" ht="15" customHeight="1">
      <c r="B185" s="320"/>
      <c r="C185" s="298" t="s">
        <v>1419</v>
      </c>
      <c r="D185" s="298"/>
      <c r="E185" s="298"/>
      <c r="F185" s="319" t="s">
        <v>1344</v>
      </c>
      <c r="G185" s="298"/>
      <c r="H185" s="298" t="s">
        <v>1420</v>
      </c>
      <c r="I185" s="298" t="s">
        <v>1418</v>
      </c>
      <c r="J185" s="298"/>
      <c r="K185" s="341"/>
    </row>
    <row r="186" ht="15" customHeight="1">
      <c r="B186" s="320"/>
      <c r="C186" s="298" t="s">
        <v>1421</v>
      </c>
      <c r="D186" s="298"/>
      <c r="E186" s="298"/>
      <c r="F186" s="319" t="s">
        <v>1344</v>
      </c>
      <c r="G186" s="298"/>
      <c r="H186" s="298" t="s">
        <v>1422</v>
      </c>
      <c r="I186" s="298" t="s">
        <v>1418</v>
      </c>
      <c r="J186" s="298"/>
      <c r="K186" s="341"/>
    </row>
    <row r="187" ht="15" customHeight="1">
      <c r="B187" s="320"/>
      <c r="C187" s="353" t="s">
        <v>1423</v>
      </c>
      <c r="D187" s="298"/>
      <c r="E187" s="298"/>
      <c r="F187" s="319" t="s">
        <v>1344</v>
      </c>
      <c r="G187" s="298"/>
      <c r="H187" s="298" t="s">
        <v>1424</v>
      </c>
      <c r="I187" s="298" t="s">
        <v>1425</v>
      </c>
      <c r="J187" s="354" t="s">
        <v>1426</v>
      </c>
      <c r="K187" s="341"/>
    </row>
    <row r="188" ht="15" customHeight="1">
      <c r="B188" s="320"/>
      <c r="C188" s="304" t="s">
        <v>45</v>
      </c>
      <c r="D188" s="298"/>
      <c r="E188" s="298"/>
      <c r="F188" s="319" t="s">
        <v>1338</v>
      </c>
      <c r="G188" s="298"/>
      <c r="H188" s="294" t="s">
        <v>1427</v>
      </c>
      <c r="I188" s="298" t="s">
        <v>1428</v>
      </c>
      <c r="J188" s="298"/>
      <c r="K188" s="341"/>
    </row>
    <row r="189" ht="15" customHeight="1">
      <c r="B189" s="320"/>
      <c r="C189" s="304" t="s">
        <v>1429</v>
      </c>
      <c r="D189" s="298"/>
      <c r="E189" s="298"/>
      <c r="F189" s="319" t="s">
        <v>1338</v>
      </c>
      <c r="G189" s="298"/>
      <c r="H189" s="298" t="s">
        <v>1430</v>
      </c>
      <c r="I189" s="298" t="s">
        <v>1372</v>
      </c>
      <c r="J189" s="298"/>
      <c r="K189" s="341"/>
    </row>
    <row r="190" ht="15" customHeight="1">
      <c r="B190" s="320"/>
      <c r="C190" s="304" t="s">
        <v>1431</v>
      </c>
      <c r="D190" s="298"/>
      <c r="E190" s="298"/>
      <c r="F190" s="319" t="s">
        <v>1338</v>
      </c>
      <c r="G190" s="298"/>
      <c r="H190" s="298" t="s">
        <v>1432</v>
      </c>
      <c r="I190" s="298" t="s">
        <v>1372</v>
      </c>
      <c r="J190" s="298"/>
      <c r="K190" s="341"/>
    </row>
    <row r="191" ht="15" customHeight="1">
      <c r="B191" s="320"/>
      <c r="C191" s="304" t="s">
        <v>1433</v>
      </c>
      <c r="D191" s="298"/>
      <c r="E191" s="298"/>
      <c r="F191" s="319" t="s">
        <v>1344</v>
      </c>
      <c r="G191" s="298"/>
      <c r="H191" s="298" t="s">
        <v>1434</v>
      </c>
      <c r="I191" s="298" t="s">
        <v>1372</v>
      </c>
      <c r="J191" s="298"/>
      <c r="K191" s="341"/>
    </row>
    <row r="192" ht="15" customHeight="1">
      <c r="B192" s="347"/>
      <c r="C192" s="355"/>
      <c r="D192" s="329"/>
      <c r="E192" s="329"/>
      <c r="F192" s="329"/>
      <c r="G192" s="329"/>
      <c r="H192" s="329"/>
      <c r="I192" s="329"/>
      <c r="J192" s="329"/>
      <c r="K192" s="348"/>
    </row>
    <row r="193" ht="18.75" customHeight="1">
      <c r="B193" s="294"/>
      <c r="C193" s="298"/>
      <c r="D193" s="298"/>
      <c r="E193" s="298"/>
      <c r="F193" s="319"/>
      <c r="G193" s="298"/>
      <c r="H193" s="298"/>
      <c r="I193" s="298"/>
      <c r="J193" s="298"/>
      <c r="K193" s="294"/>
    </row>
    <row r="194" ht="18.75" customHeight="1">
      <c r="B194" s="294"/>
      <c r="C194" s="298"/>
      <c r="D194" s="298"/>
      <c r="E194" s="298"/>
      <c r="F194" s="319"/>
      <c r="G194" s="298"/>
      <c r="H194" s="298"/>
      <c r="I194" s="298"/>
      <c r="J194" s="298"/>
      <c r="K194" s="294"/>
    </row>
    <row r="195" ht="18.75" customHeight="1">
      <c r="B195" s="305"/>
      <c r="C195" s="305"/>
      <c r="D195" s="305"/>
      <c r="E195" s="305"/>
      <c r="F195" s="305"/>
      <c r="G195" s="305"/>
      <c r="H195" s="305"/>
      <c r="I195" s="305"/>
      <c r="J195" s="305"/>
      <c r="K195" s="305"/>
    </row>
    <row r="196" ht="13.5">
      <c r="B196" s="284"/>
      <c r="C196" s="285"/>
      <c r="D196" s="285"/>
      <c r="E196" s="285"/>
      <c r="F196" s="285"/>
      <c r="G196" s="285"/>
      <c r="H196" s="285"/>
      <c r="I196" s="285"/>
      <c r="J196" s="285"/>
      <c r="K196" s="286"/>
    </row>
    <row r="197" ht="21">
      <c r="B197" s="287"/>
      <c r="C197" s="288" t="s">
        <v>1435</v>
      </c>
      <c r="D197" s="288"/>
      <c r="E197" s="288"/>
      <c r="F197" s="288"/>
      <c r="G197" s="288"/>
      <c r="H197" s="288"/>
      <c r="I197" s="288"/>
      <c r="J197" s="288"/>
      <c r="K197" s="289"/>
    </row>
    <row r="198" ht="25.5" customHeight="1">
      <c r="B198" s="287"/>
      <c r="C198" s="356" t="s">
        <v>1436</v>
      </c>
      <c r="D198" s="356"/>
      <c r="E198" s="356"/>
      <c r="F198" s="356" t="s">
        <v>1437</v>
      </c>
      <c r="G198" s="357"/>
      <c r="H198" s="356" t="s">
        <v>1438</v>
      </c>
      <c r="I198" s="356"/>
      <c r="J198" s="356"/>
      <c r="K198" s="289"/>
    </row>
    <row r="199" ht="5.25" customHeight="1">
      <c r="B199" s="320"/>
      <c r="C199" s="317"/>
      <c r="D199" s="317"/>
      <c r="E199" s="317"/>
      <c r="F199" s="317"/>
      <c r="G199" s="298"/>
      <c r="H199" s="317"/>
      <c r="I199" s="317"/>
      <c r="J199" s="317"/>
      <c r="K199" s="341"/>
    </row>
    <row r="200" ht="15" customHeight="1">
      <c r="B200" s="320"/>
      <c r="C200" s="298" t="s">
        <v>1428</v>
      </c>
      <c r="D200" s="298"/>
      <c r="E200" s="298"/>
      <c r="F200" s="319" t="s">
        <v>46</v>
      </c>
      <c r="G200" s="298"/>
      <c r="H200" s="298" t="s">
        <v>1439</v>
      </c>
      <c r="I200" s="298"/>
      <c r="J200" s="298"/>
      <c r="K200" s="341"/>
    </row>
    <row r="201" ht="15" customHeight="1">
      <c r="B201" s="320"/>
      <c r="C201" s="326"/>
      <c r="D201" s="298"/>
      <c r="E201" s="298"/>
      <c r="F201" s="319" t="s">
        <v>47</v>
      </c>
      <c r="G201" s="298"/>
      <c r="H201" s="298" t="s">
        <v>1440</v>
      </c>
      <c r="I201" s="298"/>
      <c r="J201" s="298"/>
      <c r="K201" s="341"/>
    </row>
    <row r="202" ht="15" customHeight="1">
      <c r="B202" s="320"/>
      <c r="C202" s="326"/>
      <c r="D202" s="298"/>
      <c r="E202" s="298"/>
      <c r="F202" s="319" t="s">
        <v>50</v>
      </c>
      <c r="G202" s="298"/>
      <c r="H202" s="298" t="s">
        <v>1441</v>
      </c>
      <c r="I202" s="298"/>
      <c r="J202" s="298"/>
      <c r="K202" s="341"/>
    </row>
    <row r="203" ht="15" customHeight="1">
      <c r="B203" s="320"/>
      <c r="C203" s="298"/>
      <c r="D203" s="298"/>
      <c r="E203" s="298"/>
      <c r="F203" s="319" t="s">
        <v>48</v>
      </c>
      <c r="G203" s="298"/>
      <c r="H203" s="298" t="s">
        <v>1442</v>
      </c>
      <c r="I203" s="298"/>
      <c r="J203" s="298"/>
      <c r="K203" s="341"/>
    </row>
    <row r="204" ht="15" customHeight="1">
      <c r="B204" s="320"/>
      <c r="C204" s="298"/>
      <c r="D204" s="298"/>
      <c r="E204" s="298"/>
      <c r="F204" s="319" t="s">
        <v>49</v>
      </c>
      <c r="G204" s="298"/>
      <c r="H204" s="298" t="s">
        <v>1443</v>
      </c>
      <c r="I204" s="298"/>
      <c r="J204" s="298"/>
      <c r="K204" s="341"/>
    </row>
    <row r="205" ht="15" customHeight="1">
      <c r="B205" s="320"/>
      <c r="C205" s="298"/>
      <c r="D205" s="298"/>
      <c r="E205" s="298"/>
      <c r="F205" s="319"/>
      <c r="G205" s="298"/>
      <c r="H205" s="298"/>
      <c r="I205" s="298"/>
      <c r="J205" s="298"/>
      <c r="K205" s="341"/>
    </row>
    <row r="206" ht="15" customHeight="1">
      <c r="B206" s="320"/>
      <c r="C206" s="298" t="s">
        <v>1384</v>
      </c>
      <c r="D206" s="298"/>
      <c r="E206" s="298"/>
      <c r="F206" s="319" t="s">
        <v>82</v>
      </c>
      <c r="G206" s="298"/>
      <c r="H206" s="298" t="s">
        <v>1444</v>
      </c>
      <c r="I206" s="298"/>
      <c r="J206" s="298"/>
      <c r="K206" s="341"/>
    </row>
    <row r="207" ht="15" customHeight="1">
      <c r="B207" s="320"/>
      <c r="C207" s="326"/>
      <c r="D207" s="298"/>
      <c r="E207" s="298"/>
      <c r="F207" s="319" t="s">
        <v>1282</v>
      </c>
      <c r="G207" s="298"/>
      <c r="H207" s="298" t="s">
        <v>1283</v>
      </c>
      <c r="I207" s="298"/>
      <c r="J207" s="298"/>
      <c r="K207" s="341"/>
    </row>
    <row r="208" ht="15" customHeight="1">
      <c r="B208" s="320"/>
      <c r="C208" s="298"/>
      <c r="D208" s="298"/>
      <c r="E208" s="298"/>
      <c r="F208" s="319" t="s">
        <v>1280</v>
      </c>
      <c r="G208" s="298"/>
      <c r="H208" s="298" t="s">
        <v>1445</v>
      </c>
      <c r="I208" s="298"/>
      <c r="J208" s="298"/>
      <c r="K208" s="341"/>
    </row>
    <row r="209" ht="15" customHeight="1">
      <c r="B209" s="358"/>
      <c r="C209" s="326"/>
      <c r="D209" s="326"/>
      <c r="E209" s="326"/>
      <c r="F209" s="319" t="s">
        <v>91</v>
      </c>
      <c r="G209" s="304"/>
      <c r="H209" s="345" t="s">
        <v>1284</v>
      </c>
      <c r="I209" s="345"/>
      <c r="J209" s="345"/>
      <c r="K209" s="359"/>
    </row>
    <row r="210" ht="15" customHeight="1">
      <c r="B210" s="358"/>
      <c r="C210" s="326"/>
      <c r="D210" s="326"/>
      <c r="E210" s="326"/>
      <c r="F210" s="319" t="s">
        <v>1285</v>
      </c>
      <c r="G210" s="304"/>
      <c r="H210" s="345" t="s">
        <v>1446</v>
      </c>
      <c r="I210" s="345"/>
      <c r="J210" s="345"/>
      <c r="K210" s="359"/>
    </row>
    <row r="211" ht="15" customHeight="1">
      <c r="B211" s="358"/>
      <c r="C211" s="326"/>
      <c r="D211" s="326"/>
      <c r="E211" s="326"/>
      <c r="F211" s="360"/>
      <c r="G211" s="304"/>
      <c r="H211" s="361"/>
      <c r="I211" s="361"/>
      <c r="J211" s="361"/>
      <c r="K211" s="359"/>
    </row>
    <row r="212" ht="15" customHeight="1">
      <c r="B212" s="358"/>
      <c r="C212" s="298" t="s">
        <v>1408</v>
      </c>
      <c r="D212" s="326"/>
      <c r="E212" s="326"/>
      <c r="F212" s="319">
        <v>1</v>
      </c>
      <c r="G212" s="304"/>
      <c r="H212" s="345" t="s">
        <v>1447</v>
      </c>
      <c r="I212" s="345"/>
      <c r="J212" s="345"/>
      <c r="K212" s="359"/>
    </row>
    <row r="213" ht="15" customHeight="1">
      <c r="B213" s="358"/>
      <c r="C213" s="326"/>
      <c r="D213" s="326"/>
      <c r="E213" s="326"/>
      <c r="F213" s="319">
        <v>2</v>
      </c>
      <c r="G213" s="304"/>
      <c r="H213" s="345" t="s">
        <v>1448</v>
      </c>
      <c r="I213" s="345"/>
      <c r="J213" s="345"/>
      <c r="K213" s="359"/>
    </row>
    <row r="214" ht="15" customHeight="1">
      <c r="B214" s="358"/>
      <c r="C214" s="326"/>
      <c r="D214" s="326"/>
      <c r="E214" s="326"/>
      <c r="F214" s="319">
        <v>3</v>
      </c>
      <c r="G214" s="304"/>
      <c r="H214" s="345" t="s">
        <v>1449</v>
      </c>
      <c r="I214" s="345"/>
      <c r="J214" s="345"/>
      <c r="K214" s="359"/>
    </row>
    <row r="215" ht="15" customHeight="1">
      <c r="B215" s="358"/>
      <c r="C215" s="326"/>
      <c r="D215" s="326"/>
      <c r="E215" s="326"/>
      <c r="F215" s="319">
        <v>4</v>
      </c>
      <c r="G215" s="304"/>
      <c r="H215" s="345" t="s">
        <v>1450</v>
      </c>
      <c r="I215" s="345"/>
      <c r="J215" s="345"/>
      <c r="K215" s="359"/>
    </row>
    <row r="216" ht="12.75" customHeight="1">
      <c r="B216" s="362"/>
      <c r="C216" s="363"/>
      <c r="D216" s="363"/>
      <c r="E216" s="363"/>
      <c r="F216" s="363"/>
      <c r="G216" s="363"/>
      <c r="H216" s="363"/>
      <c r="I216" s="363"/>
      <c r="J216" s="363"/>
      <c r="K216" s="364"/>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LAPTOP-D\Daniela</dc:creator>
  <cp:lastModifiedBy>LAPTOP-D\Daniela</cp:lastModifiedBy>
  <dcterms:created xsi:type="dcterms:W3CDTF">2018-06-14T11:02:26Z</dcterms:created>
  <dcterms:modified xsi:type="dcterms:W3CDTF">2018-06-14T11:02:34Z</dcterms:modified>
</cp:coreProperties>
</file>