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2-ST - Stavební práce" sheetId="2" r:id="rId2"/>
    <sheet name="2-ZTI - Zdravotně technic..." sheetId="3" r:id="rId3"/>
    <sheet name="2-VYT - Vytápění" sheetId="4" r:id="rId4"/>
    <sheet name="2-SIP - Silnoproud" sheetId="5" r:id="rId5"/>
    <sheet name="2-EPS - EPS" sheetId="6" r:id="rId6"/>
    <sheet name="2-CCTV - CCTV" sheetId="7" r:id="rId7"/>
    <sheet name="2-EZS - EZS" sheetId="8" r:id="rId8"/>
    <sheet name="VRN - Vedlejší rozpočtové..." sheetId="9" r:id="rId9"/>
    <sheet name="Pokyny pro vyplnění" sheetId="10" r:id="rId10"/>
  </sheets>
  <definedNames>
    <definedName name="_xlnm.Print_Area" localSheetId="0">'Rekapitulace stavby'!$D$4:$AO$33,'Rekapitulace stavby'!$C$39:$AQ$60</definedName>
    <definedName name="_xlnm._FilterDatabase" localSheetId="1" hidden="1">'2-ST - Stavební práce'!$C$97:$K$1011</definedName>
    <definedName name="_xlnm.Print_Area" localSheetId="1">'2-ST - Stavební práce'!$C$4:$J$36,'2-ST - Stavební práce'!$C$42:$J$79,'2-ST - Stavební práce'!$C$85:$K$1011</definedName>
    <definedName name="_xlnm._FilterDatabase" localSheetId="2" hidden="1">'2-ZTI - Zdravotně technic...'!$C$81:$K$157</definedName>
    <definedName name="_xlnm.Print_Area" localSheetId="2">'2-ZTI - Zdravotně technic...'!$C$4:$J$36,'2-ZTI - Zdravotně technic...'!$C$42:$J$63,'2-ZTI - Zdravotně technic...'!$C$69:$K$157</definedName>
    <definedName name="_xlnm._FilterDatabase" localSheetId="3" hidden="1">'2-VYT - Vytápění'!$C$82:$K$148</definedName>
    <definedName name="_xlnm.Print_Area" localSheetId="3">'2-VYT - Vytápění'!$C$4:$J$36,'2-VYT - Vytápění'!$C$42:$J$64,'2-VYT - Vytápění'!$C$70:$K$148</definedName>
    <definedName name="_xlnm._FilterDatabase" localSheetId="4" hidden="1">'2-SIP - Silnoproud'!$C$82:$K$182</definedName>
    <definedName name="_xlnm.Print_Area" localSheetId="4">'2-SIP - Silnoproud'!$C$4:$J$36,'2-SIP - Silnoproud'!$C$42:$J$64,'2-SIP - Silnoproud'!$C$70:$K$182</definedName>
    <definedName name="_xlnm._FilterDatabase" localSheetId="5" hidden="1">'2-EPS - EPS'!$C$78:$K$114</definedName>
    <definedName name="_xlnm.Print_Area" localSheetId="5">'2-EPS - EPS'!$C$4:$J$36,'2-EPS - EPS'!$C$42:$J$60,'2-EPS - EPS'!$C$66:$K$114</definedName>
    <definedName name="_xlnm._FilterDatabase" localSheetId="6" hidden="1">'2-CCTV - CCTV'!$C$79:$K$133</definedName>
    <definedName name="_xlnm.Print_Area" localSheetId="6">'2-CCTV - CCTV'!$C$4:$J$36,'2-CCTV - CCTV'!$C$42:$J$61,'2-CCTV - CCTV'!$C$67:$K$133</definedName>
    <definedName name="_xlnm._FilterDatabase" localSheetId="7" hidden="1">'2-EZS - EZS'!$C$79:$K$136</definedName>
    <definedName name="_xlnm.Print_Area" localSheetId="7">'2-EZS - EZS'!$C$4:$J$36,'2-EZS - EZS'!$C$42:$J$61,'2-EZS - EZS'!$C$67:$K$136</definedName>
    <definedName name="_xlnm._FilterDatabase" localSheetId="8" hidden="1">'VRN - Vedlejší rozpočtové...'!$C$82:$K$110</definedName>
    <definedName name="_xlnm.Print_Area" localSheetId="8">'VRN - Vedlejší rozpočtové...'!$C$4:$J$36,'VRN - Vedlejší rozpočtové...'!$C$42:$J$64,'VRN - Vedlejší rozpočtové...'!$C$70:$K$110</definedName>
    <definedName name="_xlnm.Print_Area" localSheetId="9">'Pokyny pro vyplnění'!$B$2:$K$69,'Pokyny pro vyplnění'!$B$72:$K$116,'Pokyny pro vyplnění'!$B$119:$K$188,'Pokyny pro vyplnění'!$B$196:$K$216</definedName>
    <definedName name="_xlnm.Print_Titles" localSheetId="0">'Rekapitulace stavby'!$49:$49</definedName>
    <definedName name="_xlnm.Print_Titles" localSheetId="1">'2-ST - Stavební práce'!$97:$97</definedName>
    <definedName name="_xlnm.Print_Titles" localSheetId="2">'2-ZTI - Zdravotně technic...'!$81:$81</definedName>
    <definedName name="_xlnm.Print_Titles" localSheetId="3">'2-VYT - Vytápění'!$82:$82</definedName>
    <definedName name="_xlnm.Print_Titles" localSheetId="4">'2-SIP - Silnoproud'!$82:$82</definedName>
    <definedName name="_xlnm.Print_Titles" localSheetId="5">'2-EPS - EPS'!$78:$78</definedName>
    <definedName name="_xlnm.Print_Titles" localSheetId="6">'2-CCTV - CCTV'!$79:$79</definedName>
    <definedName name="_xlnm.Print_Titles" localSheetId="7">'2-EZS - EZS'!$79:$79</definedName>
    <definedName name="_xlnm.Print_Titles" localSheetId="8">'VRN - Vedlejší rozpočtové...'!$82:$82</definedName>
  </definedNames>
  <calcPr fullCalcOnLoad="1"/>
</workbook>
</file>

<file path=xl/sharedStrings.xml><?xml version="1.0" encoding="utf-8"?>
<sst xmlns="http://schemas.openxmlformats.org/spreadsheetml/2006/main" count="16275" uniqueCount="2604">
  <si>
    <t>Export VZ</t>
  </si>
  <si>
    <t>List obsahuje:</t>
  </si>
  <si>
    <t>1) Rekapitulace stavby</t>
  </si>
  <si>
    <t>2) Rekapitulace objektů stavby a soupisů prací</t>
  </si>
  <si>
    <t>3.0</t>
  </si>
  <si>
    <t>ZAMOK</t>
  </si>
  <si>
    <t>False</t>
  </si>
  <si>
    <t>{79c98d4e-74e3-46b4-a349-93e6660025bb}</t>
  </si>
  <si>
    <t>0,01</t>
  </si>
  <si>
    <t>21</t>
  </si>
  <si>
    <t>15</t>
  </si>
  <si>
    <t>REKAPITULACE STAVBY</t>
  </si>
  <si>
    <t>v ---  níže se nacházejí doplnkové a pomocné údaje k sestavám  --- v</t>
  </si>
  <si>
    <t>Návod na vyplnění</t>
  </si>
  <si>
    <t>0,001</t>
  </si>
  <si>
    <t>Kód:</t>
  </si>
  <si>
    <t>S-1615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</si>
  <si>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</si>
  <si>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</si>
  <si>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Muzeum Sokolov, Zámecká 1 - Sklep zámku - odkrytí základů tvrze</t>
  </si>
  <si>
    <t>KSO:</t>
  </si>
  <si>
    <t>801 47</t>
  </si>
  <si>
    <t>CC-CZ:</t>
  </si>
  <si>
    <t>12731</t>
  </si>
  <si>
    <t>Místo:</t>
  </si>
  <si>
    <t>Sokolov</t>
  </si>
  <si>
    <t>Datum:</t>
  </si>
  <si>
    <t>23. 1. 2017</t>
  </si>
  <si>
    <t>Zadavatel:</t>
  </si>
  <si>
    <t>IČ:</t>
  </si>
  <si>
    <t/>
  </si>
  <si>
    <t>Muzeum Sokolov p.o.</t>
  </si>
  <si>
    <t>DIČ:</t>
  </si>
  <si>
    <t>Uchazeč:</t>
  </si>
  <si>
    <t>Vyplň údaj</t>
  </si>
  <si>
    <t>Projektant:</t>
  </si>
  <si>
    <t>Jurica a.s. - Ateliér Sokolov</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</si>
  <si>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</si>
  <si>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</si>
  <si>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</si>
  <si>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</si>
  <si>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</si>
  <si>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</si>
  <si>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</si>
  <si>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</si>
  <si>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</si>
  <si>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</si>
  <si>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</si>
  <si>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</si>
  <si>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</si>
  <si>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</si>
  <si>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</si>
  <si>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</si>
  <si>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</si>
  <si>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</si>
  <si>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</si>
  <si>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</si>
  <si>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</si>
  <si>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</si>
  <si>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</si>
  <si>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</si>
  <si>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</si>
  <si>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</si>
  <si>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</si>
  <si>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</si>
  <si>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</si>
  <si>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</si>
  <si>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</si>
  <si>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</si>
  <si>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</si>
  <si>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</si>
  <si>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</si>
  <si>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</si>
  <si>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</si>
  <si>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</si>
  <si>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</si>
  <si>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</si>
  <si>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</si>
  <si>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</si>
  <si>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2-ST</t>
  </si>
  <si>
    <t>Stavební práce</t>
  </si>
  <si>
    <t>STA</t>
  </si>
  <si>
    <t>1</t>
  </si>
  <si>
    <t>{aacf000f-2e0b-457e-b722-086f2f3e0b0c}</t>
  </si>
  <si>
    <t>2</t>
  </si>
  <si>
    <t>2-ZTI</t>
  </si>
  <si>
    <t>Zdravotně technické instalace</t>
  </si>
  <si>
    <t>{28c7cf2b-85e1-480d-8aa6-20037d235ab9}</t>
  </si>
  <si>
    <t>2-VYT</t>
  </si>
  <si>
    <t>Vytápění</t>
  </si>
  <si>
    <t>{e396e9d8-0ddc-4459-b143-29e1ede977b0}</t>
  </si>
  <si>
    <t>2-SIP</t>
  </si>
  <si>
    <t>Silnoproud</t>
  </si>
  <si>
    <t>{437ff74c-f46a-4db3-a725-adf79d03929a}</t>
  </si>
  <si>
    <t>2-EPS</t>
  </si>
  <si>
    <t>EPS</t>
  </si>
  <si>
    <t>{76e99c08-cda2-4e4c-9a25-7b59c95a8ca6}</t>
  </si>
  <si>
    <t>2-CCTV</t>
  </si>
  <si>
    <t>CCTV</t>
  </si>
  <si>
    <t>{fc8b5e6e-459f-4679-91fe-17adcc5b84cd}</t>
  </si>
  <si>
    <t>2-EZS</t>
  </si>
  <si>
    <t>EZS</t>
  </si>
  <si>
    <t>{0b704891-521b-4111-b855-b02764294019}</t>
  </si>
  <si>
    <t>VRN</t>
  </si>
  <si>
    <t>Vedlejší rozpočtové náklady</t>
  </si>
  <si>
    <t>{43644865-b5be-4a2b-9399-3b2c5e424cb3}</t>
  </si>
  <si>
    <t>1) Krycí list soupisu</t>
  </si>
  <si>
    <t>2) Rekapitulace</t>
  </si>
  <si>
    <t>3) Soupis prací</t>
  </si>
  <si>
    <t>Zpět na list:</t>
  </si>
  <si>
    <t>Rekapitulace stavby</t>
  </si>
  <si>
    <t>KRYCÍ LIST SOUPISU</t>
  </si>
  <si>
    <t>Objekt:</t>
  </si>
  <si>
    <t>2-ST - Stavební práce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</si>
  <si>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</si>
  <si>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</si>
  <si>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</si>
  <si>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</si>
  <si>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</si>
  <si>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</si>
  <si>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</si>
  <si>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</si>
  <si>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</si>
  <si>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</si>
  <si>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</si>
  <si>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</si>
  <si>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</si>
  <si>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</si>
  <si>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</si>
  <si>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</si>
  <si>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</si>
  <si>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</si>
  <si>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</si>
  <si>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766 - Konstrukce truhlářské</t>
  </si>
  <si>
    <t xml:space="preserve">    767 - Konstrukce zámečnické</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</si>
  <si>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</si>
  <si>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</si>
  <si>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</si>
  <si>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</si>
  <si>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</si>
  <si>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 xml:space="preserve">    787 - Dokončovací práce - zasklívání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</si>
  <si>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</si>
  <si>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</si>
  <si>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</si>
  <si>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</si>
  <si>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</si>
  <si>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</si>
  <si>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</si>
  <si>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</si>
  <si>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</si>
  <si>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</si>
  <si>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</si>
  <si>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</si>
  <si>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</si>
  <si>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</si>
  <si>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</si>
  <si>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</si>
  <si>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</si>
  <si>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</si>
  <si>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</si>
  <si>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</si>
  <si>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</si>
  <si>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</si>
  <si>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CS ÚRS 2017 02</t>
  </si>
  <si>
    <t>4</t>
  </si>
  <si>
    <t>1979253030</t>
  </si>
  <si>
    <t>VV</t>
  </si>
  <si>
    <t>u výtahu nahoře</t>
  </si>
  <si>
    <t>3,0*2,15</t>
  </si>
  <si>
    <t>122201401</t>
  </si>
  <si>
    <t>Vykopávky v zemnících na suchu s přehozením výkopku na vzdálenost do 3 m nebo s naložením na dopravní prostředek v hornině tř. 3 do 100 m3</t>
  </si>
  <si>
    <t>m3</t>
  </si>
  <si>
    <t>-41419550</t>
  </si>
  <si>
    <t>zásyp zrušeného schodiště</t>
  </si>
  <si>
    <t>81,7-22,239-20,139</t>
  </si>
  <si>
    <t>ornice</t>
  </si>
  <si>
    <t>21*0,15+180*0,05</t>
  </si>
  <si>
    <t>Součet</t>
  </si>
  <si>
    <t>3</t>
  </si>
  <si>
    <t>M</t>
  </si>
  <si>
    <t>581232805</t>
  </si>
  <si>
    <t xml:space="preserve">zemina </t>
  </si>
  <si>
    <t>t</t>
  </si>
  <si>
    <t>R - položka</t>
  </si>
  <si>
    <t>8</t>
  </si>
  <si>
    <t>-178229238</t>
  </si>
  <si>
    <t>39,322*1,5</t>
  </si>
  <si>
    <t>581232806</t>
  </si>
  <si>
    <t>2132342923</t>
  </si>
  <si>
    <t>12,15*0,15*1,5</t>
  </si>
  <si>
    <t>5</t>
  </si>
  <si>
    <t>131201201</t>
  </si>
  <si>
    <t>Hloubení zapažených jam a zářezů s urovnáním dna do předepsaného profilu a spádu v hornině tř. 3 do 100 m3</t>
  </si>
  <si>
    <t>44778595</t>
  </si>
  <si>
    <t>v místě bouraného schodiště</t>
  </si>
  <si>
    <t>(5,75+1,0)*0,8*(3,15-0,91)</t>
  </si>
  <si>
    <t>(5,75*1,575*(3,15-0,91))/2</t>
  </si>
  <si>
    <t>6</t>
  </si>
  <si>
    <t>131201209</t>
  </si>
  <si>
    <t>Hloubení zapažených jam a zářezů s urovnáním dna do předepsaného profilu a spádu Příplatek k cenám za lepivost horniny tř. 3</t>
  </si>
  <si>
    <t>1109494220</t>
  </si>
  <si>
    <t>7</t>
  </si>
  <si>
    <t>139711101</t>
  </si>
  <si>
    <t>Vykopávka v uzavřených prostorách s naložením výkopku na dopravní prostředek v hornině tř. 1 až 4</t>
  </si>
  <si>
    <t>1523642661</t>
  </si>
  <si>
    <t>pod skleněnou podlahou(2,743-plocha v řezu)</t>
  </si>
  <si>
    <t>2,743*3,8</t>
  </si>
  <si>
    <t>vpravo m.č. 011</t>
  </si>
  <si>
    <t>11,43*0,85</t>
  </si>
  <si>
    <t>151101201</t>
  </si>
  <si>
    <t>Zřízení pažení stěn výkopu bez rozepření nebo vzepření příložné, hloubky do 4 m</t>
  </si>
  <si>
    <t>-38488641</t>
  </si>
  <si>
    <t>(3,15-0,91)*(5,75+1,0+1,875+0,8)</t>
  </si>
  <si>
    <t>9</t>
  </si>
  <si>
    <t>151101211</t>
  </si>
  <si>
    <t>Odstranění pažení stěn výkopu s uložením pažin na vzdálenost do 3 m od okraje výkopu příložné, hloubky do 4 m</t>
  </si>
  <si>
    <t>-60959322</t>
  </si>
  <si>
    <t>10</t>
  </si>
  <si>
    <t>161101101</t>
  </si>
  <si>
    <t>Svislé přemístění výkopku bez naložení do dopravní nádoby avšak s vyprázdněním dopravní nádoby na hromadu nebo do dopravního prostředku z horniny tř. 1 až 4, při hloubce výkopu přes 1 do 2,5 m</t>
  </si>
  <si>
    <t>1242083737</t>
  </si>
  <si>
    <t>PSC</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</si>
  <si>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</si>
  <si>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11</t>
  </si>
  <si>
    <t>161101501</t>
  </si>
  <si>
    <t>Svislé přemístění výkopku nošením bez naložení, avšak s vyprázdněním nádoby na hromady nebo do dopravního prostředku, na každých, třeba i započatých 3 m výšky z horniny tř. 1 až 4</t>
  </si>
  <si>
    <t>-1526199104</t>
  </si>
  <si>
    <t>12</t>
  </si>
  <si>
    <t>162201211</t>
  </si>
  <si>
    <t>Vodorovné přemístění výkopku stavebním kolečkem s vyprázdněním kolečka na hromady nebo do dopravního prostředku na vzdálenost do 10 m z horniny tř. 1 až 4</t>
  </si>
  <si>
    <t>-342150834</t>
  </si>
  <si>
    <t>od výkopu</t>
  </si>
  <si>
    <t>22,239+20,139</t>
  </si>
  <si>
    <t>zpět do zásypu</t>
  </si>
  <si>
    <t>42,378</t>
  </si>
  <si>
    <t>13</t>
  </si>
  <si>
    <t>162201219</t>
  </si>
  <si>
    <t>Vodorovné přemístění výkopku stavebním kolečkem s vyprázdněním kolečka na hromady nebo do dopravního prostředku na vzdálenost do 10 m z horniny Příplatek k ceně za každých dalších 10 m</t>
  </si>
  <si>
    <t>2143651180</t>
  </si>
  <si>
    <t>zemina z vnitřku</t>
  </si>
  <si>
    <t>20,139*3</t>
  </si>
  <si>
    <t>14</t>
  </si>
  <si>
    <t>162701104</t>
  </si>
  <si>
    <t>Vodorovné přemístění výkopku nebo sypaniny po suchu na obvyklém dopravním prostředku, bez naložení výkopku, avšak se složením bez rozhrnutí z horniny tř. 1 až 4 na vzdálenost přes 8 000 do 9 000 m</t>
  </si>
  <si>
    <t>-693631178</t>
  </si>
  <si>
    <t>přivezení zeminy ze zemníku</t>
  </si>
  <si>
    <t>51,472</t>
  </si>
  <si>
    <t>174101101</t>
  </si>
  <si>
    <t>Zásyp sypaninou z jakékoliv horniny s uložením výkopku ve vrstvách se zhutněním jam, šachet, rýh nebo kolem objektů v těchto vykopávkách</t>
  </si>
  <si>
    <t>-1883569576</t>
  </si>
  <si>
    <t>zásyp zrušeného venkovního schodiště</t>
  </si>
  <si>
    <t>(3,15+0,91+0,15)*(1,875+1,0)*(5,75+1,0)</t>
  </si>
  <si>
    <t>zásyp nádrží</t>
  </si>
  <si>
    <t>1,1*2,2*2,0</t>
  </si>
  <si>
    <t>1,1*2,5*2,0</t>
  </si>
  <si>
    <t>16</t>
  </si>
  <si>
    <t>583336980</t>
  </si>
  <si>
    <t>kamenivo těžené hrubé frakce 32-63</t>
  </si>
  <si>
    <t>1785825789</t>
  </si>
  <si>
    <t>1,1*2,2*2,0*1,67*1,15</t>
  </si>
  <si>
    <t>1,1*2,5*2,0*1,67*1,15</t>
  </si>
  <si>
    <t>17</t>
  </si>
  <si>
    <t>181301102</t>
  </si>
  <si>
    <t>Rozprostření a urovnání ornice v rovině nebo ve svahu sklonu do 1:5 při souvislé ploše do 500 m2, tl. vrstvy přes 100 do 150 mm</t>
  </si>
  <si>
    <t>-445248999</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</si>
  <si>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</si>
  <si>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10*20</t>
  </si>
  <si>
    <t>18</t>
  </si>
  <si>
    <t>181411131</t>
  </si>
  <si>
    <t>Založení trávníku na půdě předem připravené plochy do 1000 m2 výsevem včetně utažení parkového v rovině nebo na svahu do 1:5</t>
  </si>
  <si>
    <t>-594262277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</si>
  <si>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</si>
  <si>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19</t>
  </si>
  <si>
    <t>005724100</t>
  </si>
  <si>
    <t>osivo směs travní parková</t>
  </si>
  <si>
    <t>kg</t>
  </si>
  <si>
    <t>921396401</t>
  </si>
  <si>
    <t>200*0,3</t>
  </si>
  <si>
    <t>Zakládání</t>
  </si>
  <si>
    <t>20</t>
  </si>
  <si>
    <t>211571121</t>
  </si>
  <si>
    <t>Výplň kamenivem do rýh odvodňovacích žeber nebo trativodů bez zhutnění, s úpravou povrchu výplně kamenivem drobným těženým</t>
  </si>
  <si>
    <t>147547916</t>
  </si>
  <si>
    <t>9,000*0,3*0,3</t>
  </si>
  <si>
    <t>211971110</t>
  </si>
  <si>
    <t>Zřízení opláštění výplně z geotextilie odvodňovacích žeber nebo trativodů v rýze nebo zářezu se stěnami šikmými o sklonu do 1:2</t>
  </si>
  <si>
    <t>2023151542</t>
  </si>
  <si>
    <t>9*0,3*4</t>
  </si>
  <si>
    <t>22</t>
  </si>
  <si>
    <t>693111170</t>
  </si>
  <si>
    <t>textilie netkaná vpichovaná š 200 cm 500 g/m2</t>
  </si>
  <si>
    <t>980972392</t>
  </si>
  <si>
    <t>23</t>
  </si>
  <si>
    <t>212755214</t>
  </si>
  <si>
    <t>Trativody bez lože z drenážních trubek plastových flexibilních D 100 mm</t>
  </si>
  <si>
    <t>m</t>
  </si>
  <si>
    <t>-2145285210</t>
  </si>
  <si>
    <t>studna - nádrž</t>
  </si>
  <si>
    <t>zadní venkovní schodiště</t>
  </si>
  <si>
    <t>24</t>
  </si>
  <si>
    <t>271532212</t>
  </si>
  <si>
    <t>Podsyp pod základové konstrukce se zhutněním a urovnáním povrchu z kameniva hrubého, frakce 16 - 32 mm</t>
  </si>
  <si>
    <t>-216291655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</si>
  <si>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</si>
  <si>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 m.č. 012</t>
  </si>
  <si>
    <t>15,4*0,1</t>
  </si>
  <si>
    <t>plocha u schodiště č.1 (pozn.6)</t>
  </si>
  <si>
    <t>(0,2+0,65)/2*1,75*1,7</t>
  </si>
  <si>
    <t>dle nového stavu výplň kanálů</t>
  </si>
  <si>
    <t>"m.č.002"  (0,4*0,95)*(13,2*2+5,5*3+4,0*2)</t>
  </si>
  <si>
    <t>"m.č.007"  (0,4*0,95)*(7,5+0,9+4,6+0,9+3,5)</t>
  </si>
  <si>
    <t>"m.č.009"  (0,4*0,95)*(4,35+4,3)</t>
  </si>
  <si>
    <t>Mezisoučet</t>
  </si>
  <si>
    <t>nerovnosti 10%</t>
  </si>
  <si>
    <t>32,045*0,1</t>
  </si>
  <si>
    <t>25</t>
  </si>
  <si>
    <t>279113151</t>
  </si>
  <si>
    <t>Základové zdi z tvárnic ztraceného bednění včetně výplně z betonu bez zvláštních nároků na vliv prostředí (X0, XC) třídy C 16/20, tloušťky zdiva 150 mm</t>
  </si>
  <si>
    <t>2031482860</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</si>
  <si>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</si>
  <si>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číslování dle stávajícího stavu</t>
  </si>
  <si>
    <t>m.č. 006</t>
  </si>
  <si>
    <t>(3,35-2,615-0,15)*(3,0+0,6+2,5+1,8+1,2)</t>
  </si>
  <si>
    <t>m.č. 006 - bok schodiště</t>
  </si>
  <si>
    <t>(3,4-2,615)*1,825</t>
  </si>
  <si>
    <t>m.č. 008-013</t>
  </si>
  <si>
    <t>(4,15-3,4)*(1,635+3,143+0,66)</t>
  </si>
  <si>
    <t>m.č. 016-017</t>
  </si>
  <si>
    <t>0,1*(1,5*2+2,173*2)</t>
  </si>
  <si>
    <t>11,571*0,1</t>
  </si>
  <si>
    <t>26</t>
  </si>
  <si>
    <t>279311115</t>
  </si>
  <si>
    <t>Postupné podbetonování základového zdiva jakékoliv tloušťky, bez výkopu, bez zapažení a bednění, prostým betonem tř. C 20/25</t>
  </si>
  <si>
    <t>-411367223</t>
  </si>
  <si>
    <t>27</t>
  </si>
  <si>
    <t>279361821</t>
  </si>
  <si>
    <t>Výztuž základových zdí nosných svislých nebo odkloněných od svislice, rovinných nebo oblých, deskových nebo žebrových, včetně výztuže jejich žeber z betonářské oceli 10 505 (R) nebo BSt 500</t>
  </si>
  <si>
    <t>-522563629</t>
  </si>
  <si>
    <t>m.č. 006 =9,1</t>
  </si>
  <si>
    <t>m.č. 006 - bok schodiště=1,825</t>
  </si>
  <si>
    <t>m.č. 008-013=5,438</t>
  </si>
  <si>
    <t>m.č. 016-017=7,346</t>
  </si>
  <si>
    <t>nerovnosti 10%=2,371</t>
  </si>
  <si>
    <t>(9,1+1,825+5,438+7,346+2,371)*0,888*5/1000</t>
  </si>
  <si>
    <t>(9,1+1,825+5,438+7,346+2,371)/0,5*0,888*1,1*2/1000</t>
  </si>
  <si>
    <t>Svislé a kompletní konstrukce</t>
  </si>
  <si>
    <t>28</t>
  </si>
  <si>
    <t>310218811</t>
  </si>
  <si>
    <t>Zazdívka otvorů ve zdivu nadzákladovém kamenem plochy přes 0,25 m2 do 1 m2 pro jakékoliv tl. zdi</t>
  </si>
  <si>
    <t>-489612623</t>
  </si>
  <si>
    <t xml:space="preserve">odhad </t>
  </si>
  <si>
    <t>29</t>
  </si>
  <si>
    <t>310238211</t>
  </si>
  <si>
    <t>Zazdívka otvorů ve zdivu nadzákladovém cihlami pálenými plochy přes 0,25 m2 do 1 m2 na maltu vápenocementovou</t>
  </si>
  <si>
    <t>1224501305</t>
  </si>
  <si>
    <t>otvor u zrušených venkovních schodů</t>
  </si>
  <si>
    <t>1,3*1,1*2,2</t>
  </si>
  <si>
    <t>u sch. č.2</t>
  </si>
  <si>
    <t>0,5*(0,6+0,4)*0,2</t>
  </si>
  <si>
    <t>30</t>
  </si>
  <si>
    <t>310238411</t>
  </si>
  <si>
    <t>Zazdívka otvorů ve zdivu nadzákladovém cihlami pálenými plochy přes 0,25 m2 do 1 m2 na maltu cementovou</t>
  </si>
  <si>
    <t>897179571</t>
  </si>
  <si>
    <t>31</t>
  </si>
  <si>
    <t>311213221</t>
  </si>
  <si>
    <t>Zdivo nadzákladové z lomového kamene štípaného nebo ručně vybíraného na maltu z pravidelných kamenů (na vazbu) objemu 1 kusu kamene přes 0,02 m3, šířka spáry do 4 mm</t>
  </si>
  <si>
    <t>1151865381</t>
  </si>
  <si>
    <t>pod skleněnou podlahou</t>
  </si>
  <si>
    <t>0,4*5,4+1,0</t>
  </si>
  <si>
    <t>0,3*2,125*1,6</t>
  </si>
  <si>
    <t>32</t>
  </si>
  <si>
    <t>311213222</t>
  </si>
  <si>
    <t>Zdivo nadzákladové z lomového kamene štípaného nebo ručně vybíraného na maltu z pravidelných kamenů (na vazbu) objemu 1 kusu kamene přes 0,02 m3, šířka spáry přes 4 do 10 mm</t>
  </si>
  <si>
    <t>-144265597</t>
  </si>
  <si>
    <t>první portál kámen 1 kus</t>
  </si>
  <si>
    <t>0,5</t>
  </si>
  <si>
    <t>33</t>
  </si>
  <si>
    <t>311213911</t>
  </si>
  <si>
    <t>Zdivo nadzákladové z lomového kamene štípaného nebo ručně vybíraného na maltu Příplatek k cenám za lícování zdiva jednostranné</t>
  </si>
  <si>
    <t>-1026673247</t>
  </si>
  <si>
    <t>34</t>
  </si>
  <si>
    <t>311272123</t>
  </si>
  <si>
    <t>Zdivo z pórobetonových přesných tvárnic (YTONG) nosné z tvárnic hladkých jakékoli pevnosti na tenké maltové lože, tloušťka zdiva 200 mm, objemová hmotnost 500 kg/m3</t>
  </si>
  <si>
    <t>-428892607</t>
  </si>
  <si>
    <t>přizdívka u schodiště č.1</t>
  </si>
  <si>
    <t>1,825*0,65*0,2</t>
  </si>
  <si>
    <t>schodiště č.2</t>
  </si>
  <si>
    <t>0,585*0,9*1,074-0,3*0,176*1,074</t>
  </si>
  <si>
    <t>schodiště č.3</t>
  </si>
  <si>
    <t>(0,185*2)*0,6*1,2-0,185*0,3*1,2</t>
  </si>
  <si>
    <t>schodiště č.4</t>
  </si>
  <si>
    <t>0,183*3*0,3*0,7</t>
  </si>
  <si>
    <t>35</t>
  </si>
  <si>
    <t>317141211</t>
  </si>
  <si>
    <t>Překlady ploché prefabrikované z pórobetonu YTONG osazené do tenkého maltového lože, včetně slepení dvou překladů vedle sebe po celé délce boční plochy, šířky překladu 125 mm, světlost otvoru do 900 mm</t>
  </si>
  <si>
    <t>kus</t>
  </si>
  <si>
    <t>338748561</t>
  </si>
  <si>
    <t>36</t>
  </si>
  <si>
    <t>317941121</t>
  </si>
  <si>
    <t>Osazování ocelových válcovaných nosníků na zdivu I nebo IE nebo U nebo UE nebo L do č. 12 nebo výšky do 120 mm</t>
  </si>
  <si>
    <t>-1526177910</t>
  </si>
  <si>
    <t>L50x50x5</t>
  </si>
  <si>
    <t>4,03*(2*0,5)/1000</t>
  </si>
  <si>
    <t>37</t>
  </si>
  <si>
    <t>317944321</t>
  </si>
  <si>
    <t>Válcované nosníky dodatečně osazované do připravených otvorů bez zazdění hlav do č. 12</t>
  </si>
  <si>
    <t>2046054455</t>
  </si>
  <si>
    <t xml:space="preserve">Poznámka k souboru cen:
1. V cenách jsou zahrnuty náklady na dodávku a montáž válcovaných nosníků. 2. Ceny jsou určeny pouze pro ocenění konstrukce překladů nad otvory. </t>
  </si>
  <si>
    <t>překlad A</t>
  </si>
  <si>
    <t>7,344/1000</t>
  </si>
  <si>
    <t>překlad B</t>
  </si>
  <si>
    <t>6,732/1000</t>
  </si>
  <si>
    <t>38</t>
  </si>
  <si>
    <t>130104200</t>
  </si>
  <si>
    <t>Ocel profilová v jakosti 11 375 ocel profilová L úhelníky rovnostranné 50 x 50 x 5 mm</t>
  </si>
  <si>
    <t>-1886563128</t>
  </si>
  <si>
    <t>P</t>
  </si>
  <si>
    <t>Poznámka k položce:
Hmotnost: 4,03 kg/m</t>
  </si>
  <si>
    <t>0,004+0,014</t>
  </si>
  <si>
    <t>39</t>
  </si>
  <si>
    <t>342272248</t>
  </si>
  <si>
    <t>Příčky tl 75 mm z pórobetonových přesných hladkých příčkovek objemové hmotnosti 500 kg/m3</t>
  </si>
  <si>
    <t>-1101585937</t>
  </si>
  <si>
    <t>rozdělovače pro podl.vytápění</t>
  </si>
  <si>
    <t>(0,15*2+0,7)*0,9*2</t>
  </si>
  <si>
    <t>(0,15*2+0,9)*0,9</t>
  </si>
  <si>
    <t>(0,15*2+1,1)*0,9</t>
  </si>
  <si>
    <t>40</t>
  </si>
  <si>
    <t>342241162</t>
  </si>
  <si>
    <t>Příčky nebo přizdívky jednoduché z cihel nebo příčkovek pálených na maltu MVC nebo MC plných P 7,5 až P 15 dl. 290 mm (290x140x65 mm) o tl. 140 mm</t>
  </si>
  <si>
    <t>913512184</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</si>
  <si>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</si>
  <si>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úklidová komora</t>
  </si>
  <si>
    <t>3,35*1,8</t>
  </si>
  <si>
    <t>41</t>
  </si>
  <si>
    <t>342272323</t>
  </si>
  <si>
    <t>Příčky z pórobetonových přesných příčkovek (YTONG) hladkých, objemové hmotnosti 500 kg/m3 na tenké maltové lože, tloušťky příčky 100 mm</t>
  </si>
  <si>
    <t>1904695919</t>
  </si>
  <si>
    <t>zazdění niky s vynecháním dvířek</t>
  </si>
  <si>
    <t>2,125*3,2+0,3*0,3-0,3*0,3-1,35*0,895</t>
  </si>
  <si>
    <t>Vodorovné konstrukce</t>
  </si>
  <si>
    <t>42</t>
  </si>
  <si>
    <t>411321414</t>
  </si>
  <si>
    <t>Stropy z betonu železového (bez výztuže) stropů deskových, plochých střech, desek balkonových, desek hřibových stropů včetně hlavic hřibových sloupů tř. C 25/30</t>
  </si>
  <si>
    <t>-283490983</t>
  </si>
  <si>
    <t>značeno dle původního stavu</t>
  </si>
  <si>
    <t>místnost 006 (měřeno projektantem v autocadu)</t>
  </si>
  <si>
    <t>(5,6*1,05)*0,1+(5,6*1,05)*0,05/3*2</t>
  </si>
  <si>
    <t>m.č. 017-018</t>
  </si>
  <si>
    <t>(2,475*1,5)*0,1+(2,475*1,5)*0,05/3*2</t>
  </si>
  <si>
    <t>místnost 028 výtah</t>
  </si>
  <si>
    <t>(2,94*2,175)*0,1+(2,94*2,175)*0,05/3*2</t>
  </si>
  <si>
    <t>43</t>
  </si>
  <si>
    <t>411354249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</si>
  <si>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-4271 s povrchem pozinkovaným, výšky vln 60 mm, tl. plechu 1,00 mm</t>
  </si>
  <si>
    <t>2068543861</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</si>
  <si>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</si>
  <si>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5,6*1,05</t>
  </si>
  <si>
    <t>2,475*1,5</t>
  </si>
  <si>
    <t>2,94*2,175</t>
  </si>
  <si>
    <t>44</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</si>
  <si>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</si>
  <si>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</si>
  <si>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223101816</t>
  </si>
  <si>
    <t>(5,6*1,05)*3,08*1,1/1000*2</t>
  </si>
  <si>
    <t>(2,475*1,5)*3,08*1,1/1000*2</t>
  </si>
  <si>
    <t>(2,94*2,175)*3,08*1,1/1000*2</t>
  </si>
  <si>
    <t>45</t>
  </si>
  <si>
    <t>430321313</t>
  </si>
  <si>
    <t>Schodišťové konstrukce a rampy z betonu železového (bez výztuže) stupně, schodnice, ramena, podesty s nosníky tř. C 16/20</t>
  </si>
  <si>
    <t>-2070982562</t>
  </si>
  <si>
    <t>schody 1</t>
  </si>
  <si>
    <t>1,825*(3,25-2,615)/2*1,65</t>
  </si>
  <si>
    <t>schody venku vzadu podklad</t>
  </si>
  <si>
    <t>0,05*0,3*1,2*5</t>
  </si>
  <si>
    <t>46</t>
  </si>
  <si>
    <t>434141212</t>
  </si>
  <si>
    <t>Schodišťové stupně pórobetonové [YTONG] uložené do tenkého maltového lože po obou stranách, o objemové hmotnosti 600 kg/m3, výška stupňů 150 mm základní (pravoúhlé), šířka stupňů 300 mm světlost schodiště do 900 mm</t>
  </si>
  <si>
    <t>655792393</t>
  </si>
  <si>
    <t>sch. 4</t>
  </si>
  <si>
    <t>47</t>
  </si>
  <si>
    <t>434141213</t>
  </si>
  <si>
    <t>Schodišťové stupně pórobetonové [YTONG] uložené do tenkého maltového lože po obou stranách, o objemové hmotnosti 600 kg/m3, výška stupňů 150 mm základní (pravoúhlé), šířka stupňů 300 mm světlost schodiště přes 900 do 1200 mm</t>
  </si>
  <si>
    <t>1187609429</t>
  </si>
  <si>
    <t>shc. 2</t>
  </si>
  <si>
    <t>sch. 3</t>
  </si>
  <si>
    <t>48</t>
  </si>
  <si>
    <t>434191423</t>
  </si>
  <si>
    <t>Osazování schodišťových stupňů kamenných s vyspárováním styčných spár, s provizorním dřevěným zábradlím a dočasným zakrytím stupnic prkny na desku, stupňů pemrlovaných nebo ostatních</t>
  </si>
  <si>
    <t>963819658</t>
  </si>
  <si>
    <t>kamený práh portálu</t>
  </si>
  <si>
    <t>venkovní schodiště vzadu</t>
  </si>
  <si>
    <t>49</t>
  </si>
  <si>
    <t>583880244</t>
  </si>
  <si>
    <t>kamenný práh portálu 270x185x1100 mm</t>
  </si>
  <si>
    <t>1062916982</t>
  </si>
  <si>
    <t>50</t>
  </si>
  <si>
    <t>583880242</t>
  </si>
  <si>
    <t>stupeň schodišťový žulový snímaný s drážkou 170x300x1200 mm výžlabková podstupnice- pemrlovaný</t>
  </si>
  <si>
    <t>436146006</t>
  </si>
  <si>
    <t>51</t>
  </si>
  <si>
    <t>434311115</t>
  </si>
  <si>
    <t>Stupně dusané z betonu prostého nebo prokládaného kamenem na terén nebo na desku bez potěru, se zahlazením povrchu tř. C 20/25</t>
  </si>
  <si>
    <t>889645513</t>
  </si>
  <si>
    <t>1,65*4</t>
  </si>
  <si>
    <t>52</t>
  </si>
  <si>
    <t>434351141</t>
  </si>
  <si>
    <t>Bednění stupňů betonovaných na podstupňové desce nebo na terénu půdorysně přímočarých zřízení</t>
  </si>
  <si>
    <t>-243818055</t>
  </si>
  <si>
    <t>0,159*1,65*4</t>
  </si>
  <si>
    <t>schody venku vzadu - podklad</t>
  </si>
  <si>
    <t>0,1*1,2*5+0,1*2,0*2</t>
  </si>
  <si>
    <t>53</t>
  </si>
  <si>
    <t>434351142</t>
  </si>
  <si>
    <t>Bednění stupňů betonovaných na podstupňové desce nebo na terénu půdorysně přímočarých odstranění</t>
  </si>
  <si>
    <t>-1823735114</t>
  </si>
  <si>
    <t>hlavní stávající schodiště</t>
  </si>
  <si>
    <t>2,0*0,2*12</t>
  </si>
  <si>
    <t>schody 1 + schody venku</t>
  </si>
  <si>
    <t>2,049</t>
  </si>
  <si>
    <t>Komunikace pozemní</t>
  </si>
  <si>
    <t>54</t>
  </si>
  <si>
    <t>564750011</t>
  </si>
  <si>
    <t>Podklad nebo kryt z kameniva hrubého drceného vel. 8-16 mm s rozprostřením a zhutněním, po zhutnění tl. 150 mm</t>
  </si>
  <si>
    <t>-1654418416</t>
  </si>
  <si>
    <t>pod dlažbu a schody venku vzadu</t>
  </si>
  <si>
    <t>1,2*1,7+1,5*1,5</t>
  </si>
  <si>
    <t>55</t>
  </si>
  <si>
    <t>564752111</t>
  </si>
  <si>
    <t>Podklad nebo kryt z vibrovaného štěrku VŠ s rozprostřením, vlhčením a zhutněním, po zhutnění tl. 150 mm</t>
  </si>
  <si>
    <t>-1886520471</t>
  </si>
  <si>
    <t>dlažba nad výtahem zpět</t>
  </si>
  <si>
    <t>56</t>
  </si>
  <si>
    <t>591211111</t>
  </si>
  <si>
    <t>Kladení dlažby z kostek s provedením lože do tl. 50 mm, s vyplněním spár, s dvojím beraněním a se smetením přebytečného materiálu na krajnici drobných z kamene, do lože z kameniva těženého</t>
  </si>
  <si>
    <t>463051587</t>
  </si>
  <si>
    <t>schodiště vzadu - podesta</t>
  </si>
  <si>
    <t>1,5*1,5</t>
  </si>
  <si>
    <t>57</t>
  </si>
  <si>
    <t>583801200</t>
  </si>
  <si>
    <t>kostka dlažební drobná, žula velikost 8/10 cm</t>
  </si>
  <si>
    <t>-1015509906</t>
  </si>
  <si>
    <t>Poznámka k položce:
1t = cca 5 m2</t>
  </si>
  <si>
    <t>2,25*0,1*1,7*1,15</t>
  </si>
  <si>
    <t>0,44*1,05 'Přepočtené koeficientem množství</t>
  </si>
  <si>
    <t>58</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</si>
  <si>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</si>
  <si>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</si>
  <si>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-1447798145</t>
  </si>
  <si>
    <t>59</t>
  </si>
  <si>
    <t>592453130</t>
  </si>
  <si>
    <t>Dlaždice betonové dlažba zámková (ČSN EN 1338) dlažba vibrolisovaná BEST standardní povrch (uzavřený hladký povrch) provedení: přírodní tvarově jednoduchá dlažba KARO          20 x 20 x 6</t>
  </si>
  <si>
    <t>-50045814</t>
  </si>
  <si>
    <t>Úpravy povrchů, podlahy a osazování výplní</t>
  </si>
  <si>
    <t>60</t>
  </si>
  <si>
    <t>611311113</t>
  </si>
  <si>
    <t>Omítka vápenná vnitřních ploch nanášená ručně jednovrstvá hrubá, tloušťky do 10 mm zatřená kleneb nebo skořepin vodorovných konstrukcí</t>
  </si>
  <si>
    <t>-1459083350</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</si>
  <si>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</si>
  <si>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2 vrstvy x 25 mm (10+10=20, 30 v příplatku)</t>
  </si>
  <si>
    <t>804,565*2</t>
  </si>
  <si>
    <t>61</t>
  </si>
  <si>
    <t>611311133</t>
  </si>
  <si>
    <t>Potažení vnitřních ploch štukem tloušťky do 3 mm vodorovných konstrukcí kleneb nebo skořepin</t>
  </si>
  <si>
    <t>-520078666</t>
  </si>
  <si>
    <t>"m.č. 001"  2,5*7+2,7*0,8</t>
  </si>
  <si>
    <t>"m.č. 002"  5,8*8,4+2,9*(4,5+2,2)+(1,55*1,0+1,45*1,0+7,2*1,1)*1,15</t>
  </si>
  <si>
    <t>věž vlevo 004</t>
  </si>
  <si>
    <t>+Sqrt(14,01)*(3,14*5,6)*1,2+1,6*1,8+1,7*1,3+1,7*1,1+1,5*0,6</t>
  </si>
  <si>
    <t>"m.č. 005"  (1,3*1,15)*(2,0+3,9)</t>
  </si>
  <si>
    <t>"m.č. 006"  2,8*2,8+2,2*1,4</t>
  </si>
  <si>
    <t>"m.č. 007"  (8,5*(17,7+5,8)+2,5*0,45+2,36*1,5+2,2*2,0*2+2,2*1,4+1,5*0,7+3,0*0,45+2,2*1,0)*1,15</t>
  </si>
  <si>
    <t>"m.č. 008"  3,65*3,2+3,65*1,4</t>
  </si>
  <si>
    <t>"m.č. 009"  5,5*9*2+1,5*1,5+1,7*1,8+1,8*0,5+1,7*1,1+1,6*0,8</t>
  </si>
  <si>
    <t>věž vpravo 010</t>
  </si>
  <si>
    <t>+Sqrt(11,875)*(3,14*5,0)*1,2+2,1*2,0+1,5*2,0+2,1*2,0+1,8*0,6</t>
  </si>
  <si>
    <t>"m.č. 012"  2*3,14*1,8/2*5,6+1,3*1,0+2*3,14*1,0/2*1,0</t>
  </si>
  <si>
    <t>15% na členitost kleneb</t>
  </si>
  <si>
    <t>699,622*0,15</t>
  </si>
  <si>
    <t>62</t>
  </si>
  <si>
    <t>611311191</t>
  </si>
  <si>
    <t>Omítka vápenná vnitřních ploch nanášená ručně Příplatek k cenám za každých dalších i započatých 5 mm tloušťky jádrové omítky přes 10 mm stropů</t>
  </si>
  <si>
    <t>551872919</t>
  </si>
  <si>
    <t>2 vrstvy x 25 mm (50-20=30/5=6)</t>
  </si>
  <si>
    <t>804,565*6</t>
  </si>
  <si>
    <t>63</t>
  </si>
  <si>
    <t>612131101</t>
  </si>
  <si>
    <t>Podkladní a spojovací vrstva vnitřních omítaných ploch cementový postřik nanášený ručně celoplošně stěn</t>
  </si>
  <si>
    <t>435196066</t>
  </si>
  <si>
    <t>m.č. 003 přednástřik např. Baumit</t>
  </si>
  <si>
    <t>(2,4*2+1,65*2)*3,5-1,45*2,1</t>
  </si>
  <si>
    <t>64</t>
  </si>
  <si>
    <t>612131112</t>
  </si>
  <si>
    <t>Dvousložková lepící hmota Baumit BituFix 2K</t>
  </si>
  <si>
    <t>727708319</t>
  </si>
  <si>
    <t>65</t>
  </si>
  <si>
    <t>612181101</t>
  </si>
  <si>
    <t>Minerální stěrka vnitřních ploch tloušťky do 2 mm svislých konstrukcí stěn v podlaží i na schodišti</t>
  </si>
  <si>
    <t>1291289968</t>
  </si>
  <si>
    <t xml:space="preserve">Poznámka k souboru cen:
1. Ceny úprav stropů žebrových lze použít pro ocenění úprav nosníků nebo průvlaků. 2. V cenách nejsou započteny náklady na spárování podkladu, tyto se ocení cenami souboru cen 61. 12-11.. tohoto katalogu. </t>
  </si>
  <si>
    <t>m.č. 003 - Např. Baumit Preciso</t>
  </si>
  <si>
    <t>25,305</t>
  </si>
  <si>
    <t>66</t>
  </si>
  <si>
    <t>612311111</t>
  </si>
  <si>
    <t>Omítka vápenná vnitřních ploch nanášená ručně jednovrstvá hrubá, tloušťky do 10 mm zatřená stěn svislých konstrukcí</t>
  </si>
  <si>
    <t>-11950076</t>
  </si>
  <si>
    <t>1 vrstva 25 mm zde 10 (15mm v příplatku)</t>
  </si>
  <si>
    <t>"m.č.001"  2,3*(2,65*2+7,0*2)-(1,3*2,6+2,125*2,25+0,9*2,25+1,05*2,175)</t>
  </si>
  <si>
    <t>"m.č.002"  2,0*(8,4*2+6,4*2+0,85*2)-(1,05*2,175+1,6*2,1)+2*(2,2+1,2+1,0+0,9*3)</t>
  </si>
  <si>
    <t>"m.č.004"  2,0*(1,39+0,375+1,1+1,5+2,3+1,1+1,2+1,6+2,0+0,8+1,0+1,1+1,1+0,5+0,985*2)</t>
  </si>
  <si>
    <t>"m.č.005"  2,0*(3,9+1,2+1,1+1,3+2,0+1,3+2,65+0,5*2)</t>
  </si>
  <si>
    <t>"m.č.006"  2,3*(2,775*2+1,8*2+1,0*2)-0,9*2,25</t>
  </si>
  <si>
    <t>"m.č.007"  1,5*(17,7*2+5,5*4+5,8*2)+(5,5/2*5,5/2*3,14)/2*4+2,0*(2*2+1,8*2+1,4*4)-(0,85*2,1+3,25*2,5+2,125*2,25+1,85*2,25)</t>
  </si>
  <si>
    <t>"m.č.008"  2,3*(3,9*2+3,25*2+1,05*2)-(1,85*2,25)</t>
  </si>
  <si>
    <t>"m.č.009"  2,3*(5,6*2+11,4*2+1,2*2+0,9*2)</t>
  </si>
  <si>
    <t>"m.č.010-011"  2,3*(1,5+0,8+1,6+0,7+2,222+1,0+2,25+1,6+1,5+0,607+0,85*2+1,56)</t>
  </si>
  <si>
    <t>"m.č.012"  2,3*(6,5*2+3,6*2+1,1*2+0,8*4)</t>
  </si>
  <si>
    <t>2cm - pod skleněnou podlahou</t>
  </si>
  <si>
    <t>0,75*(5,4*2+3,5*2)</t>
  </si>
  <si>
    <t>20% na členitost a ostění</t>
  </si>
  <si>
    <t>585,046*0,2</t>
  </si>
  <si>
    <t>2 vrstva 25 mm zde 10 (15mm v příplatku)</t>
  </si>
  <si>
    <t>585,043+117,009</t>
  </si>
  <si>
    <t>67</t>
  </si>
  <si>
    <t>612311131</t>
  </si>
  <si>
    <t>Potažení vnitřních ploch štukem tloušťky do 3 mm svislých konstrukcí stěn</t>
  </si>
  <si>
    <t>-1848982798</t>
  </si>
  <si>
    <t>68</t>
  </si>
  <si>
    <t>612311191</t>
  </si>
  <si>
    <t>Omítka vápenná vnitřních ploch nanášená ručně Příplatek k cenám za každých dalších i započatých 5 mm tloušťky jádrové omítky přes 10 mm stěn</t>
  </si>
  <si>
    <t>2139869985</t>
  </si>
  <si>
    <t>1+2 vrstva 30 mm /5=6</t>
  </si>
  <si>
    <t>(585,043+117,009)*6</t>
  </si>
  <si>
    <t>69</t>
  </si>
  <si>
    <t>612321121</t>
  </si>
  <si>
    <t>Omítka vápenocementová vnitřních ploch nanášená ručně jednovrstvá, tloušťky do 10 mm hladká svislých konstrukcí stěn</t>
  </si>
  <si>
    <t>-221967280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</si>
  <si>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</si>
  <si>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m.č. 003 - Např. Baumit Manu 1</t>
  </si>
  <si>
    <t>70</t>
  </si>
  <si>
    <t>622131101</t>
  </si>
  <si>
    <t>Podkladní a spojovací vrstva vnějších omítaných ploch cementový postřik nanášený ručně celoplošně stěn</t>
  </si>
  <si>
    <t>1598685830</t>
  </si>
  <si>
    <t>zazděné dveře zvenku</t>
  </si>
  <si>
    <t>1,0*2,3</t>
  </si>
  <si>
    <t xml:space="preserve">po ubourané zídce </t>
  </si>
  <si>
    <t>0,5*1,5</t>
  </si>
  <si>
    <t>71</t>
  </si>
  <si>
    <t>622321141</t>
  </si>
  <si>
    <t>Omítka vápenocementová vnějších ploch nanášená ručně dvouvrstvá, tloušťky jádrové omítky do 15 mm a tloušťky štuku do 3 mm štuková stěn</t>
  </si>
  <si>
    <t>-620025509</t>
  </si>
  <si>
    <t>72</t>
  </si>
  <si>
    <t>631311126</t>
  </si>
  <si>
    <t>Mazanina z betonu prostého bez zvýšených nároků na prostředí tl. přes 80 do 120 mm tř. C 25/30</t>
  </si>
  <si>
    <t>-447467781</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</si>
  <si>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</si>
  <si>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srovnávací rovina pod ztracené bednění</t>
  </si>
  <si>
    <t>0,1*0,3*(3,0+0,6+2,5+1,8+1,2)</t>
  </si>
  <si>
    <t>0,1*0,3*1,825</t>
  </si>
  <si>
    <t>0,1*0,3*(1,635+3,143+0,66)</t>
  </si>
  <si>
    <t>0,1*0,3*(1,5*2+2,173*2)</t>
  </si>
  <si>
    <t>betonáž do výkopu 3,5%</t>
  </si>
  <si>
    <t>0,711*0,035</t>
  </si>
  <si>
    <t>73</t>
  </si>
  <si>
    <t>631311224</t>
  </si>
  <si>
    <t>Mazanina z betonu prostého se zvýšenými nároky na prostředí tl. přes 80 do 120 mm tř. C 25/30</t>
  </si>
  <si>
    <t>-1737497547</t>
  </si>
  <si>
    <t>"m.č.002"  0,1*0,8*(13,2*2+5,5*3+4,0*2)</t>
  </si>
  <si>
    <t>"m.č.007"  0,1*0,8*(7,5+0,9+4,6+0,9+3,5)</t>
  </si>
  <si>
    <t>"m.č.009"  0,1*0,8*(4,35+4,3)</t>
  </si>
  <si>
    <t>6,156*0,1</t>
  </si>
  <si>
    <t>74</t>
  </si>
  <si>
    <t>631319196</t>
  </si>
  <si>
    <t>Příplatek k cenám mazanin za malou plochu do 5 m2 jednotlivě mazanina tl. přes 80 do 120 mm</t>
  </si>
  <si>
    <t>-1529277530</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</si>
  <si>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</si>
  <si>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75</t>
  </si>
  <si>
    <t>631351101</t>
  </si>
  <si>
    <t>Bednění v podlahách rýh a hran zřízení</t>
  </si>
  <si>
    <t>774269442</t>
  </si>
  <si>
    <t>po kanálech</t>
  </si>
  <si>
    <t>6,058/0,8</t>
  </si>
  <si>
    <t>místnost 006 - do trapézového plechu</t>
  </si>
  <si>
    <t>(1,5*2+2,475*2)*0,15</t>
  </si>
  <si>
    <t>místnost č. 012</t>
  </si>
  <si>
    <t>(1,65+3,15+0,66)*0,1</t>
  </si>
  <si>
    <t>u schodiště 2</t>
  </si>
  <si>
    <t>2,5</t>
  </si>
  <si>
    <t>0,15*(2,175+2,94)</t>
  </si>
  <si>
    <t>76</t>
  </si>
  <si>
    <t>631351102</t>
  </si>
  <si>
    <t>Bednění v podlahách rýh a hran odstranění</t>
  </si>
  <si>
    <t>1557182325</t>
  </si>
  <si>
    <t>77</t>
  </si>
  <si>
    <t>631362021</t>
  </si>
  <si>
    <t>Výztuž mazanin ze svařovaných sítí z drátů typu KARI</t>
  </si>
  <si>
    <t>-1917378759</t>
  </si>
  <si>
    <t>P1a - zakrytí VZT kanálů</t>
  </si>
  <si>
    <t>6,058/0,1*3,08*2*1,1/1000</t>
  </si>
  <si>
    <t>1,5*2,475*2*3,08*1,1/1000</t>
  </si>
  <si>
    <t>12,0*2*3,08*1,1/1000</t>
  </si>
  <si>
    <t>4,918*2*3,08*1,1/1000</t>
  </si>
  <si>
    <t>plocha u shcodiště č.1 (pozn.6)</t>
  </si>
  <si>
    <t>1,75*1,7*2*3,08*1,1/1000</t>
  </si>
  <si>
    <t>m.č.003</t>
  </si>
  <si>
    <t>2,175*2,94*3,08*2*1,1/1000</t>
  </si>
  <si>
    <t>78</t>
  </si>
  <si>
    <t>632441224</t>
  </si>
  <si>
    <t>Potěr anhydritový samonivelační litý [Anhyment] tř. C 30, tl. přes 40 do 45 mm</t>
  </si>
  <si>
    <t>1952264544</t>
  </si>
  <si>
    <t>P4 - 89 mm</t>
  </si>
  <si>
    <t>6*2</t>
  </si>
  <si>
    <t>79</t>
  </si>
  <si>
    <t>632441225</t>
  </si>
  <si>
    <t>Potěr anhydritový samonivelační litý [Anhyment] tř. C 30, tl. přes 45 do 60 mm</t>
  </si>
  <si>
    <t>2062235552</t>
  </si>
  <si>
    <t>P1a/b - 58 mm</t>
  </si>
  <si>
    <t>8,6+6,4+58,9+7,2+130</t>
  </si>
  <si>
    <t>P2a - 58 mm</t>
  </si>
  <si>
    <t>25,2+10,3</t>
  </si>
  <si>
    <t>80</t>
  </si>
  <si>
    <t>632682111</t>
  </si>
  <si>
    <t>Vyspravení povrchu betonových schodišť rychletuhnoucím polymerem (BG QUICK) s možností okamžitého zatížení stupňů a podest tl. do 10 mm</t>
  </si>
  <si>
    <t>962841509</t>
  </si>
  <si>
    <t>hlavní schodiště</t>
  </si>
  <si>
    <t>2,0*3,2</t>
  </si>
  <si>
    <t>81</t>
  </si>
  <si>
    <t>632683112</t>
  </si>
  <si>
    <t>Sešívání trhlin v betonových podlahách ocelovými sponkami se zálivkou pryskyřicí vzdálenosti sponek přes 10 do 15 cm</t>
  </si>
  <si>
    <t>-947183042</t>
  </si>
  <si>
    <t xml:space="preserve">Poznámka k souboru cen:
1. Množství měrných jednotek se určuje v m délky sešívané spáry. 2. V cenách jsou započteny i náklady na proříznutí trhliny, provedení kolmých řezů na směr trhliny ve vzdálenosti 10 až 20 cm, vyčištění spar, vložení ocelových sponek do řezů kolmých k trhlině včetně jejich dodání, zalití trhliny a sponek pryskyřicí a posyp křemičitým pískem. </t>
  </si>
  <si>
    <t>pro sponkování podlaha kolem  kanálů</t>
  </si>
  <si>
    <t>75,725</t>
  </si>
  <si>
    <t>praskliny ve stáv. podlaze - odhad</t>
  </si>
  <si>
    <t>1,8*2</t>
  </si>
  <si>
    <t>1,75+0,5</t>
  </si>
  <si>
    <t>82</t>
  </si>
  <si>
    <t>633811111</t>
  </si>
  <si>
    <t>Broušení betonových podlah nerovností do 2 mm (stržení šlemu)</t>
  </si>
  <si>
    <t>285674353</t>
  </si>
  <si>
    <t>P1</t>
  </si>
  <si>
    <t>167,88</t>
  </si>
  <si>
    <t>P2</t>
  </si>
  <si>
    <t>99,33</t>
  </si>
  <si>
    <t>83</t>
  </si>
  <si>
    <t>633811119</t>
  </si>
  <si>
    <t>Broušení betonových podlah Příplatek k ceně za každý další 1 mm úběru</t>
  </si>
  <si>
    <t>-2106873199</t>
  </si>
  <si>
    <t>267,210*2</t>
  </si>
  <si>
    <t>84</t>
  </si>
  <si>
    <t>634663111</t>
  </si>
  <si>
    <t>Výplň dilatačních spar mazanin polyuretanovou samonivelační hmotou, šířka spáry do 10 mm</t>
  </si>
  <si>
    <t>2039822661</t>
  </si>
  <si>
    <t>dilatace</t>
  </si>
  <si>
    <t>3,5+5,5+1,8+0,925+3,25*2</t>
  </si>
  <si>
    <t>85</t>
  </si>
  <si>
    <t>634911113</t>
  </si>
  <si>
    <t>Řezání dilatačních nebo smršťovacích spár v čerstvé betonové mazanině nebo potěru šířky do 5 mm, hloubky přes 20 do 50 mm</t>
  </si>
  <si>
    <t>-923211172</t>
  </si>
  <si>
    <t>86</t>
  </si>
  <si>
    <t>635111121</t>
  </si>
  <si>
    <t>Násyp ze štěrkopísku, písku nebo kameniva pod podlahy s udusáním a urovnáním povrchu z písku slévárenského</t>
  </si>
  <si>
    <t>-1916345734</t>
  </si>
  <si>
    <t xml:space="preserve">Poznámka k souboru cen:
1. Ceny jsou určeny pro násyp vodorovný nebo ve spádu pod podlahy, mazaniny, dlažby a pro násypy na plochých střechách. </t>
  </si>
  <si>
    <t>m.č.011 (pozn.8)</t>
  </si>
  <si>
    <t>0,2*1,315*1,6</t>
  </si>
  <si>
    <t>m.č. 003</t>
  </si>
  <si>
    <t>1,4*1,64*0,5</t>
  </si>
  <si>
    <t>Ostatní konstrukce a práce, bourání</t>
  </si>
  <si>
    <t>87</t>
  </si>
  <si>
    <t>943211111</t>
  </si>
  <si>
    <t>Montáž lešení prostorového rámového lehkého pracovního s podlahami s provozním zatížením tř. 3 do 200 kg/m2, výšky do 10 m</t>
  </si>
  <si>
    <t>-890019989</t>
  </si>
  <si>
    <t xml:space="preserve">Poznámka k souboru cen:
1. Montáž lešení prostorového rámového lehkého výšky přes 25 m se oceňuje individuálně. </t>
  </si>
  <si>
    <t>výtah</t>
  </si>
  <si>
    <t>2,4*1,65*3,5</t>
  </si>
  <si>
    <t>88</t>
  </si>
  <si>
    <t>943211119</t>
  </si>
  <si>
    <t>Montáž lešení prostorového rámového lehkého pracovního s podlahami Příplatek k cenám za půdorysnou plochu do 6 m2</t>
  </si>
  <si>
    <t>-534734508</t>
  </si>
  <si>
    <t>89</t>
  </si>
  <si>
    <t>943211211</t>
  </si>
  <si>
    <t>Montáž lešení prostorového rámového lehkého pracovního s podlahami Příplatek za první a každý další den použití lešení k ceně -1111</t>
  </si>
  <si>
    <t>-1440143762</t>
  </si>
  <si>
    <t>13,86*30 'Přepočtené koeficientem množství</t>
  </si>
  <si>
    <t>90</t>
  </si>
  <si>
    <t>943211811</t>
  </si>
  <si>
    <t>Demontáž lešení prostorového rámového lehkého pracovního s podlahami s provozním zatížením tř. 3 do 200 kg/m2, výšky do 10 m</t>
  </si>
  <si>
    <t>1784012386</t>
  </si>
  <si>
    <t xml:space="preserve">Poznámka k souboru cen:
1. Demontáž lešení prostorového rámového lehkého výšky přes 25 m se oceňuje individuálně. </t>
  </si>
  <si>
    <t>91</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</si>
  <si>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</si>
  <si>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</si>
  <si>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2062100393</t>
  </si>
  <si>
    <t>92</t>
  </si>
  <si>
    <t>953941516</t>
  </si>
  <si>
    <t>Osazování drobných kovových předmětů se zalitím maltou cementovou, do vysekaných kapes nebo připravených otvorů konzol nebo kotev, např. pro záclonové kryty, zavěšené skříňky, radiátorové držáky apod.</t>
  </si>
  <si>
    <t>-1868163332</t>
  </si>
  <si>
    <t>konzola pro hasičák</t>
  </si>
  <si>
    <t>93</t>
  </si>
  <si>
    <t>449321130</t>
  </si>
  <si>
    <t>přístroj hasicí ruční práškový 6 kg</t>
  </si>
  <si>
    <t>-891136748</t>
  </si>
  <si>
    <t>Poznámka k položce:
vč. konzoly pro uchycení</t>
  </si>
  <si>
    <t>94</t>
  </si>
  <si>
    <t>961055111</t>
  </si>
  <si>
    <t>Bourání základů z betonu železového</t>
  </si>
  <si>
    <t>-781023772</t>
  </si>
  <si>
    <t>"podesty"  0,8*1,6*0,3+1,05*1,6*0,3</t>
  </si>
  <si>
    <t>"deska pod stupni" 1,6*3,9*0,1</t>
  </si>
  <si>
    <t>"zídka"  0,3*5,75*3,3</t>
  </si>
  <si>
    <t>"základ pod zídku" 0,5*0,5*5,8</t>
  </si>
  <si>
    <t>vnitřní kanál VZT</t>
  </si>
  <si>
    <t>0,2*0,45*(0,9*2+4,558*2+0,9*3+7,5*2+3,32*2)</t>
  </si>
  <si>
    <t>0,2*0,45*(0,9*10+1,375*2+13,05*2+15,9*2+2,85*2+0,75*2)</t>
  </si>
  <si>
    <t>0,2*0,45*(4,35*2+0,9*3+4,3*2)</t>
  </si>
  <si>
    <t>u schodiště č.2 (pozn.5)</t>
  </si>
  <si>
    <t>(0,56*0,56)/2*0,75</t>
  </si>
  <si>
    <t>95</t>
  </si>
  <si>
    <t>963015111</t>
  </si>
  <si>
    <t>Demontáž prefabrikovaných krycích desek kanálů, šachet nebo žump hmotnosti do 0,06 t</t>
  </si>
  <si>
    <t>-1320988230</t>
  </si>
  <si>
    <t>zákrytové desky kanálu VZT</t>
  </si>
  <si>
    <t>(3,32+0,9*2+4,558+7,5)/0,75</t>
  </si>
  <si>
    <t>(1,225+0,9+15,9+0,9+2,85+0,9+1,65+1,375+0,9+13,05)/0,75</t>
  </si>
  <si>
    <t>(0,9*2+4,05+3,6*2++0,9*2+4,05)/0,75</t>
  </si>
  <si>
    <t>(4,35+4,3)/0,75+0,496</t>
  </si>
  <si>
    <t>96</t>
  </si>
  <si>
    <t>963042819</t>
  </si>
  <si>
    <t>Bourání schodišťových stupňů betonových zhotovených na místě</t>
  </si>
  <si>
    <t>-655201399</t>
  </si>
  <si>
    <t>venkovní zadní schodiště</t>
  </si>
  <si>
    <t>1,6*13</t>
  </si>
  <si>
    <t>97</t>
  </si>
  <si>
    <t>965043441</t>
  </si>
  <si>
    <t>Bourání podkladů pod dlažby nebo litých celistvých podlah a mazanin betonových s potěrem nebo teracem tl. do 150 mm, plochy přes 4 m2</t>
  </si>
  <si>
    <t>1151674597</t>
  </si>
  <si>
    <t>kanálek po obvodu</t>
  </si>
  <si>
    <t>255,006*0,15*0,2</t>
  </si>
  <si>
    <t>podlaha u odkrytých starých základů</t>
  </si>
  <si>
    <t>0,2* 5,4*3,9</t>
  </si>
  <si>
    <t>98</t>
  </si>
  <si>
    <t>968062374</t>
  </si>
  <si>
    <t>Vybourání dřevěných rámů oken zdvojených včetně křídel pl do 1 m2</t>
  </si>
  <si>
    <t>70203708</t>
  </si>
  <si>
    <t>"okno 1"  0,4*0,5</t>
  </si>
  <si>
    <t>"okno 2"  1,0*0,8</t>
  </si>
  <si>
    <t>"okno 3"  0,6*0,5</t>
  </si>
  <si>
    <t>"okno 4"  0,5*0,4</t>
  </si>
  <si>
    <t>"okno 5"  0,8*0,5</t>
  </si>
  <si>
    <t>"okno 6"  0,3*0,8</t>
  </si>
  <si>
    <t>"okno 7"  0,5*0,6</t>
  </si>
  <si>
    <t>"okno 8"  0,7*0,8</t>
  </si>
  <si>
    <t>"okno 9"  1,0*1,0</t>
  </si>
  <si>
    <t>99</t>
  </si>
  <si>
    <t>977312114</t>
  </si>
  <si>
    <t>Řezání stávajících betonových mazanin s vyztužením hloubky přes 150 do 200 mm</t>
  </si>
  <si>
    <t>1505385420</t>
  </si>
  <si>
    <t>mezera 150 mm po obvodu - věž vlevo</t>
  </si>
  <si>
    <t>0,6*2+1,1+1,45+2,3+1,5+1,2+1,65+2,0+0,85*3+1,3+0,51+0,9+0,85+1,0+0,65</t>
  </si>
  <si>
    <t>"m.č. 001" 0,6+0,9+1,7+1,05+1,5*2+0,9*2</t>
  </si>
  <si>
    <t>"m.č. 002" 15,9*2+0,9*4+5,52</t>
  </si>
  <si>
    <t>"m.č. 003" 3,75+2,95+2,05+0,85+0,65+0,9+1,05</t>
  </si>
  <si>
    <t>"m.č. 004" 3,3+1,0+0,75</t>
  </si>
  <si>
    <t>"m.č. 005" 4,0*2+0,9*4+5,5*2</t>
  </si>
  <si>
    <t>"m.č. 006" 3,175-0,9+0,15+1,05+4,9+1,1+0,85+1,15*2+1,45+2,75+0,75</t>
  </si>
  <si>
    <t>"m.č. 007" 0,9*2+0,6+1,5+1,6+2,25+0,95+2,25+1,6+0,9+1,5</t>
  </si>
  <si>
    <t>"m.č. 008" 1,0+0,75+2,35+0,85+0,15</t>
  </si>
  <si>
    <t>"m.č. 009" 2,1+0,45</t>
  </si>
  <si>
    <t>"m.č. 014" 0,1+1,0+0,15+0,4+0,15</t>
  </si>
  <si>
    <t>"m.č. 015,018,019" 0,9+1,15*7+2,55*2+1,45*2+1,8+0,2+2,05+0,25+0,3+0,6+0,4+0,7+1,8+0,95+5,35+1,5+0,3</t>
  </si>
  <si>
    <t>"m.č. 017" 2,5*2+1,2*2</t>
  </si>
  <si>
    <t>"m.č. 026"  3,7+0,15+1,3+1,7+1,0+1,1+1,2+3,9</t>
  </si>
  <si>
    <t>"m.č. 027"  0,7*2+1,85+1,35*2</t>
  </si>
  <si>
    <t>zjištěno na stavbě 20%</t>
  </si>
  <si>
    <t>212,505*0,2</t>
  </si>
  <si>
    <t>3,5+5,5</t>
  </si>
  <si>
    <t>100</t>
  </si>
  <si>
    <t>978013141</t>
  </si>
  <si>
    <t>Otlučení vápenných nebo vápenocementových omítek vnitřních ploch stěn s vyškrabáním spar, s očištěním zdiva, v rozsahu přes 10 do 30 %</t>
  </si>
  <si>
    <t>-1224373599</t>
  </si>
  <si>
    <t>(585,043+117,009)</t>
  </si>
  <si>
    <t>101</t>
  </si>
  <si>
    <t>978023261</t>
  </si>
  <si>
    <t>Vyškrabání cementové malty ze spár zdiva kamenného kyklopského a ostatního</t>
  </si>
  <si>
    <t>-538423720</t>
  </si>
  <si>
    <t>102</t>
  </si>
  <si>
    <t>985131111</t>
  </si>
  <si>
    <t>Očištění ploch stěn, rubu kleneb a podlah tlakovou vodou</t>
  </si>
  <si>
    <t>-1290539561</t>
  </si>
  <si>
    <t>stěny</t>
  </si>
  <si>
    <t>podlahy</t>
  </si>
  <si>
    <t>167,88+99,33</t>
  </si>
  <si>
    <t>klenby</t>
  </si>
  <si>
    <t>804,565</t>
  </si>
  <si>
    <t>103</t>
  </si>
  <si>
    <t>985131311</t>
  </si>
  <si>
    <t>Očištění ploch stěn, rubu kleneb a podlah ruční dočištění ocelovými kartáči</t>
  </si>
  <si>
    <t>-717433866</t>
  </si>
  <si>
    <t>viditelný povlak soli</t>
  </si>
  <si>
    <t>"m.č. 001"  1*(0,75+1,55+0,425+0,6*2+1,2+0,6*2+1,0*2+1,75)</t>
  </si>
  <si>
    <t>"m.č. 002"   1*(41,1-1,45-0,8-1,0-0,8-1,0-1,05+0,85*4+2,227*2+1,15*2)</t>
  </si>
  <si>
    <t>"m.č. 004"   1*(27,3-1,0-0,8-0,7)</t>
  </si>
  <si>
    <t>"m.č. 005"   1*(3,9*2+1,1*2+1,3*2+1,2+0,425*2+1,05-0,8)</t>
  </si>
  <si>
    <t>"m.č. 006"   1*(4,775*2+1,8*2-0,9)</t>
  </si>
  <si>
    <t>"m.č. 007"   1*(78,1-0,8-1,1)</t>
  </si>
  <si>
    <t>"m.č. 008"   1*(3,745*2+3,25*2-1,5+0,95*2)</t>
  </si>
  <si>
    <t>"m.č. 009"   1*(31,29-1,1+1,8*2-1,05+1,8*2-1,0+0,9*4+1,15*4)</t>
  </si>
  <si>
    <t>"m.č. 011"   1*(31,5-1,0+0,9*2)</t>
  </si>
  <si>
    <t>104</t>
  </si>
  <si>
    <t>985139112</t>
  </si>
  <si>
    <t>Očištění ploch Příplatek k cenám za plochu do 10 m2 jednotlivě</t>
  </si>
  <si>
    <t>-1766780842</t>
  </si>
  <si>
    <t>105</t>
  </si>
  <si>
    <t>985211112</t>
  </si>
  <si>
    <t>Vyklínování uvolněných kamenů zdiva úlomky kamene, popřípadě cihel délky spáry na 1 m2 upravované plochy přes 6 do 12 m</t>
  </si>
  <si>
    <t>-74933463</t>
  </si>
  <si>
    <t>cca1/4</t>
  </si>
  <si>
    <t>273,609*1,3/4</t>
  </si>
  <si>
    <t>106</t>
  </si>
  <si>
    <t>985221112</t>
  </si>
  <si>
    <t>Doplnění zdiva ručně do aktivované malty kamenem délky spáry na 1 m2 upravované plochy přes 6 do 12 m</t>
  </si>
  <si>
    <t>1335847901</t>
  </si>
  <si>
    <t xml:space="preserve">zdivo </t>
  </si>
  <si>
    <t>107</t>
  </si>
  <si>
    <t>583807500</t>
  </si>
  <si>
    <t>kámen lomový regulační (10t=6,5 m3)</t>
  </si>
  <si>
    <t>2091824413</t>
  </si>
  <si>
    <t>25*1,67*1,15</t>
  </si>
  <si>
    <t>108</t>
  </si>
  <si>
    <t>985231113</t>
  </si>
  <si>
    <t>Spárování zdiva hloubky do 40 mm aktivovanou maltou délky spáry na 1 m2 upravované plochy přes 12 m</t>
  </si>
  <si>
    <t>1224032506</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</si>
  <si>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</si>
  <si>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109</t>
  </si>
  <si>
    <t>985233131</t>
  </si>
  <si>
    <t>Úprava spár po spárování zdiva kamenného nebo cihelného délky spáry na 1 m2 upravované plochy přes 12 m uhlazením</t>
  </si>
  <si>
    <t>915565553</t>
  </si>
  <si>
    <t xml:space="preserve">Poznámka k souboru cen:
1. Délce spáry na 1 m2 upravované plochy odpovídají tyto počty kamenů: a) do 6 m - do10 kusů na 1 m2, b) přes 6 do 12 m - přes 10 do 35 kusů na 1 m2, c) přes 12 m - přes 35 kusů na 1 m2. </t>
  </si>
  <si>
    <t>110</t>
  </si>
  <si>
    <t>989101010</t>
  </si>
  <si>
    <t>Odstranění stávajícího vodovodního uzávěru+zaslepení potrubí</t>
  </si>
  <si>
    <t>kpl</t>
  </si>
  <si>
    <t>1026510915</t>
  </si>
  <si>
    <t>111</t>
  </si>
  <si>
    <t>997102020</t>
  </si>
  <si>
    <t>Restaurování portálu (specifikace prací a rozsahu viz. TZ)</t>
  </si>
  <si>
    <t>-1157489242</t>
  </si>
  <si>
    <t>112</t>
  </si>
  <si>
    <t>997102022</t>
  </si>
  <si>
    <t>Restaurování studny (specifikace prací a rozsahu viz. TZ)</t>
  </si>
  <si>
    <t>1713489450</t>
  </si>
  <si>
    <t>113</t>
  </si>
  <si>
    <t>997102023</t>
  </si>
  <si>
    <t xml:space="preserve">Restaurování základů (specifikace prací a rozsahu viz. TZ) </t>
  </si>
  <si>
    <t>-237118454</t>
  </si>
  <si>
    <t>114</t>
  </si>
  <si>
    <t>997102024</t>
  </si>
  <si>
    <t>Restaurování ohniště s krbem (specifikace prací a rozsahu viz. TZ)</t>
  </si>
  <si>
    <t>981794551</t>
  </si>
  <si>
    <t>115</t>
  </si>
  <si>
    <t>997102025</t>
  </si>
  <si>
    <t>Sonda+kamerová zkouška kanalizace (specifikace dle TZ stavební část)</t>
  </si>
  <si>
    <t>25992172</t>
  </si>
  <si>
    <t>116</t>
  </si>
  <si>
    <t>997102030</t>
  </si>
  <si>
    <t xml:space="preserve">Dokumentace epografiky (specifikace prací a rozsahu viz. TZ) </t>
  </si>
  <si>
    <t>1752927049</t>
  </si>
  <si>
    <t>997</t>
  </si>
  <si>
    <t>Přesun sutě</t>
  </si>
  <si>
    <t>117</t>
  </si>
  <si>
    <t>997013212</t>
  </si>
  <si>
    <t>Vnitrostaveništní doprava suti a vybouraných hmot vodorovně do 50 m svisle ručně (nošením po schodech) pro budovy a haly výšky přes 6 do 9 m</t>
  </si>
  <si>
    <t>-1778377971</t>
  </si>
  <si>
    <t>118</t>
  </si>
  <si>
    <t>997013501</t>
  </si>
  <si>
    <t>Odvoz suti a vybouraných hmot na skládku nebo meziskládku se složením, na vzdálenost do 1 km</t>
  </si>
  <si>
    <t>1545749987</t>
  </si>
  <si>
    <t>119</t>
  </si>
  <si>
    <t>997013509</t>
  </si>
  <si>
    <t>Odvoz suti a vybouraných hmot na skládku nebo meziskládku se složením, na vzdálenost Příplatek k ceně za každý další i započatý 1 km přes 1 km</t>
  </si>
  <si>
    <t>-270879287</t>
  </si>
  <si>
    <t>103,961*9 'Přepočtené koeficientem množství</t>
  </si>
  <si>
    <t>120</t>
  </si>
  <si>
    <t>997013831</t>
  </si>
  <si>
    <t>Poplatek za uložení stavebního odpadu na skládce (skládkovné) směsného</t>
  </si>
  <si>
    <t>553100794</t>
  </si>
  <si>
    <t>998</t>
  </si>
  <si>
    <t>Přesun hmot</t>
  </si>
  <si>
    <t>121</t>
  </si>
  <si>
    <t>998011002</t>
  </si>
  <si>
    <t>Přesun hmot pro budovy občanské výstavby, bydlení, výrobu a služby s nosnou svislou konstrukcí zděnou z cihel, tvárnic nebo kamene vodorovná dopravní vzdálenost do 100 m pro budovy výšky přes 6 do 12 m</t>
  </si>
  <si>
    <t>-1522598816</t>
  </si>
  <si>
    <t>PSV</t>
  </si>
  <si>
    <t>Práce a dodávky PSV</t>
  </si>
  <si>
    <t>711</t>
  </si>
  <si>
    <t>Izolace proti vodě, vlhkosti a plynům</t>
  </si>
  <si>
    <t>122</t>
  </si>
  <si>
    <t>711111001</t>
  </si>
  <si>
    <t>Provedení izolace proti zemní vlhkosti natěradly a tmely za studena na ploše vodorovné V nátěrem penetračním</t>
  </si>
  <si>
    <t>-839544521</t>
  </si>
  <si>
    <t xml:space="preserve">Poznámka k souboru cen:
1. Izolace plochy jednotlivě do 10 m2 se oceňují skladebně cenou příslušné izolace a cenou 711 19-9095 Příplatek za plochu do 10 m2. </t>
  </si>
  <si>
    <t>P1 (a+b)</t>
  </si>
  <si>
    <t>8,18+50,42+5,18+3,9+100,2</t>
  </si>
  <si>
    <t>P2 (a+b)</t>
  </si>
  <si>
    <t>22,0+8,16+39,12+17,61+12,0</t>
  </si>
  <si>
    <t>123</t>
  </si>
  <si>
    <t>111631510</t>
  </si>
  <si>
    <t>Výrobky asfaltové izolační a zálivkové hmoty asfalty oxidované stavebně-izolační k penetraci suchých a očištěných podkladů pod asfaltové izolační krytiny a izolace ALP/9 bal 9 kg</t>
  </si>
  <si>
    <t>717315812</t>
  </si>
  <si>
    <t>266,77*0,3</t>
  </si>
  <si>
    <t>80,031*1,02 'Přepočtené koeficientem množství</t>
  </si>
  <si>
    <t>124</t>
  </si>
  <si>
    <t>711111133</t>
  </si>
  <si>
    <t>Provedení izolace proti zemní vlhkosti natěradly a tmely za studena na ploše vodorovné V nástřikem nebo plastickým nátěrem, tl. 5 mm</t>
  </si>
  <si>
    <t>-1939856277</t>
  </si>
  <si>
    <t>3,5*(2,4*2+1,64*2)-1,45*2,1</t>
  </si>
  <si>
    <t>125</t>
  </si>
  <si>
    <t>711112133</t>
  </si>
  <si>
    <t>Provedení izolace proti zemní vlhkosti natěradly a tmely za studena na ploše svislé S nástřikem nebo plastickým nátěrem, tl. 5 mm</t>
  </si>
  <si>
    <t>-624318256</t>
  </si>
  <si>
    <t>2,4*1,64</t>
  </si>
  <si>
    <t>126</t>
  </si>
  <si>
    <t>247441420</t>
  </si>
  <si>
    <t>Dvousložkové živičné lepidlo bezrozpouštědlové natáhnout zubatým hladítkem</t>
  </si>
  <si>
    <t>l</t>
  </si>
  <si>
    <t>1010006694</t>
  </si>
  <si>
    <t>(25,235+3,936)*6</t>
  </si>
  <si>
    <t>127</t>
  </si>
  <si>
    <t>711131101</t>
  </si>
  <si>
    <t>Provedení izolace proti zemní vlhkosti pásy na sucho AIP nebo tkaniny na ploše vodorovné V</t>
  </si>
  <si>
    <t>1098178238</t>
  </si>
  <si>
    <t xml:space="preserve">Poznámka k souboru cen:
1. Izolace plochy jednotlivě do 10 m2 se oceňují skladebně cenou příslušné izolace a cenou 711 19-9096 Příplatek za plochu do 10 m2 a to jen při položení pásů za použití natěradel za horka. </t>
  </si>
  <si>
    <t>P1+P2</t>
  </si>
  <si>
    <t>167,88+98,89</t>
  </si>
  <si>
    <t>128</t>
  </si>
  <si>
    <t>711132101</t>
  </si>
  <si>
    <t>Provedení izolace proti zemní vlhkosti pásy na sucho AIP nebo tkaniny na ploše svislé S</t>
  </si>
  <si>
    <t>-848918097</t>
  </si>
  <si>
    <t>geotextilie</t>
  </si>
  <si>
    <t>41,109</t>
  </si>
  <si>
    <t>129</t>
  </si>
  <si>
    <t>693110430</t>
  </si>
  <si>
    <t>Geotextilie geotextilie netkané vzráběné technologií vpichování z polyesterových vláken geoNetex M/B 500 g/m2,  šíře 300 cm</t>
  </si>
  <si>
    <t>-105948692</t>
  </si>
  <si>
    <t>Poznámka k položce:
geoNETEX M/B 500, Plošná hmotnost: 500 g/m2, Pevnost v tahu (podélně/příčně): 5,5/6,0 kN/m, Statické protržení (CBR): 1000 N, Funkce: F, F+S  Šířka: 2 m, Délka nábalu: 50 m</t>
  </si>
  <si>
    <t>266,77*1,15</t>
  </si>
  <si>
    <t>41,109*1,2</t>
  </si>
  <si>
    <t>130</t>
  </si>
  <si>
    <t>711141559</t>
  </si>
  <si>
    <t>Provedení izolace proti zemní vlhkosti pásy přitavením NAIP na ploše vodorovné V</t>
  </si>
  <si>
    <t>811223397</t>
  </si>
  <si>
    <t xml:space="preserve">Poznámka k souboru cen:
1. Izolace plochy jednotlivě do 10 m2 se oceňují skladebně cenou příslušné izolace a cenou 711 19-9097 Příplatek za plochu do 10 m2. </t>
  </si>
  <si>
    <t>(167,88+98,89)*2</t>
  </si>
  <si>
    <t>131</t>
  </si>
  <si>
    <t>628322800</t>
  </si>
  <si>
    <t>Pásy asfaltované těžké vložka skleněná rohož BITUBITAGIT PE V60S35   (10m)</t>
  </si>
  <si>
    <t>-938705032</t>
  </si>
  <si>
    <t>(167,88+98,89)</t>
  </si>
  <si>
    <t>266,77*1,05 'Přepočtené koeficientem množství</t>
  </si>
  <si>
    <t>132</t>
  </si>
  <si>
    <t>628361140</t>
  </si>
  <si>
    <t>Pásy asfaltované těžké vložka profilovaná kovová folie s Al folií nosnou vložkou BITALBIT S</t>
  </si>
  <si>
    <t>-139309909</t>
  </si>
  <si>
    <t>133</t>
  </si>
  <si>
    <t>711161511</t>
  </si>
  <si>
    <t>Izolace nopovými foliemi systém DELTA na ploše svislé sanace vlhkých stěn nebo soklů, zatížitelnost 70 kN/m2 (PT)</t>
  </si>
  <si>
    <t>1508298240</t>
  </si>
  <si>
    <t>zrušené venkovní schodiště</t>
  </si>
  <si>
    <t>(3,15+0,91+0,2)*(5,75+1,+1,9+1,0)</t>
  </si>
  <si>
    <t>134</t>
  </si>
  <si>
    <t>711161573</t>
  </si>
  <si>
    <t>Izolace nopovými foliemi systém DELTA ukončení izolace provětrávací profil (PT)</t>
  </si>
  <si>
    <t>-830627683</t>
  </si>
  <si>
    <t>5,75+1,0+1,875+1,0</t>
  </si>
  <si>
    <t>135</t>
  </si>
  <si>
    <t>711191001</t>
  </si>
  <si>
    <t>Provedení nátěru adhezního můstku na ploše vodorovné V</t>
  </si>
  <si>
    <t>-1305965375</t>
  </si>
  <si>
    <t>skladba P2a+b</t>
  </si>
  <si>
    <t>136</t>
  </si>
  <si>
    <t>585812200</t>
  </si>
  <si>
    <t>Tmely a stěrky vyrovnávací, hydroizolační, termoaktivní podlahové podklady MUREXIN adhezní můstek rychleschnoucí jednosložkový bezrozpouštědlový Supergrund D4             bal. 10 kg</t>
  </si>
  <si>
    <t>192896084</t>
  </si>
  <si>
    <t>99,33*0,3</t>
  </si>
  <si>
    <t>137</t>
  </si>
  <si>
    <t>998711102</t>
  </si>
  <si>
    <t>Přesun hmot pro izolace proti vodě, vlhkosti a plynům stanovený z hmotnosti přesunovaného materiálu vodorovná dopravní vzdálenost do 50 m v objektech výšky přes 6 do 12 m</t>
  </si>
  <si>
    <t>1815913086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</si>
  <si>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</si>
  <si>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</si>
  <si>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</si>
  <si>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138</t>
  </si>
  <si>
    <t>713121111</t>
  </si>
  <si>
    <t>Montáž tepelné izolace podlah rohožemi, pásy, deskami, dílci, bloky (izolační materiál ve specifikaci) kladenými volně jednovrstvá</t>
  </si>
  <si>
    <t>-1876445390</t>
  </si>
  <si>
    <t xml:space="preserve">Poznámka k souboru cen:
1. Množství tepelné izolace podlah okrajovými pásky k ceně -1211 se určuje v m projektované délky obložení (bez přesahů) na obvodu podlahy. </t>
  </si>
  <si>
    <t>m. 007 vpravo vyrovnání dalších 100</t>
  </si>
  <si>
    <t>5,8*5,4</t>
  </si>
  <si>
    <t>139</t>
  </si>
  <si>
    <t>283759140</t>
  </si>
  <si>
    <t>Desky z lehčených plastů desky z pěnového polystyrénu - samozhášivého typ EPS 150 S stabil , objemová hmotnost 25-30 kg/m3 tepelně izolační desky pro izolace s velmi vysokými nároky na pevnost v tlaku a ohybu (vysoce zatížené podlahy, střechy apod.) rozměr 1000 x 500 mm, lambda 0,035 W/mK 100 mm</t>
  </si>
  <si>
    <t>140571961</t>
  </si>
  <si>
    <t>Poznámka k položce:
lambda=0,035 [W / m K]</t>
  </si>
  <si>
    <t>298,09*1,05 'Přepočtené koeficientem množství</t>
  </si>
  <si>
    <t>140</t>
  </si>
  <si>
    <t>713121131</t>
  </si>
  <si>
    <t>Montáž tepelné izolace podlah parotěsnými reflexními pásy, tloušťka izolace do 5 mm</t>
  </si>
  <si>
    <t>-501398417</t>
  </si>
  <si>
    <t>141</t>
  </si>
  <si>
    <t>283231010</t>
  </si>
  <si>
    <t>Fólie z polyetylénu a jednoduché výrobky z nich fólie multifunkční profilované (nopové) PENEFOL 750 tl. 1,0 mm, š. 1,4 m, role 70 m2</t>
  </si>
  <si>
    <t>-774089770</t>
  </si>
  <si>
    <t>142</t>
  </si>
  <si>
    <t>998713102</t>
  </si>
  <si>
    <t>Přesun hmot pro izolace tepelné stanovený z hmotnosti přesunovaného materiálu vodorovná dopravní vzdálenost do 50 m v objektech výšky přes 6 m do 12 m</t>
  </si>
  <si>
    <t>201985609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</si>
  <si>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</si>
  <si>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</si>
  <si>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</si>
  <si>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143</t>
  </si>
  <si>
    <t>763131432</t>
  </si>
  <si>
    <t>Podhled ze sádrokartonových desek dvouvrstvá zavěšená spodní konstrukce z ocelových profilů CD, UD jednoduše opláštěná deskou protipožární DF, tl. 15 mm, bez TI</t>
  </si>
  <si>
    <t>-570731003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</si>
  <si>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</si>
  <si>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2,4*1,65</t>
  </si>
  <si>
    <t>m.č. 002</t>
  </si>
  <si>
    <t>2,8*4,5</t>
  </si>
  <si>
    <t>144</t>
  </si>
  <si>
    <t>763131713</t>
  </si>
  <si>
    <t>Podhled ze sádrokartonových desek ostatní práce a konstrukce na podhledech ze sádrokartonových desek napojení na obvodové konstrukce profilem</t>
  </si>
  <si>
    <t>658360702</t>
  </si>
  <si>
    <t>výtah 003</t>
  </si>
  <si>
    <t>2,4*2+1,65*2</t>
  </si>
  <si>
    <t>2,8*2+4,5*2</t>
  </si>
  <si>
    <t>145</t>
  </si>
  <si>
    <t>763131714</t>
  </si>
  <si>
    <t>Podhled ze sádrokartonových desek ostatní práce a konstrukce na podhledech ze sádrokartonových desek základní penetrační nátěr</t>
  </si>
  <si>
    <t>-866257191</t>
  </si>
  <si>
    <t>146</t>
  </si>
  <si>
    <t>763131722</t>
  </si>
  <si>
    <t>Podhled ze sádrokartonových desek ostatní práce a konstrukce na podhledech ze sádrokartonových desek skokové změny výšky podhledu přes 0,5 m</t>
  </si>
  <si>
    <t>733894113</t>
  </si>
  <si>
    <t>147</t>
  </si>
  <si>
    <t>763131762</t>
  </si>
  <si>
    <t>Podhled ze sádrokartonových desek Příplatek k cenám za prostorové zakřivení podhledu</t>
  </si>
  <si>
    <t>-11782663</t>
  </si>
  <si>
    <t>148</t>
  </si>
  <si>
    <t>763131772</t>
  </si>
  <si>
    <t>Podhled ze sádrokartonových desek Příplatek k cenám za rovinnost kvality celoplošné tmelení [Q4]</t>
  </si>
  <si>
    <t>-1111008726</t>
  </si>
  <si>
    <t>149</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</si>
  <si>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</si>
  <si>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</si>
  <si>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1772700911</t>
  </si>
  <si>
    <t>766</t>
  </si>
  <si>
    <t>Konstrukce truhlářské</t>
  </si>
  <si>
    <t>150</t>
  </si>
  <si>
    <t>766111820</t>
  </si>
  <si>
    <t>Demontáž dřevěných stěn plných</t>
  </si>
  <si>
    <t>-1711897979</t>
  </si>
  <si>
    <t>u hlavního schodiště</t>
  </si>
  <si>
    <t>2,0*2,9</t>
  </si>
  <si>
    <t>151</t>
  </si>
  <si>
    <t>766621211</t>
  </si>
  <si>
    <t>Montáž oken dřevěných včetně montáže rámu na polyuretanovou pěnu plochy přes 1 m2 otevíravých nebo sklápěcích do zdiva, výšky do 1,5 m</t>
  </si>
  <si>
    <t>-965573423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</si>
  <si>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</si>
  <si>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"okno 4"  0,5*0,4*2</t>
  </si>
  <si>
    <t>"okno 6"  0,3*0,8*2</t>
  </si>
  <si>
    <t>"okno 9" 1,0*1,0</t>
  </si>
  <si>
    <t>152</t>
  </si>
  <si>
    <t>611O/1</t>
  </si>
  <si>
    <t>okno dřevěné 1kř. otevíravé a sklápěcí 400x300 mm (specifikace dle PD - Výpis oken)</t>
  </si>
  <si>
    <t>1218643898</t>
  </si>
  <si>
    <t>153</t>
  </si>
  <si>
    <t>611O/2</t>
  </si>
  <si>
    <t>okno dřevěné 1kř. otevíravé a sklápěcí 1000x800 mm (specifikace dle PD - Výpis oken)</t>
  </si>
  <si>
    <t>575462949</t>
  </si>
  <si>
    <t>154</t>
  </si>
  <si>
    <t>611O/3</t>
  </si>
  <si>
    <t>okno dřevěné 1kř. otevíravé a sklápěcí 600x500 mm (specifikace dle PD - Výpis oken)</t>
  </si>
  <si>
    <t>-1193689972</t>
  </si>
  <si>
    <t>155</t>
  </si>
  <si>
    <t>611O/4</t>
  </si>
  <si>
    <t>okno dřevěné 1kř. otevíravé a sklápěcí 500x400 mm (specifikace dle PD - Výpis oken)</t>
  </si>
  <si>
    <t>-1725926909</t>
  </si>
  <si>
    <t>156</t>
  </si>
  <si>
    <t>611O/5</t>
  </si>
  <si>
    <t>okno dřevěné 1kř. otevíravé a sklápěcí 800x500 mm (specifikace dle PD - Výpis oken)</t>
  </si>
  <si>
    <t>-1254233060</t>
  </si>
  <si>
    <t>157</t>
  </si>
  <si>
    <t>611O/6</t>
  </si>
  <si>
    <t>okno dřevěné 1kř. otevíravé a sklápěcí 300x800 mm (specifikace dle PD - Výpis oken)</t>
  </si>
  <si>
    <t>611636842</t>
  </si>
  <si>
    <t>158</t>
  </si>
  <si>
    <t>611O/7</t>
  </si>
  <si>
    <t>okno dřevěné 1kř. otevíravé a sklápěcí 500x600 mm (specifikace dle PD - Výpis oken)</t>
  </si>
  <si>
    <t>-26181422</t>
  </si>
  <si>
    <t>159</t>
  </si>
  <si>
    <t>611O/8</t>
  </si>
  <si>
    <t>okno dřevěné 1kř. otevíravé a sklápěcí 700x800 mm (specifikace dle PD - Výpis oken)</t>
  </si>
  <si>
    <t>-1121561707</t>
  </si>
  <si>
    <t>160</t>
  </si>
  <si>
    <t>611O/9</t>
  </si>
  <si>
    <t>okno dřevěné 1kř. otevíravé a sklápěcí 1000x1000 mm (specifikace dle PD - Výpis oken)</t>
  </si>
  <si>
    <t>-2060942483</t>
  </si>
  <si>
    <t>161</t>
  </si>
  <si>
    <t>766660132</t>
  </si>
  <si>
    <t>Montáž dveřních křídel otvíravých 1křídlových bezpečnostních š přes 0,8 m masivní dřevo do dřevěné rámové zárubně</t>
  </si>
  <si>
    <t>-1772641885</t>
  </si>
  <si>
    <t>162</t>
  </si>
  <si>
    <t>611-1/L</t>
  </si>
  <si>
    <t>dveře bezpenostní 1kř. 850x2100 mm dř.kazetové obložení (specifikace dle PD - Výpis dveří)</t>
  </si>
  <si>
    <t>1353716464</t>
  </si>
  <si>
    <t>163</t>
  </si>
  <si>
    <t>611-3/L</t>
  </si>
  <si>
    <t>dveře bezpenostní 1kř. 950x2075 mm dř.kazetové obložení (specifikace dle PD - Výpis dveří)</t>
  </si>
  <si>
    <t>-1066479821</t>
  </si>
  <si>
    <t>164</t>
  </si>
  <si>
    <t>766660141</t>
  </si>
  <si>
    <t>Montáž dveřních křídel dřevěných nebo plastových otevíravých do dřevěné rámové zárubně z masivního dřeva dvoukřídlových, šířky do 1450 mm</t>
  </si>
  <si>
    <t>385169920</t>
  </si>
  <si>
    <t>165</t>
  </si>
  <si>
    <t>611-2/P</t>
  </si>
  <si>
    <t>dveře bezpenostní 1kř. s nadsvětlíkem 1300x2650 mm dř.kazetové obložení (specifikace dle PD - Výpis dveří)</t>
  </si>
  <si>
    <t>172596842</t>
  </si>
  <si>
    <t>166</t>
  </si>
  <si>
    <t>766660171</t>
  </si>
  <si>
    <t>Montáž dveřních křídel dřevěných nebo plastových otevíravých do obložkové zárubně povrchově upravených jednokřídlových, šířky do 800 mm</t>
  </si>
  <si>
    <t>-1025429819</t>
  </si>
  <si>
    <t>167</t>
  </si>
  <si>
    <t>611-4/P</t>
  </si>
  <si>
    <t xml:space="preserve">dveře vnitřní  dřevěné plné s větr.mřížkami 1křídlové 80x197 cm (specifikace dle PD výpis dveří) </t>
  </si>
  <si>
    <t>-1999264652</t>
  </si>
  <si>
    <t>168</t>
  </si>
  <si>
    <t>611-5/P</t>
  </si>
  <si>
    <t>dveře vnitřní dřevěné plné s větr.mřížkami 1kř. 950x1250 mm (specifikace dle PD výpis dveří)</t>
  </si>
  <si>
    <t>451735307</t>
  </si>
  <si>
    <t>169</t>
  </si>
  <si>
    <t>766682111</t>
  </si>
  <si>
    <t>Montáž zárubní dřevěných, plastových nebo z lamina obložkových, pro dveře jednokřídlové, tloušťky stěny do 170 mm</t>
  </si>
  <si>
    <t>-1820521531</t>
  </si>
  <si>
    <t>170</t>
  </si>
  <si>
    <t>611822620</t>
  </si>
  <si>
    <t>Zárubně dřevěné zárubně obložkové Normal pro dveře jednokřídlové 60, 70, 80 a 90/197 cm pro tl.stěny 6-17 cm fólie dub,buk,třešeň a bílá</t>
  </si>
  <si>
    <t>-929147413</t>
  </si>
  <si>
    <t>171</t>
  </si>
  <si>
    <t>766694121</t>
  </si>
  <si>
    <t>Montáž ostatních truhlářských konstrukcí parapetních desek dřevěných nebo plastových šířky přes 300 mm, délky do 1000 mm</t>
  </si>
  <si>
    <t>499418915</t>
  </si>
  <si>
    <t>sedátko na skříň rozvaděče</t>
  </si>
  <si>
    <t>2+1</t>
  </si>
  <si>
    <t>172</t>
  </si>
  <si>
    <t>766694122</t>
  </si>
  <si>
    <t>Montáž ostatních truhlářských konstrukcí parapetních desek dřevěných nebo plastových šířky přes 300 mm, délky přes 1000 do 1600 mm</t>
  </si>
  <si>
    <t>-607664139</t>
  </si>
  <si>
    <t>173</t>
  </si>
  <si>
    <t>607115485</t>
  </si>
  <si>
    <t>deska dřevěná Buk tl. 30mm, š=325 mm</t>
  </si>
  <si>
    <t>-420929574</t>
  </si>
  <si>
    <t>0,8*0,325*2</t>
  </si>
  <si>
    <t>1,0*0,325</t>
  </si>
  <si>
    <t>1,2*0,325</t>
  </si>
  <si>
    <t>174</t>
  </si>
  <si>
    <t>607115486</t>
  </si>
  <si>
    <t>deska dřevěná Buk tl. 20mm (vč. magnetů)</t>
  </si>
  <si>
    <t>-614320463</t>
  </si>
  <si>
    <t>0,55*0,895*2</t>
  </si>
  <si>
    <t>0,75*0,895</t>
  </si>
  <si>
    <t>0,95*0,895</t>
  </si>
  <si>
    <t>1,35*0,895</t>
  </si>
  <si>
    <t>175</t>
  </si>
  <si>
    <t>998766103</t>
  </si>
  <si>
    <t>Přesun hmot pro konstrukce truhlářské stanovený z hmotnosti přesunovaného materiálu vodorovná dopravní vzdálenost do 50 m v objektech výšky přes 12 do 24 m</t>
  </si>
  <si>
    <t>-1556227984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</si>
  <si>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</si>
  <si>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</si>
  <si>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</si>
  <si>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176</t>
  </si>
  <si>
    <t>767165114</t>
  </si>
  <si>
    <t>Montáž zábradlí rovného madel z trubek nebo tenkostěnných profilů svařováním</t>
  </si>
  <si>
    <t>-2072391000</t>
  </si>
  <si>
    <t>1,8*2+1,25*2+4,0*2</t>
  </si>
  <si>
    <t>177</t>
  </si>
  <si>
    <t>121MA.1</t>
  </si>
  <si>
    <t>madlo kované dl 1800 mm (vč. kozvení a povrchové úpravy) viz výpis zámečnické prvky, TZ</t>
  </si>
  <si>
    <t>-2017392279</t>
  </si>
  <si>
    <t>178</t>
  </si>
  <si>
    <t>121MA.2</t>
  </si>
  <si>
    <t>madlo kované dl 1250 mm (vč. kozvení a povrchové úpravy) viz výpis zámečnické prvky, TZ</t>
  </si>
  <si>
    <t>582771376</t>
  </si>
  <si>
    <t>179</t>
  </si>
  <si>
    <t>121MA.3</t>
  </si>
  <si>
    <t>madlo kované dl 4000 mm (vč. kozvení a povrchové úpravy) viz výpis zámečnické prvky, TZ</t>
  </si>
  <si>
    <t>-345636214</t>
  </si>
  <si>
    <t>180</t>
  </si>
  <si>
    <t>767220550</t>
  </si>
  <si>
    <t>Montáž schodišťového zábradlí osazení samostatného sloupku</t>
  </si>
  <si>
    <t>798890401</t>
  </si>
  <si>
    <t>prosklené zábradlí</t>
  </si>
  <si>
    <t>zábradlí s provazy</t>
  </si>
  <si>
    <t>zábradlíu skleněné podlahy</t>
  </si>
  <si>
    <t>4*2+3+2+2*2+2*2</t>
  </si>
  <si>
    <t>181</t>
  </si>
  <si>
    <t>121Z.1-5</t>
  </si>
  <si>
    <t>sloupek obdélníkový 60x40 mm (dle výpisu zánečnických prvků, vč. kotvení a povrchové úpravy)</t>
  </si>
  <si>
    <t>-857802679</t>
  </si>
  <si>
    <t>182</t>
  </si>
  <si>
    <t>121Z.5</t>
  </si>
  <si>
    <t>provazové lano pr. 30mm viz výpis zámečnické prvky, TZ</t>
  </si>
  <si>
    <t>468860441</t>
  </si>
  <si>
    <t>183</t>
  </si>
  <si>
    <t>767662110</t>
  </si>
  <si>
    <t>Montáž mříží pevných, připevněných šroubováním</t>
  </si>
  <si>
    <t>-4163704</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</si>
  <si>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</si>
  <si>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"prvek M.1"  0,4*0,5</t>
  </si>
  <si>
    <t>"prvek M.2"  0,8*1,0</t>
  </si>
  <si>
    <t>"prvek M.3"  2,1*1,0</t>
  </si>
  <si>
    <t>"prvek M.5"  0,95*0,7</t>
  </si>
  <si>
    <t>"prvek M.6"  0,85*1,65</t>
  </si>
  <si>
    <t>184</t>
  </si>
  <si>
    <t>767-M.1</t>
  </si>
  <si>
    <t>kovaná mříž 500x400 mm (vč. kotvení a povrchové úpravy) viz výpis zámečnické prvky, TZ</t>
  </si>
  <si>
    <t>-1474914369</t>
  </si>
  <si>
    <t>185</t>
  </si>
  <si>
    <t>767-M.2</t>
  </si>
  <si>
    <t>kovaná mříž 1000x800 mm (vč. kotvení a povrchové úpravy) viz výpis zámečnické prvky, TZ</t>
  </si>
  <si>
    <t>-1313420043</t>
  </si>
  <si>
    <t>186</t>
  </si>
  <si>
    <t>767-M.3</t>
  </si>
  <si>
    <t>kovaná mříž 1274x2265 mm (vč. kotvení a povrchové úpravy) viz výpis zámečnické prvky, TZ</t>
  </si>
  <si>
    <t>-1605296108</t>
  </si>
  <si>
    <t>187</t>
  </si>
  <si>
    <t>767-M.5</t>
  </si>
  <si>
    <t>kovaná mříž 950x750 mm (vč. kotvení a povrchové úpravy) viz výpis zámečnické prvky, TZ</t>
  </si>
  <si>
    <t>1605955293</t>
  </si>
  <si>
    <t>188</t>
  </si>
  <si>
    <t>767-M.6</t>
  </si>
  <si>
    <t>kovaná mříž 850x1650 mm (vč. kotvení a povrchové úpravy) viz výpis zámečnické prvky, TZ</t>
  </si>
  <si>
    <t>-317284340</t>
  </si>
  <si>
    <t>189</t>
  </si>
  <si>
    <t>767662210</t>
  </si>
  <si>
    <t>Montáž mříží otvíravých</t>
  </si>
  <si>
    <t>-1697289098</t>
  </si>
  <si>
    <t>"prvek M.4"  1,0*2,175</t>
  </si>
  <si>
    <t>"prvek M.7"  1,3*2,65</t>
  </si>
  <si>
    <t>"prvek M.8"  1,2*2,175</t>
  </si>
  <si>
    <t>190</t>
  </si>
  <si>
    <t>767-M.4</t>
  </si>
  <si>
    <t>kovaná mříž otevíravá 1250x1750 mm (vč. kotvení, kování a povrchové úpravy) viz výpis zámečnické prvky, TZ</t>
  </si>
  <si>
    <t>1951138949</t>
  </si>
  <si>
    <t>191</t>
  </si>
  <si>
    <t>767-M.7</t>
  </si>
  <si>
    <t>kovaná mříž otevíravá 1300x2650 mm (vč. kotvení, kování a povrchové úpravy) viz výpis zámečnické prvky, TZ</t>
  </si>
  <si>
    <t>103192413</t>
  </si>
  <si>
    <t>192</t>
  </si>
  <si>
    <t>767-M.8</t>
  </si>
  <si>
    <t>kovaná mříž otevíravá 1200x2175 mm (vč. kotvení, kování a povrchové úpravy) viz výpis zámečnické prvky, TZ</t>
  </si>
  <si>
    <t>1218596245</t>
  </si>
  <si>
    <t>193</t>
  </si>
  <si>
    <t>767810113</t>
  </si>
  <si>
    <t>Montáž větracích mřížek ocelových čtyřhranných, průřezu přes 0,04 do 0,09 m2</t>
  </si>
  <si>
    <t>-383855189</t>
  </si>
  <si>
    <t xml:space="preserve">Poznámka k souboru cen:
1. Ceny jsou kalkulovány pro osazení větracích mřížek do předem připravené konstrukce. </t>
  </si>
  <si>
    <t>194</t>
  </si>
  <si>
    <t>1256</t>
  </si>
  <si>
    <t>větrací mřížka 150x600 mm eloxovaná viz PD</t>
  </si>
  <si>
    <t>-1329158784</t>
  </si>
  <si>
    <t>195</t>
  </si>
  <si>
    <t>767995113</t>
  </si>
  <si>
    <t>Montáž ostatních atypických zámečnických konstrukcí hmotnosti přes 10 do 20 kg</t>
  </si>
  <si>
    <t>-163933351</t>
  </si>
  <si>
    <t>rošt pro skleněnou podlahu</t>
  </si>
  <si>
    <t>65,8+8,91+20,79</t>
  </si>
  <si>
    <t>196</t>
  </si>
  <si>
    <t>130104160</t>
  </si>
  <si>
    <t>Ocel profilová v jakosti 11 375 ocel profilová L úhelníky rovnostranné 40 x 40 x 5 mm</t>
  </si>
  <si>
    <t>-2082508390</t>
  </si>
  <si>
    <t>Poznámka k položce:
Hmotnost: 3,00 kg/m</t>
  </si>
  <si>
    <t>(8,91+20,79)/1000</t>
  </si>
  <si>
    <t>197</t>
  </si>
  <si>
    <t>145502661</t>
  </si>
  <si>
    <t>profil ocelový čtvercový svařovaný 80x80x5 mm (rošt pod skleněnou podlahu)</t>
  </si>
  <si>
    <t>1494325360</t>
  </si>
  <si>
    <t>65,8/1000</t>
  </si>
  <si>
    <t>198</t>
  </si>
  <si>
    <t>767995115</t>
  </si>
  <si>
    <t>Montáž ostatních atypických zámečnických konstrukcí hmotnosti přes 50 do 100 kg</t>
  </si>
  <si>
    <t>-1780196268</t>
  </si>
  <si>
    <t>154,16</t>
  </si>
  <si>
    <t>199</t>
  </si>
  <si>
    <t>130108220</t>
  </si>
  <si>
    <t>ocel profilová UPN, v jakosti 11 375, h=160 mm</t>
  </si>
  <si>
    <t>-1406576155</t>
  </si>
  <si>
    <t>Poznámka k položce:
Hmotnost: 18,80 kg/m</t>
  </si>
  <si>
    <t>154,16/1000</t>
  </si>
  <si>
    <t>200</t>
  </si>
  <si>
    <t>767996801</t>
  </si>
  <si>
    <t>Demontáž ostatních zámečnických konstrukcí o hmotnosti jednotlivých dílů rozebráním do 50 kg</t>
  </si>
  <si>
    <t>2059125881</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</si>
  <si>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</si>
  <si>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ocelové kce 11 ks</t>
  </si>
  <si>
    <t>11*45</t>
  </si>
  <si>
    <t>201</t>
  </si>
  <si>
    <t>998767101</t>
  </si>
  <si>
    <t>Přesun hmot pro zámečnické konstrukce stanovený z hmotnosti přesunovaného materiálu vodorovná dopravní vzdálenost do 50 m v objektech výšky do 6 m</t>
  </si>
  <si>
    <t>-1118170002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</si>
  <si>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</si>
  <si>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</si>
  <si>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</si>
  <si>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202</t>
  </si>
  <si>
    <t>771531003</t>
  </si>
  <si>
    <t>Montáž podlahy z dlaždic cihelných nebo portlandských tloušťky do 30 mm kladených do malty přes 15 do 19 ks/m2</t>
  </si>
  <si>
    <t>-78468373</t>
  </si>
  <si>
    <t>skladba Pa+b</t>
  </si>
  <si>
    <t>8,6+58,9+7,2+6,0+(14,1*5,5+5,8*5,4+0,5*3,3)</t>
  </si>
  <si>
    <t>schoiště m.č. 001</t>
  </si>
  <si>
    <t>3,5*2,0+12*2,0*0,25</t>
  </si>
  <si>
    <t>203</t>
  </si>
  <si>
    <t>596311030</t>
  </si>
  <si>
    <t>Dlaždice cihelné pálené dlažba ruční cihelná BELETA 25 x 25 x 3 cm</t>
  </si>
  <si>
    <t>-1035484920</t>
  </si>
  <si>
    <t>Poznámka k položce:
Spotřeba: 16 kus/m2</t>
  </si>
  <si>
    <t>204,22/0,25/0,25*1,1</t>
  </si>
  <si>
    <t>204</t>
  </si>
  <si>
    <t>771531101</t>
  </si>
  <si>
    <t>Montáž podlahy z dlaždic cihelných nebo portlandských Příplatek k cenám za provádění plochy do 5 m2</t>
  </si>
  <si>
    <t>-862453923</t>
  </si>
  <si>
    <t>5,18+3,9</t>
  </si>
  <si>
    <t>205</t>
  </si>
  <si>
    <t>771531105</t>
  </si>
  <si>
    <t>Montáž podlahy z dlaždic cihelných nebo portlandských Příplatek k cenám za dvojnásobný ochranný voskový nátěr</t>
  </si>
  <si>
    <t>439538056</t>
  </si>
  <si>
    <t>206</t>
  </si>
  <si>
    <t>771591111</t>
  </si>
  <si>
    <t>Podlahy - ostatní práce penetrace podkladu</t>
  </si>
  <si>
    <t>1431456068</t>
  </si>
  <si>
    <t xml:space="preserve">Poznámka k souboru cen:
1. Množství měrných jednotek u ceny -1185 se stanoví podle počtu řezaných dlaždic, nezávisle na jejich velikosti. 2. Položkou -1185 lze ocenit provádění více řezů na jednom kusu dlažby. </t>
  </si>
  <si>
    <t>207</t>
  </si>
  <si>
    <t>771591115</t>
  </si>
  <si>
    <t>Podlahy - ostatní práce spárování silikonem</t>
  </si>
  <si>
    <t>555522126</t>
  </si>
  <si>
    <t>208</t>
  </si>
  <si>
    <t>771591117</t>
  </si>
  <si>
    <t>Podlahy spárování spárovací hmota spol. Imesta Kerafil Cotto (šedá)</t>
  </si>
  <si>
    <t>974362166</t>
  </si>
  <si>
    <t>209</t>
  </si>
  <si>
    <t>771591185</t>
  </si>
  <si>
    <t>Podlahy - ostatní práce řezání dlaždic keramických rovné</t>
  </si>
  <si>
    <t>314669262</t>
  </si>
  <si>
    <t>(2,65+3,6)/0,25*1,2</t>
  </si>
  <si>
    <t>(8,4+5,5+1,15*2+3,2)/0,25*1,2</t>
  </si>
  <si>
    <t>(3,9+1,7+1,2+1,3)/0,25*1,2</t>
  </si>
  <si>
    <t>(2,5+1,5)/0,25*1,2</t>
  </si>
  <si>
    <t>(17,7-3,755+5,4*2+5,8)/0,25*1,2+0,184</t>
  </si>
  <si>
    <t>schodiště</t>
  </si>
  <si>
    <t>210</t>
  </si>
  <si>
    <t>998771102</t>
  </si>
  <si>
    <t>Přesun hmot pro podlahy z dlaždic stanovený z hmotnosti přesunovaného materiálu vodorovná dopravní vzdálenost do 50 m v objektech výšky přes 6 do 12 m</t>
  </si>
  <si>
    <t>-1555045981</t>
  </si>
  <si>
    <t>777</t>
  </si>
  <si>
    <t>Podlahy lité</t>
  </si>
  <si>
    <t>211</t>
  </si>
  <si>
    <t>777511103</t>
  </si>
  <si>
    <t>Krycí stěrka dekorativní epoxidová, tloušťky přes 1 do 2 mm</t>
  </si>
  <si>
    <t>1512272031</t>
  </si>
  <si>
    <t>skladba P2a</t>
  </si>
  <si>
    <t>schodiště 1</t>
  </si>
  <si>
    <t>1,7*0,2*5+1,7*0,3*4</t>
  </si>
  <si>
    <t>schodiště 2</t>
  </si>
  <si>
    <t>1,1*0,19*5+1,1*0,22*4</t>
  </si>
  <si>
    <t>schodiště 4</t>
  </si>
  <si>
    <t>2,0*3,1*2,0*0,2*12</t>
  </si>
  <si>
    <t>skladba P3a/b+P5</t>
  </si>
  <si>
    <t>42,9+20,2</t>
  </si>
  <si>
    <t>skladba P4</t>
  </si>
  <si>
    <t>skladba P6</t>
  </si>
  <si>
    <t>15,4</t>
  </si>
  <si>
    <t>212</t>
  </si>
  <si>
    <t>998777102</t>
  </si>
  <si>
    <t>Přesun hmot pro podlahy lité stanovený z hmotnosti přesunovaného materiálu vodorovná dopravní vzdálenost do 50 m v objektech výšky přes 6 do 12 m</t>
  </si>
  <si>
    <t>-1946260558</t>
  </si>
  <si>
    <t>781</t>
  </si>
  <si>
    <t>Dokončovací práce - obklady</t>
  </si>
  <si>
    <t>213</t>
  </si>
  <si>
    <t>781471114</t>
  </si>
  <si>
    <t>Montáž obkladů vnitřních stěn z dlaždic keramických kladených do malty režných nebo glazovaných hladkých přes 19 do 22 ks/m2</t>
  </si>
  <si>
    <t>-356759881</t>
  </si>
  <si>
    <t>1,3*1,5+1,0*1,5</t>
  </si>
  <si>
    <t>214</t>
  </si>
  <si>
    <t>597610450</t>
  </si>
  <si>
    <t>Obkládačky a dlaždice keramické koupelny - RAKO obkládačky formát 20 x 25 x  0,68 cm (bílé i barevné) LUCIE           I.j.     (cen.skup. 58)</t>
  </si>
  <si>
    <t>-1447405138</t>
  </si>
  <si>
    <t>3,45*1,1 'Přepočtené koeficientem množství</t>
  </si>
  <si>
    <t>215</t>
  </si>
  <si>
    <t>781491511</t>
  </si>
  <si>
    <t>Ostatní prvky plastové profily ukončovací a dilatační kladené do malty ukončovací</t>
  </si>
  <si>
    <t>351190857</t>
  </si>
  <si>
    <t>1,5*2+1,3+1,0</t>
  </si>
  <si>
    <t>216</t>
  </si>
  <si>
    <t>781495111</t>
  </si>
  <si>
    <t>Ostatní prvky ostatní práce penetrace podkladu</t>
  </si>
  <si>
    <t>-16746017</t>
  </si>
  <si>
    <t>217</t>
  </si>
  <si>
    <t>781495115</t>
  </si>
  <si>
    <t>Ostatní prvky ostatní práce spárování silikonem</t>
  </si>
  <si>
    <t>87967343</t>
  </si>
  <si>
    <t xml:space="preserve">Poznámka k souboru cen:
1. Množství měrných jednotek u ceny -5185 se stanoví podle počtu řezaných obkladaček, nezávisle na jejich velikosti. 2. Položkou -5185 lze ocenit provádění více řezů na jednom kusu obkladu. </t>
  </si>
  <si>
    <t>1,5*2</t>
  </si>
  <si>
    <t>kolem zařizovacích předmětů</t>
  </si>
  <si>
    <t>218</t>
  </si>
  <si>
    <t>998781102</t>
  </si>
  <si>
    <t>Přesun hmot pro obklady keramické stanovený z hmotnosti přesunovaného materiálu vodorovná dopravní vzdálenost do 50 m v objektech výšky přes 6 do 12 m</t>
  </si>
  <si>
    <t>-221932435</t>
  </si>
  <si>
    <t>783</t>
  </si>
  <si>
    <t>Dokončovací práce - nátěry</t>
  </si>
  <si>
    <t>219</t>
  </si>
  <si>
    <t>783000103</t>
  </si>
  <si>
    <t>Zakrývání konstrukcí včetně pozdějšího odkrytí podlah nebo vodorovných ploch položením fólie</t>
  </si>
  <si>
    <t>-837113279</t>
  </si>
  <si>
    <t>355,692*2</t>
  </si>
  <si>
    <t>220</t>
  </si>
  <si>
    <t>783301311</t>
  </si>
  <si>
    <t>Příprava podkladu zámečnických konstrukcí před provedením nátěru odmaštění odmašťovačem vodou ředitelným</t>
  </si>
  <si>
    <t>-1677788480</t>
  </si>
  <si>
    <t>221</t>
  </si>
  <si>
    <t>783306805</t>
  </si>
  <si>
    <t>Odstranění nátěrů ze zámečnických konstrukcí opálením s obroušením</t>
  </si>
  <si>
    <t>-47017990</t>
  </si>
  <si>
    <t>mříže na oknech</t>
  </si>
  <si>
    <t>1,1*1,1*2</t>
  </si>
  <si>
    <t>(0,6*0,7+0,8*0,9)*2</t>
  </si>
  <si>
    <t>(0,9*0,6+0,4*0,9*2)*2</t>
  </si>
  <si>
    <t>(0,7*0,6+0,6*0,5*2)*2</t>
  </si>
  <si>
    <t>(0,5*0,6+1,1*0,9)*2</t>
  </si>
  <si>
    <t>222</t>
  </si>
  <si>
    <t>783314101</t>
  </si>
  <si>
    <t>Základní nátěr zámečnických konstrukcí jednonásobný syntetický</t>
  </si>
  <si>
    <t>-1118429848</t>
  </si>
  <si>
    <t>223</t>
  </si>
  <si>
    <t>783317101</t>
  </si>
  <si>
    <t>Krycí nátěr (email) zámečnických konstrukcí jednonásobný syntetický standardní</t>
  </si>
  <si>
    <t>-781857159</t>
  </si>
  <si>
    <t>8,768*2</t>
  </si>
  <si>
    <t>mříž v oknech</t>
  </si>
  <si>
    <t>11,82</t>
  </si>
  <si>
    <t>224</t>
  </si>
  <si>
    <t>783322101</t>
  </si>
  <si>
    <t>Tmelení zámečnických konstrukcí včetně přebroušení tmelených míst, tmelem disperzním akrylátovým nebo latexovým</t>
  </si>
  <si>
    <t>-1577031766</t>
  </si>
  <si>
    <t>225</t>
  </si>
  <si>
    <t>783314201</t>
  </si>
  <si>
    <t>Základní antikorozní nátěr zámečnických konstrukcí jednonásobný syntetický standardní</t>
  </si>
  <si>
    <t>-1288199505</t>
  </si>
  <si>
    <t>226</t>
  </si>
  <si>
    <t>783826316</t>
  </si>
  <si>
    <t>Pigmentová silikonová emulzní barva na kamenné zdivo</t>
  </si>
  <si>
    <t>1580735318</t>
  </si>
  <si>
    <t>m.č. 010</t>
  </si>
  <si>
    <t>2,0*(0,858*2+1,5+0,9+1,6+0,7+2,222+0,95+2,25+1,6+1,5+0,65)</t>
  </si>
  <si>
    <t>2,0*(2,0*2+2,0*2+1,8*2)-(0,5*0,6+0,7*0,8)</t>
  </si>
  <si>
    <t>784</t>
  </si>
  <si>
    <t>Dokončovací práce - malby a tapety</t>
  </si>
  <si>
    <t>227</t>
  </si>
  <si>
    <t>784221101</t>
  </si>
  <si>
    <t>Dvojnásobné bílé malby  ze směsí za sucha dobře otěruvzdorných v místnostech do 3,80 m</t>
  </si>
  <si>
    <t>-1640595522</t>
  </si>
  <si>
    <t>690,456+355,692</t>
  </si>
  <si>
    <t>228</t>
  </si>
  <si>
    <t>784221153</t>
  </si>
  <si>
    <t>Malby z malířských směsí otěruvzdorných za sucha Příplatek k cenám dvojnásobných maleb na tónovacích automatech, v odstínu středně sytém</t>
  </si>
  <si>
    <t>1811917812</t>
  </si>
  <si>
    <t>787</t>
  </si>
  <si>
    <t>Dokončovací práce - zasklívání</t>
  </si>
  <si>
    <t>229</t>
  </si>
  <si>
    <t>787213516</t>
  </si>
  <si>
    <t>Zasklívání schodišťového zábradlí deskami plochými plnými sklem plochým válcovaným s drátěnou vložkou nebarevným tl. 6 až 8 mm do profilového těsnění</t>
  </si>
  <si>
    <t>-720432829</t>
  </si>
  <si>
    <t>Z1-Z4</t>
  </si>
  <si>
    <t>0,9*0,8+1,285*0,9+1,825*0,9+1,45*0,9</t>
  </si>
  <si>
    <t>Z6-Z7</t>
  </si>
  <si>
    <t>0,9*(3,51*2+2,6+1,3+0,32*2+0,75*2)</t>
  </si>
  <si>
    <t>230</t>
  </si>
  <si>
    <t>100300</t>
  </si>
  <si>
    <t>bezpečnostní sklo čiré 2x5 mm + bezpečnostní folie (specifikace dle PD, TZ)</t>
  </si>
  <si>
    <t>-1323632370</t>
  </si>
  <si>
    <t>231</t>
  </si>
  <si>
    <t>787213518</t>
  </si>
  <si>
    <t>Zasklívání podlahy</t>
  </si>
  <si>
    <t>-977911596</t>
  </si>
  <si>
    <t>3,5*1,65</t>
  </si>
  <si>
    <t>232</t>
  </si>
  <si>
    <t>100400</t>
  </si>
  <si>
    <t>bezpečnostní lepené sklo třívrstvé tl 3x10 mm+ folie (viz skladba PD)</t>
  </si>
  <si>
    <t>-1043189564</t>
  </si>
  <si>
    <t>233</t>
  </si>
  <si>
    <t>787911111</t>
  </si>
  <si>
    <t>Zasklívání – ostatní práce montáž fólie na sklo bezpečnostní</t>
  </si>
  <si>
    <t>317102723</t>
  </si>
  <si>
    <t>234</t>
  </si>
  <si>
    <t>634790190</t>
  </si>
  <si>
    <t>fólie na sklo ochranné a bezpečnostní čirá, 82%, role 1,524 m</t>
  </si>
  <si>
    <t>-99352296</t>
  </si>
  <si>
    <t>1,3*1,03 'Přepočtené koeficientem množství</t>
  </si>
  <si>
    <t>235</t>
  </si>
  <si>
    <t>998787102</t>
  </si>
  <si>
    <t>Přesun hmot pro zasklívání stanovený z hmotnosti přesunovaného materiálu vodorovná dopravní vzdálenost do 50 m v objektech výšky přes 6 do 12 m</t>
  </si>
  <si>
    <t>2054807214</t>
  </si>
  <si>
    <t>2-ZTI - Zdravotně technické instalace</t>
  </si>
  <si>
    <t xml:space="preserve">    721 - Zdravotechnika - vnitřní kanalizace</t>
  </si>
  <si>
    <t xml:space="preserve">    722 - Zdravotechnika - vnitřní vodovod</t>
  </si>
  <si>
    <t xml:space="preserve">    725 - Zdravotechnika - zařizovací předměty</t>
  </si>
  <si>
    <t>900200</t>
  </si>
  <si>
    <t>Zednická výpomoc (dle náročnosti zednických prací - drážky, průrazy, sekání, dozdícání, atd.)</t>
  </si>
  <si>
    <t>-181409431</t>
  </si>
  <si>
    <t>900201</t>
  </si>
  <si>
    <t>Ukotvení a obezdění přípojky vody pro knihovnu 3,5m</t>
  </si>
  <si>
    <t>589505853</t>
  </si>
  <si>
    <t>721</t>
  </si>
  <si>
    <t>Zdravotechnika - vnitřní kanalizace</t>
  </si>
  <si>
    <t>721171808</t>
  </si>
  <si>
    <t>Demontáž potrubí z novodurových trub odpadních nebo připojovacích přes 75 do D 114</t>
  </si>
  <si>
    <t>CS ÚRS 2017 01</t>
  </si>
  <si>
    <t>-1719295533</t>
  </si>
  <si>
    <t xml:space="preserve">Poznámka k souboru cen:
1. Demontáž plstěných pásů se oceňuje cenami souboru cen 722 18-18 Demontáž plstěných pásů z trub, části B 02. </t>
  </si>
  <si>
    <t>721175101</t>
  </si>
  <si>
    <t>Potrubí kanalizační z PP připojovací zvuk tlumící vícevrstvé systém POLO-KAL DN 32</t>
  </si>
  <si>
    <t>824948361</t>
  </si>
  <si>
    <t>721175102</t>
  </si>
  <si>
    <t>Potrubí z plastových trub vícevrstvé tlumící zvuk POLO-KAL systém (polypropylenové PP) připojovací DN 40</t>
  </si>
  <si>
    <t>-207721544</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</si>
  <si>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</si>
  <si>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721175103</t>
  </si>
  <si>
    <t>Potrubí z plastových trub vícevrstvé tlumící zvuk POLO-KAL systém (polypropylenové PP) připojovací DN 50</t>
  </si>
  <si>
    <t>422156197</t>
  </si>
  <si>
    <t>721290111</t>
  </si>
  <si>
    <t>Zkouška těsnosti kanalizace v objektech vodou do DN 125</t>
  </si>
  <si>
    <t>1657179408</t>
  </si>
  <si>
    <t xml:space="preserve">Poznámka k souboru cen:
1. V ceně -0123 není započteno dodání média; jeho dodávka se oceňuje ve specifikaci. </t>
  </si>
  <si>
    <t>721290822</t>
  </si>
  <si>
    <t>Vnitrostaveništní přemístění vybouraných (demontovaných) hmot vnitřní kanalizace vodorovně do 100 m v objektech výšky přes 6 do 12 m</t>
  </si>
  <si>
    <t>1523787237</t>
  </si>
  <si>
    <t>998721102</t>
  </si>
  <si>
    <t>Přesun hmot pro vnitřní kanalizace stanovený z hmotnosti přesunovaného materiálu vodorovná dopravní vzdálenost do 50 m v objektech výšky přes 6 do 12 m</t>
  </si>
  <si>
    <t>382040209</t>
  </si>
  <si>
    <t>722</t>
  </si>
  <si>
    <t>Zdravotechnika - vnitřní vodovod</t>
  </si>
  <si>
    <t>722130803</t>
  </si>
  <si>
    <t>Demontáž potrubí z ocelových trubek pozinkovaných závitových přes 40 do DN 50</t>
  </si>
  <si>
    <t>1724116200</t>
  </si>
  <si>
    <t>722130806</t>
  </si>
  <si>
    <t>Demontáž potrubí z ocelových trubek pozinkovaných závitových DN 100</t>
  </si>
  <si>
    <t>-582541146</t>
  </si>
  <si>
    <t>722170804</t>
  </si>
  <si>
    <t>Demontáž rozvodů vody z plastů přes 25 do D 50 mm</t>
  </si>
  <si>
    <t>-1557474482</t>
  </si>
  <si>
    <t>722170807</t>
  </si>
  <si>
    <t>Demontáž rozvodů vody z plastů přes 50 do D 110 mm</t>
  </si>
  <si>
    <t>-1291976631</t>
  </si>
  <si>
    <t>10+15</t>
  </si>
  <si>
    <t>722174002</t>
  </si>
  <si>
    <t>Potrubí z plastových trubek z polypropylenu (PPR) svařovaných polyfuzně PN 16 (SDR 7,4) D 20 x 2,8</t>
  </si>
  <si>
    <t>1172254910</t>
  </si>
  <si>
    <t xml:space="preserve">Poznámka k souboru cen:
1. V cenách -4001 až -4088 jsou započteny náklady na montáž a dodávku potrubí a tvarovek. </t>
  </si>
  <si>
    <t>722174003</t>
  </si>
  <si>
    <t>Potrubí z plastových trubek z polypropylenu (PPR) svařovaných polyfuzně PN 16 (SDR 7,4) D 25 x 3,5</t>
  </si>
  <si>
    <t>1814615345</t>
  </si>
  <si>
    <t>722174004</t>
  </si>
  <si>
    <t>Potrubí z plastových trubek z polypropylenu (PPR) svařovaných polyfuzně PN 16 (SDR 7,4) D 32 x 4,4</t>
  </si>
  <si>
    <t>61595651</t>
  </si>
  <si>
    <t>722174005</t>
  </si>
  <si>
    <t>Potrubí z plastových trubek z polypropylenu (PPR) svařovaných polyfuzně PN 16 (SDR 7,4) D 40 x 5,5</t>
  </si>
  <si>
    <t>-1892165861</t>
  </si>
  <si>
    <t>722211822</t>
  </si>
  <si>
    <t>Demontáž armatur přírubových se třemi přírubami přes 50 do DN 100</t>
  </si>
  <si>
    <t>380323072</t>
  </si>
  <si>
    <t>722220856</t>
  </si>
  <si>
    <t>Demontáž armatur závitových s jedním závitem G 3</t>
  </si>
  <si>
    <t>-841548104</t>
  </si>
  <si>
    <t>722220864</t>
  </si>
  <si>
    <t>Demontáž armatur závitových se dvěma závity G 2</t>
  </si>
  <si>
    <t>-387481406</t>
  </si>
  <si>
    <t>722231073</t>
  </si>
  <si>
    <t>Armatury se dvěma závity ventily zpětné (R 60) PN 10 do 110 st.C G 3/4</t>
  </si>
  <si>
    <t>-126066996</t>
  </si>
  <si>
    <t>722231075</t>
  </si>
  <si>
    <t>Armatury se dvěma závity ventily zpětné (R 60) PN 10 do 110 st.C G 1 1/4</t>
  </si>
  <si>
    <t>273491691</t>
  </si>
  <si>
    <t>722240122</t>
  </si>
  <si>
    <t>Armatury z plastických hmot kohouty (PPR) kulové DN 20</t>
  </si>
  <si>
    <t>-746943075</t>
  </si>
  <si>
    <t>722240124</t>
  </si>
  <si>
    <t>Armatury z plastických hmot kohouty (PPR) kulové DN 32</t>
  </si>
  <si>
    <t>-184415794</t>
  </si>
  <si>
    <t>722240125</t>
  </si>
  <si>
    <t>Armatury z plastických hmot kohouty (PPR) kulové DN 40</t>
  </si>
  <si>
    <t>-238958374</t>
  </si>
  <si>
    <t>722250133</t>
  </si>
  <si>
    <t>Požární příslušenství a armatury hydrantový systém s tvarově stálou hadicí celoplechový D 25 x 30 m</t>
  </si>
  <si>
    <t>soubor</t>
  </si>
  <si>
    <t>881047835</t>
  </si>
  <si>
    <t>722280101</t>
  </si>
  <si>
    <t>Demontáž hydrantu C52</t>
  </si>
  <si>
    <t>-679293747</t>
  </si>
  <si>
    <t>722280103</t>
  </si>
  <si>
    <t>Průzkum možného rozsahu demontáže potrubí (dle vizuelní kontroly a technického stavu v průběhu výstavby)</t>
  </si>
  <si>
    <t>512324028</t>
  </si>
  <si>
    <t>722290215</t>
  </si>
  <si>
    <t>Zkoušky, proplach a desinfekce vodovodního potrubí zkoušky těsnosti vodovodního potrubí hrdlového nebo přírubového do DN 100</t>
  </si>
  <si>
    <t>-1745091087</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</si>
  <si>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</si>
  <si>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</si>
  <si>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</si>
  <si>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2084312</t>
  </si>
  <si>
    <t>722290822</t>
  </si>
  <si>
    <t>Vnitrostaveništní přemístění vybouraných (demontovaných) hmot vnitřní vodovod vodorovně do 100 m v objektech výšky přes 6 do 12 m</t>
  </si>
  <si>
    <t>-806474281</t>
  </si>
  <si>
    <t>998722102</t>
  </si>
  <si>
    <t>Přesun hmot pro vnitřní vodovod stanovený z hmotnosti přesunovaného materiálu vodorovná dopravní vzdálenost do 50 m v objektech výšky přes 6 do 12 m</t>
  </si>
  <si>
    <t>389227003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</si>
  <si>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</si>
  <si>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</si>
  <si>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</si>
  <si>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725211601</t>
  </si>
  <si>
    <t>Umyvadla keramická bez výtokových armatur se zápachovou uzávěrkou připevněná na stěnu šrouby bílá bez sloupu nebo krytu na sifon 500 mm</t>
  </si>
  <si>
    <t>-59978294</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</si>
  <si>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</si>
  <si>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642913910</t>
  </si>
  <si>
    <t>kryt sifonu keramický bílý k umyvadlu š 50 cm</t>
  </si>
  <si>
    <t>-1361206652</t>
  </si>
  <si>
    <t>725339111</t>
  </si>
  <si>
    <t>Výlevky montáž výlevky</t>
  </si>
  <si>
    <t>-1926174670</t>
  </si>
  <si>
    <t>642711010</t>
  </si>
  <si>
    <t>Výlevky keramické typ MIRA 5104.6 se sklopnou plastovou mřížkou, rozměr 425 x 500 x 450 mm bílá</t>
  </si>
  <si>
    <t>656357202</t>
  </si>
  <si>
    <t>725532102</t>
  </si>
  <si>
    <t>Elektrické ohřívače zásobníkové beztlakové přepadové akumulační s pojistným ventilem závěsné svislé 15 l (2,0 kW) objem nádrže (příkon)</t>
  </si>
  <si>
    <t>-1000839218</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</si>
  <si>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</si>
  <si>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725821311</t>
  </si>
  <si>
    <t>Baterie dřezové nástěnné pákové s otáčivým kulatým ústím a délkou ramínka 200 mm</t>
  </si>
  <si>
    <t>-543291183</t>
  </si>
  <si>
    <t xml:space="preserve">Poznámka k souboru cen:
1. V ceně -1422 není započten napájecí zdroj. </t>
  </si>
  <si>
    <t>725822612</t>
  </si>
  <si>
    <t>Baterie umyvadlové stojánkové pákové s výpustí</t>
  </si>
  <si>
    <t>847247020</t>
  </si>
  <si>
    <t xml:space="preserve">Poznámka k souboru cen:
1. V cenách –2654, 56, -9101-9202 není započten napájecí zdroj. </t>
  </si>
  <si>
    <t>725861102</t>
  </si>
  <si>
    <t>Zápachové uzávěrky zařizovacích předmětů pro umyvadla DN 40 [HL 132/40]</t>
  </si>
  <si>
    <t>-449096599</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</si>
  <si>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</si>
  <si>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</si>
  <si>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 (HL 100G)</t>
  </si>
  <si>
    <t>1357471226</t>
  </si>
  <si>
    <t>klimatizační jednotky</t>
  </si>
  <si>
    <t>pojistný ventil</t>
  </si>
  <si>
    <t>725902020</t>
  </si>
  <si>
    <t>odvlhčovač vzduchu mobilní (specifikac dle PD, výběr investora)</t>
  </si>
  <si>
    <t>-1348325557</t>
  </si>
  <si>
    <t>725902030</t>
  </si>
  <si>
    <t>Sanitární čerpadlo (specifikac dle PD, výběr investora)</t>
  </si>
  <si>
    <t>-1265352984</t>
  </si>
  <si>
    <t>998725102</t>
  </si>
  <si>
    <t>Přesun hmot pro zařizovací předměty stanovený z hmotnosti přesunovaného materiálu vodorovná dopravní vzdálenost do 50 m v objektech výšky přes 6 do 12 m</t>
  </si>
  <si>
    <t>-433557767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</si>
  <si>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</si>
  <si>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2-VYT - Vytápění</t>
  </si>
  <si>
    <t xml:space="preserve">    9 - Ostatní konstrukce a práce-bourání</t>
  </si>
  <si>
    <t xml:space="preserve">    733 - Ústřední vytápění - rozvodné potrubí</t>
  </si>
  <si>
    <t xml:space="preserve">    734 - Ústřední vytápění - armatury</t>
  </si>
  <si>
    <t xml:space="preserve">    735 - Ústřední vytápění - otopná tělesa</t>
  </si>
  <si>
    <t>Ostatní konstrukce a práce-bourání</t>
  </si>
  <si>
    <t>975801015</t>
  </si>
  <si>
    <t>Vypuštení a opetovné dopuštení vody do otopné soustavy (OS)
propláchnutí OS po úpravách, vcetne odvzdušnení OS a OT</t>
  </si>
  <si>
    <t>-419974370</t>
  </si>
  <si>
    <t>975801017</t>
  </si>
  <si>
    <t xml:space="preserve">Propláchnutí OS + vycištení filtru </t>
  </si>
  <si>
    <t>576807246</t>
  </si>
  <si>
    <t>990201011</t>
  </si>
  <si>
    <t>Závěsný a spojovací materiál</t>
  </si>
  <si>
    <t>-1341513843</t>
  </si>
  <si>
    <t>990201012</t>
  </si>
  <si>
    <t xml:space="preserve">Uvedení zařízení do provozu, vyvážení systému </t>
  </si>
  <si>
    <t>60836985</t>
  </si>
  <si>
    <t>990201030</t>
  </si>
  <si>
    <t>Zkoušky a revize</t>
  </si>
  <si>
    <t>1484029417</t>
  </si>
  <si>
    <t>713463111</t>
  </si>
  <si>
    <t>Montáž izolace tepelné potrubí a ohybů tvarovkami nebo deskami potrubními pouzdry bez povrchové úpravy (izolační materiál ve specifikaci) staženými pozinkovaným drátem potrubí D do 100 mm jednovrstvá</t>
  </si>
  <si>
    <t>-263944242</t>
  </si>
  <si>
    <t>40+30+50+54</t>
  </si>
  <si>
    <t>283771060</t>
  </si>
  <si>
    <t>izolace tepelná potrubí z pěnového polyetylenu 18 x 20 mm</t>
  </si>
  <si>
    <t>1252450081</t>
  </si>
  <si>
    <t>283770450</t>
  </si>
  <si>
    <t>izolace tepelná potrubí z pěnového polyetylenu 22 x 20 mm</t>
  </si>
  <si>
    <t>-2035141080</t>
  </si>
  <si>
    <t>283770490</t>
  </si>
  <si>
    <t>izolace tepelná potrubí z pěnového polyetylenu 28 x 25 mm</t>
  </si>
  <si>
    <t>900362842</t>
  </si>
  <si>
    <t>283770560</t>
  </si>
  <si>
    <t>izolace tepelná potrubí z pěnového polyetylenu 35 x 25 mm</t>
  </si>
  <si>
    <t>-2130177936</t>
  </si>
  <si>
    <t>-1532296142</t>
  </si>
  <si>
    <t>733</t>
  </si>
  <si>
    <t>Ústřední vytápění - rozvodné potrubí</t>
  </si>
  <si>
    <t>73311080312</t>
  </si>
  <si>
    <t>Demontáž stávajících rozvodů topení</t>
  </si>
  <si>
    <t>-336829918</t>
  </si>
  <si>
    <t>733221103</t>
  </si>
  <si>
    <t>Potrubí z trubek měděných měkkých spojovaných měkkým pájením D 18/1</t>
  </si>
  <si>
    <t>1177072354</t>
  </si>
  <si>
    <t>40-21</t>
  </si>
  <si>
    <t>733221104</t>
  </si>
  <si>
    <t>Potrubí z trubek měděných měkkých spojovaných měkkým pájením D 22/1</t>
  </si>
  <si>
    <t>-268782750</t>
  </si>
  <si>
    <t>30+34</t>
  </si>
  <si>
    <t>733222105</t>
  </si>
  <si>
    <t>Potrubí z trubek měděných polotvrdých spojovaných měkkým pájením D 28/1,5</t>
  </si>
  <si>
    <t>1104107498</t>
  </si>
  <si>
    <t>50-47</t>
  </si>
  <si>
    <t>733222106</t>
  </si>
  <si>
    <t>Potrubí z trubek měděných polotvrdých spojovaných měkkým pájením D 35/1,5</t>
  </si>
  <si>
    <t>548288985</t>
  </si>
  <si>
    <t>54-48</t>
  </si>
  <si>
    <t>733291101</t>
  </si>
  <si>
    <t>Zkoušky těsnosti potrubí z trubek měděných D do 35/1,5</t>
  </si>
  <si>
    <t>-60101123</t>
  </si>
  <si>
    <t>19+64+3+6</t>
  </si>
  <si>
    <t>733391101</t>
  </si>
  <si>
    <t>Zkoušky těsnosti potrubí z trubek plastových D do 32/3,0</t>
  </si>
  <si>
    <t>1524052562</t>
  </si>
  <si>
    <t>733808001</t>
  </si>
  <si>
    <t>Bypass na potrubí+RV 15 včetně montáže</t>
  </si>
  <si>
    <t>1876176784</t>
  </si>
  <si>
    <t>998733102</t>
  </si>
  <si>
    <t>Přesun hmot pro rozvody potrubí stanovený z hmotnosti přesunovaného materiálu vodorovná dopravní vzdálenost do 50 m v objektech výšky přes 6 do 12 m</t>
  </si>
  <si>
    <t>-1274928522</t>
  </si>
  <si>
    <t>734</t>
  </si>
  <si>
    <t>Ústřední vytápění - armatury</t>
  </si>
  <si>
    <t>734291123</t>
  </si>
  <si>
    <t>Ostatní armatury kohouty plnicí a vypouštěcí PN 10 do 110 st.C [R 608 Giacomini] G 1/2</t>
  </si>
  <si>
    <t>492268601</t>
  </si>
  <si>
    <t>734291245</t>
  </si>
  <si>
    <t>Ostatní armatury filtry závitové PN 16 do 130 st.C přímé s vnitřními závity [R 74A Giacomini] G 1 1/4</t>
  </si>
  <si>
    <t>-520907566</t>
  </si>
  <si>
    <t>734292713</t>
  </si>
  <si>
    <t>Ostatní armatury kulové kohouty PN 42 do 185 st.C přímé vnitřní závit [R 250 D Giacomini] G 1/2</t>
  </si>
  <si>
    <t>292872099</t>
  </si>
  <si>
    <t>4-2</t>
  </si>
  <si>
    <t>734292714</t>
  </si>
  <si>
    <t>Ostatní armatury kulové kohouty PN 42 do 185 st.C přímé vnitřní závit [R 250 D Giacomini] G 3/4</t>
  </si>
  <si>
    <t>-371500571</t>
  </si>
  <si>
    <t>2+2</t>
  </si>
  <si>
    <t>734292716</t>
  </si>
  <si>
    <t>Ostatní armatury kulové kohouty PN 42 do 185 st.C přímé vnitřní závit [R 250 D Giacomini] G 1 1/4</t>
  </si>
  <si>
    <t>1219510911</t>
  </si>
  <si>
    <t>734807001</t>
  </si>
  <si>
    <t>Sdružený teploměr 0-100°C a tlakoměr 0-400 kPa (dod+mtž)</t>
  </si>
  <si>
    <t>-99886093</t>
  </si>
  <si>
    <t>734808001</t>
  </si>
  <si>
    <t>Čerpadlo -YONOS MAXO 25/0,5-7</t>
  </si>
  <si>
    <t>-1118497967</t>
  </si>
  <si>
    <t>734808002</t>
  </si>
  <si>
    <t>Ventil RV15-TA STAD</t>
  </si>
  <si>
    <t>895372452</t>
  </si>
  <si>
    <t>734808003</t>
  </si>
  <si>
    <t>MAR-kabely,montáž,propojení prostorové regulace+úprava</t>
  </si>
  <si>
    <t>1646017527</t>
  </si>
  <si>
    <t>734808010</t>
  </si>
  <si>
    <t>Zednická výpomoc</t>
  </si>
  <si>
    <t>-1275064499</t>
  </si>
  <si>
    <t>998734102</t>
  </si>
  <si>
    <t>Přesun hmot pro armatury stanovený z hmotnosti přesunovaného materiálu vodorovná dopravní vzdálenost do 50 m v objektech výšky přes 6 do 12 m</t>
  </si>
  <si>
    <t>-574132464</t>
  </si>
  <si>
    <t>735</t>
  </si>
  <si>
    <t>Ústřední vytápění - otopná tělesa</t>
  </si>
  <si>
    <t>735511008</t>
  </si>
  <si>
    <t>Trubkové teplovodní podlahové vytápění polyethylen PE-Xa [REHAU] rozvodné potrubí systémová deska výšky 50 mm [Varionova 30-2]</t>
  </si>
  <si>
    <t>-2059440243</t>
  </si>
  <si>
    <t>230-55</t>
  </si>
  <si>
    <t>735511010</t>
  </si>
  <si>
    <t>Trubkové teplovodní podlahové vytápění polyethylen PE-Xa [REHAU] rozvodné potrubí 17x2 mm [Rautherm S], systémová deska rozteč potrubí 150 mm</t>
  </si>
  <si>
    <t>88939882</t>
  </si>
  <si>
    <t>2160-550</t>
  </si>
  <si>
    <t>735511062</t>
  </si>
  <si>
    <t>Trubkové teplovodní podlahové vytápění polyethylen PE-Xa [REHAU] rozvodné potrubí ostatní prvky okrajový izolační pruh</t>
  </si>
  <si>
    <t>2115312305</t>
  </si>
  <si>
    <t>300-60</t>
  </si>
  <si>
    <t>735511081</t>
  </si>
  <si>
    <t>Trubkové teplovodní podlahové vytápění polyethylen PE-Xa [REHAU] rozvodné potrubí ostatní prvky rozdělovače dvouokruhové [typ HKV 2]</t>
  </si>
  <si>
    <t>1906631766</t>
  </si>
  <si>
    <t>2-1</t>
  </si>
  <si>
    <t>735511086</t>
  </si>
  <si>
    <t>Trubkové teplovodní podlahové vytápění polyethylen PE-Xa [REHAU] rozvodné potrubí ostatní prvky rozdělovače sedmiokruhové [typ HKV 7]</t>
  </si>
  <si>
    <t>1543141074</t>
  </si>
  <si>
    <t>735511102</t>
  </si>
  <si>
    <t>Trubkové teplovodní podlahové vytápění polyethylen PE-Xa [REHAU] rozvodné potrubí ostatní prvky skříně rozdělovače 2-5 [UP 550] pod omítku, počet vývodů rozdělovače</t>
  </si>
  <si>
    <t>-722871136</t>
  </si>
  <si>
    <t>735511105</t>
  </si>
  <si>
    <t>Trubkové teplovodní podlahové vytápění polyethylen PE-Xa [REHAU] rozvodné potrubí ostatní prvky skříně rozdělovače 9-12 [UP 950] pod omítku, počet vývodů rozdělovače</t>
  </si>
  <si>
    <t>158063059</t>
  </si>
  <si>
    <t>735511135</t>
  </si>
  <si>
    <t>Trubkové teplovodní podlahové vytápění polyethylen PE-Xa [REHAU] rozvodné potrubí ostatní prvky připojovací šroubení rozdělovače</t>
  </si>
  <si>
    <t>-1787270013</t>
  </si>
  <si>
    <t>735511141</t>
  </si>
  <si>
    <t>Trubkové teplovodní podlahové vytápění polyethylen PE-Xa [REHAU] rozvodné potrubí ostatní prvky regulační zařízení termostat [TRN 20]</t>
  </si>
  <si>
    <t>-618543226</t>
  </si>
  <si>
    <t>5-2</t>
  </si>
  <si>
    <t>735511143</t>
  </si>
  <si>
    <t>Trubkové teplovodní podlahové vytápění polyethylen PE-Xa [REHAU] rozvodné potrubí ostatní prvky regulační zařízení pohon [ZV 200]</t>
  </si>
  <si>
    <t>580157953</t>
  </si>
  <si>
    <t>735808005</t>
  </si>
  <si>
    <t>Rozvaděč NEA H 230V</t>
  </si>
  <si>
    <t>1922725668</t>
  </si>
  <si>
    <t>735808006</t>
  </si>
  <si>
    <t>Směšovací sada HKVD</t>
  </si>
  <si>
    <t>-1438626216</t>
  </si>
  <si>
    <t>998735102</t>
  </si>
  <si>
    <t>Přesun hmot pro otopná tělesa stanovený z hmotnosti přesunovaného materiálu vodorovná dopravní vzdálenost do 50 m v objektech výšky přes 6 do 12 m</t>
  </si>
  <si>
    <t>-1058036844</t>
  </si>
  <si>
    <t>2-SIP - Silnoproud</t>
  </si>
  <si>
    <t xml:space="preserve">    742 - Elektromontáže - rozvodný systém</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</si>
  <si>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</si>
  <si>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</si>
  <si>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</si>
  <si>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t>
  </si>
  <si>
    <t xml:space="preserve">    751 - Vzduchotechnika</t>
  </si>
  <si>
    <t>742</t>
  </si>
  <si>
    <t>Elektromontáže - rozvodný systém</t>
  </si>
  <si>
    <t>741000101</t>
  </si>
  <si>
    <t>Montáž rozvaděč RMS</t>
  </si>
  <si>
    <t>1754688265</t>
  </si>
  <si>
    <t>741010101</t>
  </si>
  <si>
    <t>Proudový chránič, 4P, 25/0,03A, AC</t>
  </si>
  <si>
    <t>446708399</t>
  </si>
  <si>
    <t>741010102</t>
  </si>
  <si>
    <t>Instalační relé - 250V/16A</t>
  </si>
  <si>
    <t>1159016550</t>
  </si>
  <si>
    <t>741010103</t>
  </si>
  <si>
    <t>svorkovnice PE, N</t>
  </si>
  <si>
    <t>323239353</t>
  </si>
  <si>
    <t>741010104</t>
  </si>
  <si>
    <t>kapsa na schéma zapojení rozvaděče</t>
  </si>
  <si>
    <t>-2053009518</t>
  </si>
  <si>
    <t>741010105</t>
  </si>
  <si>
    <t>propojovací hřebeny a vodiče</t>
  </si>
  <si>
    <t>675788275</t>
  </si>
  <si>
    <t>741210002</t>
  </si>
  <si>
    <t>Montáž rozvodnice oceloplechová nebo plastová běžná do 50 kg</t>
  </si>
  <si>
    <t>831629575</t>
  </si>
  <si>
    <t>12301</t>
  </si>
  <si>
    <t>oceloplech /Schrack 2A/12)</t>
  </si>
  <si>
    <t>2008651317</t>
  </si>
  <si>
    <t>742800101</t>
  </si>
  <si>
    <t>Rozvaděč RE, 5x přímé měření (dod+mtž)</t>
  </si>
  <si>
    <t>-1386275530</t>
  </si>
  <si>
    <t>742800102</t>
  </si>
  <si>
    <t>Materiál pro naspojkování přívodních napájecích kabelů a kabelů na odvodu z jednotlivých měření</t>
  </si>
  <si>
    <t>-1008555834</t>
  </si>
  <si>
    <t>742800103</t>
  </si>
  <si>
    <t>Inženýrská činnost ČEZ ( vyřízení přemístění elektroměrů ze stávajícího rozvaděče RE do nového, připojovací podmínky atd. )</t>
  </si>
  <si>
    <t>-1673841262</t>
  </si>
  <si>
    <t>742800104</t>
  </si>
  <si>
    <t>Koordinační činnost z ostatními řemesly</t>
  </si>
  <si>
    <t>312641528</t>
  </si>
  <si>
    <t>742800105</t>
  </si>
  <si>
    <t>Prodloužení přívodních kabelů, drobná úprava rozvaděče, svorkování, manipulace, pomocný materiál (dod+mtž)</t>
  </si>
  <si>
    <t>1130656958</t>
  </si>
  <si>
    <t>742800106</t>
  </si>
  <si>
    <t>Revizní zpráva elektroinstalace</t>
  </si>
  <si>
    <t>-1540331394</t>
  </si>
  <si>
    <t>742800110</t>
  </si>
  <si>
    <t>Demontáž stávající elektroinstalace (3x rozvaděč, kabely, přemístění 1x rozvaděč,..)</t>
  </si>
  <si>
    <t>-1385224538</t>
  </si>
  <si>
    <t>741240021</t>
  </si>
  <si>
    <t>Montáž příslušenství rozvoden - tabulka pro přístroje šroubovaná</t>
  </si>
  <si>
    <t>-1435225493</t>
  </si>
  <si>
    <t>735345125</t>
  </si>
  <si>
    <t>štítekpro označení rozvaděče</t>
  </si>
  <si>
    <t>-335473887</t>
  </si>
  <si>
    <t>741240022</t>
  </si>
  <si>
    <t>Montáž příslušenství rozvoden - tabulka pro přístroje lepená</t>
  </si>
  <si>
    <t>512161251</t>
  </si>
  <si>
    <t>735345500</t>
  </si>
  <si>
    <t>tabulka bezpečnostní s tiskem 2 barvy A5 248x210 mm samolepící</t>
  </si>
  <si>
    <t>-1772181962</t>
  </si>
  <si>
    <t>743</t>
  </si>
  <si>
    <t>Elektromontáže - hrubá montáž</t>
  </si>
  <si>
    <t>741110001</t>
  </si>
  <si>
    <t>Montáž trubka plastová tuhá D přes 16 do 23 mm uložená pevně</t>
  </si>
  <si>
    <t>-694893369</t>
  </si>
  <si>
    <t>345710630</t>
  </si>
  <si>
    <t>trubka elektroinstalační ohebná LPFLEX z PVC (ČSN) 2323</t>
  </si>
  <si>
    <t>1733023168</t>
  </si>
  <si>
    <t>741112001</t>
  </si>
  <si>
    <t>Montáž krabice zapuštěná plastová kruhová</t>
  </si>
  <si>
    <t>-733312054</t>
  </si>
  <si>
    <t>90+5+2+1</t>
  </si>
  <si>
    <t>345715110</t>
  </si>
  <si>
    <t>krabice přístrojová instalační KP 68/2</t>
  </si>
  <si>
    <t>63422412</t>
  </si>
  <si>
    <t>345715150</t>
  </si>
  <si>
    <t>krabice přístrojová instalační KP 64/21 do dutých stěn</t>
  </si>
  <si>
    <t>1706864982</t>
  </si>
  <si>
    <t>345715151</t>
  </si>
  <si>
    <t>krabice přístrojová instalační KP 64/3</t>
  </si>
  <si>
    <t>20634861</t>
  </si>
  <si>
    <t>345715152</t>
  </si>
  <si>
    <t>krabice přístrojová instalační KP 64/4</t>
  </si>
  <si>
    <t>941743035</t>
  </si>
  <si>
    <t>741112101</t>
  </si>
  <si>
    <t>Montáž rozvodka zapuštěná plastová kruhová</t>
  </si>
  <si>
    <t>-1115278431</t>
  </si>
  <si>
    <t>10+2</t>
  </si>
  <si>
    <t>123123</t>
  </si>
  <si>
    <t>Krabice elektroinstalační, rozvodná ( KR68 )</t>
  </si>
  <si>
    <t>-272423543</t>
  </si>
  <si>
    <t>123124</t>
  </si>
  <si>
    <t>Krabice elektroinstalační, rozvodná ( KR97 )</t>
  </si>
  <si>
    <t>-1922968105</t>
  </si>
  <si>
    <t>744</t>
  </si>
  <si>
    <t>Elektromontáže - rozvody vodičů měděných</t>
  </si>
  <si>
    <t>741120003</t>
  </si>
  <si>
    <t>Montáž vodič Cu izolovaný plný a laněný žíla 10-16 mm2 pod omítku (CY)</t>
  </si>
  <si>
    <t>83069908</t>
  </si>
  <si>
    <t>341408280</t>
  </si>
  <si>
    <t>vodič silový s Cu jádrem CY H07 V-R 16 mm2</t>
  </si>
  <si>
    <t>301960121</t>
  </si>
  <si>
    <t>741122621</t>
  </si>
  <si>
    <t>Montáž kabel Cu plný kulatý žíla 4x1,5 až 4 mm2 uložený pevně (CYKY)</t>
  </si>
  <si>
    <t>-561719301</t>
  </si>
  <si>
    <t>200+100+1700</t>
  </si>
  <si>
    <t>341110050</t>
  </si>
  <si>
    <t>kabel silový s Cu jádrem CYKY 2x1,5 mm2</t>
  </si>
  <si>
    <t>473919802</t>
  </si>
  <si>
    <t>341110300</t>
  </si>
  <si>
    <t>kabel silový s Cu jádrem CYKY 3x1,5 mm2</t>
  </si>
  <si>
    <t>588913738</t>
  </si>
  <si>
    <t>"A" 100</t>
  </si>
  <si>
    <t>"C" 1700</t>
  </si>
  <si>
    <t>741122641</t>
  </si>
  <si>
    <t>Montáž kabel Cu plný kulatý žíla 5x1,5 až 2,5 mm2 uložený pevně (CYKY)</t>
  </si>
  <si>
    <t>-1792744825</t>
  </si>
  <si>
    <t>300+1500+15</t>
  </si>
  <si>
    <t>341110900</t>
  </si>
  <si>
    <t>kabel silový s Cu jádrem CYKY 5x1,5 mm2</t>
  </si>
  <si>
    <t>1418282543</t>
  </si>
  <si>
    <t>341110360</t>
  </si>
  <si>
    <t>kabel silový s Cu jádrem CYKY 3x2,5 mm2</t>
  </si>
  <si>
    <t>1133173316</t>
  </si>
  <si>
    <t>341110480</t>
  </si>
  <si>
    <t>kabel silový s Cu jádrem CYKY 3x6 mm2</t>
  </si>
  <si>
    <t>-1633515689</t>
  </si>
  <si>
    <t>741122648</t>
  </si>
  <si>
    <t>Montáž kabel Cu plný kulatý žíla 7x4 mm2 uložený pevně (CYKY)</t>
  </si>
  <si>
    <t>-1474785910</t>
  </si>
  <si>
    <t>80+300+100</t>
  </si>
  <si>
    <t>341111000</t>
  </si>
  <si>
    <t>kabel silový s Cu jádrem CYKY 5x6 mm2</t>
  </si>
  <si>
    <t>-386069263</t>
  </si>
  <si>
    <t>341111002</t>
  </si>
  <si>
    <t>kabel 1-CXKE-V 2Dx1,5 mm2</t>
  </si>
  <si>
    <t>1408999720</t>
  </si>
  <si>
    <t>10.057.732</t>
  </si>
  <si>
    <t>1-CXKE-V 3J1,5 (3Cx1,5)</t>
  </si>
  <si>
    <t>-1584422989</t>
  </si>
  <si>
    <t>744800101</t>
  </si>
  <si>
    <t>Podružný materiál ( WAGO svorky, svorky ochranného pospojování, sádra atd. )</t>
  </si>
  <si>
    <t>2130032284</t>
  </si>
  <si>
    <t>747</t>
  </si>
  <si>
    <t>Elektromontáže - kompletace rozvodů</t>
  </si>
  <si>
    <t>747111111</t>
  </si>
  <si>
    <t>Montáž vypínač nástěnný 1-jednopólový prostředí obyčejné nebo vlhké</t>
  </si>
  <si>
    <t>CS ÚRS 2016 01</t>
  </si>
  <si>
    <t>1049118585</t>
  </si>
  <si>
    <t>345355150</t>
  </si>
  <si>
    <t>spínač jednopólový 10A Tango bílý, slonová kost</t>
  </si>
  <si>
    <t>-210968754</t>
  </si>
  <si>
    <t>741310402</t>
  </si>
  <si>
    <t>Montáž spínač tří/čtyřpólový nástěnný do 25 A prostředí normální</t>
  </si>
  <si>
    <t>2107207821</t>
  </si>
  <si>
    <t>345363922</t>
  </si>
  <si>
    <t xml:space="preserve">spínač 3f, 400V, 25A </t>
  </si>
  <si>
    <t>1483623353</t>
  </si>
  <si>
    <t>741313011</t>
  </si>
  <si>
    <t>Montáž zásuvka chráněná bezšroubové připojení v krabici 2P+PE prostředí základní, vlhké</t>
  </si>
  <si>
    <t>-1756696864</t>
  </si>
  <si>
    <t>65+10</t>
  </si>
  <si>
    <t>345551040</t>
  </si>
  <si>
    <t>zásuvka 1násobná 16A Tango ostatní barvy</t>
  </si>
  <si>
    <t>-440950756</t>
  </si>
  <si>
    <t>345551030</t>
  </si>
  <si>
    <t>zásuvka 1násobná 16A Tango bílý, slonová kost</t>
  </si>
  <si>
    <t>-2128492638</t>
  </si>
  <si>
    <t>345367050</t>
  </si>
  <si>
    <t>rámeček pro spínače a zásuvky TANGO 3901A-B20 dvojnásobný, vodorovný</t>
  </si>
  <si>
    <t>735642286</t>
  </si>
  <si>
    <t>345367100</t>
  </si>
  <si>
    <t>rámeček pro spínače a zásuvky TANGO 3901A-B30 trojnásobný, vodorovný</t>
  </si>
  <si>
    <t>1938617309</t>
  </si>
  <si>
    <t>345367101</t>
  </si>
  <si>
    <t>rámeček pro spínače a zásuvky TANGO 3901A-B30 čtyřnásobný, vodorovný</t>
  </si>
  <si>
    <t>1259004376</t>
  </si>
  <si>
    <t>741320105</t>
  </si>
  <si>
    <t>Montáž jistič jednopólový nn do 25 A ve skříni</t>
  </si>
  <si>
    <t>176622659</t>
  </si>
  <si>
    <t>1+7+16</t>
  </si>
  <si>
    <t>358221050</t>
  </si>
  <si>
    <t>jistič 1pólový-charakteristika B LPN (LSN) 2B/1</t>
  </si>
  <si>
    <t>-1912534640</t>
  </si>
  <si>
    <t>358221090</t>
  </si>
  <si>
    <t>jistič 1pólový-charakteristika B LPN (LSN) 10B/1</t>
  </si>
  <si>
    <t>-33802797</t>
  </si>
  <si>
    <t>358221110</t>
  </si>
  <si>
    <t>jistič 1pólový-charakteristika B LPN (LSN) 16B/1</t>
  </si>
  <si>
    <t>1504098243</t>
  </si>
  <si>
    <t>741320165</t>
  </si>
  <si>
    <t>Montáž jistič třípólový nn do 25 A ve skříni</t>
  </si>
  <si>
    <t>-675500316</t>
  </si>
  <si>
    <t>358224010</t>
  </si>
  <si>
    <t>jistič 3pólový-charakteristika B LPN (LSN) 16B/3</t>
  </si>
  <si>
    <t>1809807508</t>
  </si>
  <si>
    <t>358224030</t>
  </si>
  <si>
    <t>jistič 3pólový-charakteristika B LPN (LSN) 25B/3</t>
  </si>
  <si>
    <t>-732559193</t>
  </si>
  <si>
    <t>748</t>
  </si>
  <si>
    <t>Elektromontáže - osvětlovací zařízení a svítidla</t>
  </si>
  <si>
    <t>741372051</t>
  </si>
  <si>
    <t>Montáž svítidlo LED bytové přisazené stropní reflektorové bez čidla</t>
  </si>
  <si>
    <t>-1964643354</t>
  </si>
  <si>
    <t>123156</t>
  </si>
  <si>
    <t>Svítidlo nouzové, 230V, 8W</t>
  </si>
  <si>
    <t>1504196342</t>
  </si>
  <si>
    <t>748123123</t>
  </si>
  <si>
    <t>Montáž svítidlo LED</t>
  </si>
  <si>
    <t>833293102</t>
  </si>
  <si>
    <t>210300</t>
  </si>
  <si>
    <t>reflektor ORIT nástěnná 230V LED 6W 80° IP44 3000K</t>
  </si>
  <si>
    <t>511824087</t>
  </si>
  <si>
    <t>210301</t>
  </si>
  <si>
    <t>ROSS venkovní reflektor antracitová 230V LED 9W 30° IP65 3000K</t>
  </si>
  <si>
    <t>339363289</t>
  </si>
  <si>
    <t>210302</t>
  </si>
  <si>
    <t>závěsné světlo PROFI LED  , 1430mm</t>
  </si>
  <si>
    <t>-1401412052</t>
  </si>
  <si>
    <t>210303</t>
  </si>
  <si>
    <t>závěsné světlo PROFI LED  , 1149mm</t>
  </si>
  <si>
    <t>-660939254</t>
  </si>
  <si>
    <t>210304</t>
  </si>
  <si>
    <t>nástěnné světlo AFRODITA, LED 11,5W</t>
  </si>
  <si>
    <t>370433794</t>
  </si>
  <si>
    <t>210305</t>
  </si>
  <si>
    <t>LED linie pro nasvícení základů 17m + 2x trafo + stmívací modul</t>
  </si>
  <si>
    <t>-783862541</t>
  </si>
  <si>
    <t>210306</t>
  </si>
  <si>
    <t>podlahová světla GEA 130mm, GU10</t>
  </si>
  <si>
    <t>1162029835</t>
  </si>
  <si>
    <t>210307</t>
  </si>
  <si>
    <t>1m tříokruhová lišta + 2x FANGIO bílá 230V LED 25W 36° 3000K</t>
  </si>
  <si>
    <t>621759130</t>
  </si>
  <si>
    <t>210308</t>
  </si>
  <si>
    <t>2m tříokruhová lišta + 3x FANGIO bílá 230V LED 25W 36° 3000K</t>
  </si>
  <si>
    <t>723371804</t>
  </si>
  <si>
    <t>210309</t>
  </si>
  <si>
    <t>4m tříokruhová lišta + 5x FANGIO bílá 230V LED 25W 36° 3000K</t>
  </si>
  <si>
    <t>1773137706</t>
  </si>
  <si>
    <t>210310</t>
  </si>
  <si>
    <t>5m tříokruhová lišta + 5x FANGIO bílá 230V LED 25W 36° 3000K</t>
  </si>
  <si>
    <t>-579877966</t>
  </si>
  <si>
    <t>210311</t>
  </si>
  <si>
    <t>6m tříokruhová lišta + 6x FANGIO bílá 230V LED 25W 36° 3000K</t>
  </si>
  <si>
    <t>1181485587</t>
  </si>
  <si>
    <t>210312</t>
  </si>
  <si>
    <t>22m tříokruhová lišta + 18x FANGIO bílá 230V LED 25W 36° 3000K</t>
  </si>
  <si>
    <t>-593962686</t>
  </si>
  <si>
    <t>210313</t>
  </si>
  <si>
    <t>závěsné svítidlo CIRCLE 1500mm</t>
  </si>
  <si>
    <t>1511106359</t>
  </si>
  <si>
    <t>210314</t>
  </si>
  <si>
    <t>závěsné svítidlo CIRCLE 2000mm</t>
  </si>
  <si>
    <t>-1537715645</t>
  </si>
  <si>
    <t>751</t>
  </si>
  <si>
    <t>Vzduchotechnika</t>
  </si>
  <si>
    <t>751111012</t>
  </si>
  <si>
    <t>Montáž ventilátoru axiálního nízkotlakého nástěnného základního, průměru přes 100 do 200 mm</t>
  </si>
  <si>
    <t>1570037698</t>
  </si>
  <si>
    <t>ventilátor axiální HXBR/2-200</t>
  </si>
  <si>
    <t>398575837</t>
  </si>
  <si>
    <t>větrací mřížka plast 200x200 mm</t>
  </si>
  <si>
    <t>-581106959</t>
  </si>
  <si>
    <t>trubka Spiro D 200</t>
  </si>
  <si>
    <t>-186115826</t>
  </si>
  <si>
    <t>2-EPS - EPS</t>
  </si>
  <si>
    <t>1 - Ústředna (stávající dovybavení)</t>
  </si>
  <si>
    <t>5 - Instalace</t>
  </si>
  <si>
    <t>31 - Ostatní</t>
  </si>
  <si>
    <t>Ústředna (stávající dovybavení)</t>
  </si>
  <si>
    <t>Deska pro 2 kruhové linky Zettler Expert</t>
  </si>
  <si>
    <t>Záložní akumulátor 2x12V 40Ah (stávající 7Ah nevyhovuje)</t>
  </si>
  <si>
    <t>Box pro AKU 2x40Ah  pro Zettler ZX 1/4</t>
  </si>
  <si>
    <t>Instalace</t>
  </si>
  <si>
    <t>Automatický hlásič multifunkční opticko kouřový a teplotní, sign. LED Zettler 801PH instalovaný ve vybraných prostorách</t>
  </si>
  <si>
    <t>-1956754706</t>
  </si>
  <si>
    <t>Automatický hlásič opticko kouřový, sign. LED Zettler 813P instalovaný ve vybraných prostorách (zde prostor serveru)</t>
  </si>
  <si>
    <t>989462392</t>
  </si>
  <si>
    <t>Automatický interaktivní plamenný hlásič Zettler 801F adresný (instalovaný v prostoru věží s klembou)</t>
  </si>
  <si>
    <t>751835544</t>
  </si>
  <si>
    <t>Zásuvka (patice) Zettler 801B</t>
  </si>
  <si>
    <t>-1242723670</t>
  </si>
  <si>
    <t>Zásuvka (patice s izolátorem) Zettler 801iB</t>
  </si>
  <si>
    <t>1466786904</t>
  </si>
  <si>
    <t>Tlačítkový hlásič s izolátorem vnitřní zapuštěný, signalizací LED Zettler KAC CP820 včetně přístrojové krabice</t>
  </si>
  <si>
    <t>2020235354</t>
  </si>
  <si>
    <t>Požární sirena s blikačem adresná Zettler LPAV3000 s krytkou MKII červenou (obsadí 2 adresy na kruhové lince)</t>
  </si>
  <si>
    <t>-1146100220</t>
  </si>
  <si>
    <t>MIO800 Násobný vstupně výstupní prvek - 3 volně programovatelné vstupy hlídané na přerušení a zkrat a 4 volně programovatelné výstupy ( 2 x přepínací bezpotenciálový reléový kontakt, zatížitelnost 24VDC/2A, 2 x výstup typu OC), napájení z adresovatelného vedení. Montáž do krabice D800. Zajistí informace z lineárních hlásičů a dále zajistí informace ze systémového zdroje pro lineární hlásiče a dále zajistí aby lineární hlásiče byly ve zvláštním režimu a tento režim bude ovládat EZS t.j. v nočním režimu hlídané části s lineárními hlásiči tyto budou v zapnutém stavu a budou vyhodnocovat celé spektrum. V denním režimu budou programově převedeny do vypnutého stavu. (obsadí 7 adres na kruhové lince)</t>
  </si>
  <si>
    <t>1816701481</t>
  </si>
  <si>
    <t>PZ24 pomocný zdroj 24V, zdroj pro lineární hlásiče BF362-5A/24V instalovaný v místnosti RACKu (pro CCTV) bude napájet lineární hlásiče</t>
  </si>
  <si>
    <t>1379392747</t>
  </si>
  <si>
    <t>Záložní akumulátor (2x12V 24V) pro pomocný zdroj BF362-5A/24V</t>
  </si>
  <si>
    <t>-1650211338</t>
  </si>
  <si>
    <t>Lineární hlásič kouře FIREBEAM plus  vysílač / přijímač  (24V/3mA) pro 1PP</t>
  </si>
  <si>
    <t>920406081</t>
  </si>
  <si>
    <t>PZ24 pomocný zdroj 24V, zdroj pro přídržný magnet pro Dveře 1-L BF362-5A/24V instalovaný v místnosti RACKu (pro CCTV) bude napájet přídržný magnet</t>
  </si>
  <si>
    <t>1903010771</t>
  </si>
  <si>
    <t>62986962</t>
  </si>
  <si>
    <t>Přídržný elektromagnet M62M  544 kg</t>
  </si>
  <si>
    <t>1752810597</t>
  </si>
  <si>
    <t>Krabice KOPOS 8117DPO 167x167x78 s požární odolností</t>
  </si>
  <si>
    <t>431491559</t>
  </si>
  <si>
    <t>Kabel EUROFIRE 180S OHLS 2x1  kruhová linka</t>
  </si>
  <si>
    <t>1055750174</t>
  </si>
  <si>
    <t>Kabel EUROFIRE 180S OHLS 4x1  připojení lineárních hlásičů</t>
  </si>
  <si>
    <t>123368257</t>
  </si>
  <si>
    <t>Kabel EUROFIRE 180S OHLS 2x1,5  napájení magnetu</t>
  </si>
  <si>
    <t>1260037464</t>
  </si>
  <si>
    <t>PVC trubka ohebná 16 (k tlačítkům, stropy)</t>
  </si>
  <si>
    <t>-1273118846</t>
  </si>
  <si>
    <t>PVC trubka ohebná 40 Kopoflex (v podlaze)</t>
  </si>
  <si>
    <t>1322079922</t>
  </si>
  <si>
    <t>Materiál montážní pro EUROFIRE kabel (požárně odolné uchycení na strop, soubor, Fe hmoždinky, spec.úchytky)</t>
  </si>
  <si>
    <t>-836283091</t>
  </si>
  <si>
    <t>Pomocné zednické práce a průrazy</t>
  </si>
  <si>
    <t>1098158844</t>
  </si>
  <si>
    <t>Požární ucpávky (do 3 kabelů mezi požárními úseky na patře)</t>
  </si>
  <si>
    <t>656134603</t>
  </si>
  <si>
    <t>Uložení pod omítku, zednické začištění (soubor, vytvoření stoupacího vedení mezi patry, k tlačítků, k ovládání)</t>
  </si>
  <si>
    <t>-598155413</t>
  </si>
  <si>
    <t>Ostatní</t>
  </si>
  <si>
    <t>Oživení a naprogramování systému</t>
  </si>
  <si>
    <t>Vypracování nové tabulky přenosových údajů pro PCO a zajištění nového nastavení PCO</t>
  </si>
  <si>
    <t>Propojení nové desky HW v ústředně</t>
  </si>
  <si>
    <t>Zaškolení obsluhy, návody</t>
  </si>
  <si>
    <t>Výchozí revize</t>
  </si>
  <si>
    <t>2-CCTV - CCTV</t>
  </si>
  <si>
    <t xml:space="preserve">    1 - 1. Rozvaděč RACK</t>
  </si>
  <si>
    <t xml:space="preserve">    19 - 2. Aktivní prvky RACK switche</t>
  </si>
  <si>
    <t xml:space="preserve">    33 - 3. CCTV</t>
  </si>
  <si>
    <t>1. Rozvaděč RACK</t>
  </si>
  <si>
    <t>Stojanový rozvaděč 45U/600x800, prosklenné dveře</t>
  </si>
  <si>
    <t>8xCU zásuvka 230V</t>
  </si>
  <si>
    <t>Ventilační jednotka</t>
  </si>
  <si>
    <t>Patch panel CAT6 24 portů</t>
  </si>
  <si>
    <t>Zakončení patch panel CAT6</t>
  </si>
  <si>
    <t>Patch Cord (propojky CAT6, 1m)</t>
  </si>
  <si>
    <t>Vyvazovací panely,držáky vedení, záslepky</t>
  </si>
  <si>
    <t>Vyvazovací panely,držáky vedení svislé boční</t>
  </si>
  <si>
    <t>Panel pro dvojzásuvky</t>
  </si>
  <si>
    <t>Dvojzásuvka ABB Clasic s přepěťovou ochranou na povrch (v rozvaděči RACK na zadním panelu 2 zásuvky ze kterých jsou připojeny PSi zásuvky pro CCTV a napájení EZS)</t>
  </si>
  <si>
    <t>Kabel CYKY 3-J 3x2,5mm2 pro CCTV a EZS rozvaděč RACK 2 samostatné přívody z rozvaděče NN</t>
  </si>
  <si>
    <t>Kabel CYA 16mm2 pospojení rozvaděče RACK s R NN</t>
  </si>
  <si>
    <t>Jistič 16A včetně upravení rozvaděče  (osadit v R NN)</t>
  </si>
  <si>
    <t>2. Aktivní prvky RACK switche</t>
  </si>
  <si>
    <t>Poe Switch, 24x 10/100/1000 s managementem Rackoumnt do RACK Zyxel GS1920-24HP 28-port</t>
  </si>
  <si>
    <t>Router bezpečnostní brána firewall vstup do internetu Mikrotik CRS125-24G-1S-RM L5 licence</t>
  </si>
  <si>
    <t>UPS - záložní zdroj APC SMART UPS RT 2000VA 1400W Extended Run Rack Mount pro switch,router, internet</t>
  </si>
  <si>
    <t>UPS - záložní zdroj rozšíření o AKU blok Battery Pack APC SMART UPS RT SURT48RMXLBP Extended Run Rack Mount</t>
  </si>
  <si>
    <t>Optický patchkabel LC/LC 50/125 1m pro propojení optické vany v datovém rozvaděči s převodníky</t>
  </si>
  <si>
    <t>Optická vana výsuvná 1U do 19 RACKu 24 simplex SC/E2000 včetně optických kazet, včetně zakončení 8 vláken, ochrany sváru. Pro RACK 1PP</t>
  </si>
  <si>
    <t>Převodník Phicomm FMC-200CM 1000TX/1000FX 1xmulti-mode SC do 2km pro datový rozvaděč 1PP (sklep) - 3NP (půda)</t>
  </si>
  <si>
    <t>Kabel optický Brand-Rex PDC 50/125 4 vlákna  (multimod, propojení RACK 1PP s datovým rozvaděčem RACK 3NP</t>
  </si>
  <si>
    <t>Zajištění trasy, průchod komínem z 1PP do 3NP na půdu zde v trubkách na povrchu do místnosti slaboproudů ke stávajícímu rozvaděči RACK, upevňovací materiál, trubky, napojení Optického kabelu.</t>
  </si>
  <si>
    <t>3. CCTV</t>
  </si>
  <si>
    <t>Elektroinstalační ohebná trubka (průchody zdí)</t>
  </si>
  <si>
    <t>Kabel UTP-LSOH kabel U/UTP, CAT6</t>
  </si>
  <si>
    <t>internet</t>
  </si>
  <si>
    <t>Koncovka RJ45 CAT 6 (CCTV)</t>
  </si>
  <si>
    <t>UPS APC Smart-UPS 3000VA LCD pro pracovní stanici s monitory na recepci</t>
  </si>
  <si>
    <t>HD-RMW53-2MN-EU Avigilon Center monitorovací pracovní stanice s 2 monitory pro recepci</t>
  </si>
  <si>
    <t>28" LED monitor ACER CB281HKbmjdpr LCD displejem a TN+Film panelem, UHD rozlišení 3840 x 2160 bodů, úhly pohledu 178/178°, ..</t>
  </si>
  <si>
    <t>24C-ACC6-ENT Enterprise licence pro 24 kamer a nelimitovaný počet dohledových klientů</t>
  </si>
  <si>
    <t>Avigilon HD-NVR3-PRM-32TB Premium server (umožňuje kamery až do 7K se vstupní šířkou pásma až 1350MBps) videorekordér - Control Center kompatibilní se systémy a verzemi Enterprise, Standard a Core</t>
  </si>
  <si>
    <t>DR-HDD-4TB,  HDD bez šuplíku, 4000GB, vhodný pro Avigilon, pro provoz 24/7 PURPLE, 64MB cache, rozhraní SATA III</t>
  </si>
  <si>
    <t>Avigilon 3.OC-H4A-DC1  3.0 Mpx IP vnitřní zápustná dome antivandal, Den/Noc kamera, 1/2.8" progressive scan CMOS, rozlišení 2048 x 1536px @ max. 30fps (20fps s povoleným WDR)</t>
  </si>
  <si>
    <t>Avigilon 5.O-H4A-DC1  5.0 Mpx IP vnitřní zápustná dome antivandal, Den/Noc kamera, 1/1.8" progressive scan CMOS, rozlišení 2592 x 1944px @ max. 30fps,</t>
  </si>
  <si>
    <t>Avigilon 8.O-H4A-DC1  8.0 Mpx (4K UHD) IP vnitřní zápustná dome Den/Noc kamera, 1/2.3" progressive scan CMOS, rozlišení 3840 x 2160px @ max. 20fps (30fps v režimu vysokého dnímkování),</t>
  </si>
  <si>
    <t xml:space="preserve">Oznámení o zpracovávání osobních údajů, uživatelská příručka správce kamerového systému a systému 3D skeneru obličejů pro Úřad pro ochranu osobních údajů. </t>
  </si>
  <si>
    <t>Nastavení Videorecorderu, nastavení práv, režimů, oprávnění, analitické funkce, návod, školení</t>
  </si>
  <si>
    <t>Nastavení kamer, naprogramování</t>
  </si>
  <si>
    <t>Pomocný materiál, šroubky, hmoždinky, vkládací lišty, trubky</t>
  </si>
  <si>
    <t>Zednické práce, průrazy, drážky, omítky, opravy</t>
  </si>
  <si>
    <t>2-EZS - EZS</t>
  </si>
  <si>
    <t xml:space="preserve">    1 - 4. Připojení na PCO PČR</t>
  </si>
  <si>
    <t xml:space="preserve">    19 - 5. EZS ústředna</t>
  </si>
  <si>
    <t xml:space="preserve">    39 - 6. EZS Detektory</t>
  </si>
  <si>
    <t>4. Připojení na PCO PČR</t>
  </si>
  <si>
    <t>V PZL11/RA</t>
  </si>
  <si>
    <t>RAD RACOM MR409.0M2S-N-N-232-N-N</t>
  </si>
  <si>
    <t>UT12180 Akumulátor 12V / 18Ah</t>
  </si>
  <si>
    <t>ANT ZAE 31G-UPL</t>
  </si>
  <si>
    <t>ANT VÝLOŽNÍK</t>
  </si>
  <si>
    <t>KAB KOAX RG213 U/BX,9MM</t>
  </si>
  <si>
    <t>LISTA LV 40X15 HD 2M</t>
  </si>
  <si>
    <t>Zakreslení čidel SensorEd pro Latis   A4</t>
  </si>
  <si>
    <t>Technická studie a tabulka událostí</t>
  </si>
  <si>
    <t>Tvorba karty objektu do SQL pultu</t>
  </si>
  <si>
    <t>Revize obj. stanice Latis/Fautor</t>
  </si>
  <si>
    <t>Drobný instalační materiál, hmoždinky, šrouby, sádra</t>
  </si>
  <si>
    <t>5. EZS ústředna</t>
  </si>
  <si>
    <t>MU4-N/3U ústředna Dominus Milennium pro 8 slotů, 512 modulů, 4000 vstupů</t>
  </si>
  <si>
    <t>MN1/60 Dominus Milenium zdroj pro 65Ah pro ústřednu</t>
  </si>
  <si>
    <t>MN1/60 Dominus Milenium zdroj pro 65Ah pro detektory</t>
  </si>
  <si>
    <t>Modul pojistek pro výstupy zdroje</t>
  </si>
  <si>
    <t>AKU 12V/65Ah YUASA NP65-12I</t>
  </si>
  <si>
    <t>ME-3 Modul pro přesný čas pro Dominus Milennium</t>
  </si>
  <si>
    <t>Přijímač přesného času DCS77</t>
  </si>
  <si>
    <t>PNET modul pro instalaci do slotu ústředny převádí komunikační rozhraní na síťové rozhraní Ethernet 10/100Mb s protokolem TCP/IP pro programování ústředny</t>
  </si>
  <si>
    <t>P232+USB modul standartního sériového portu</t>
  </si>
  <si>
    <t>MK1 modul s komunikátorem na PCO pro Dominus Milennium</t>
  </si>
  <si>
    <t>Modul karta řadiče pro Dominus Milennium pro připojení 3D skeneru Broadway 3DB</t>
  </si>
  <si>
    <t>RN4P modul s 4 reélovými výstupy</t>
  </si>
  <si>
    <t>MP4-AW LCD klávesnice pro recepci a RACK 006.</t>
  </si>
  <si>
    <t>MR2/SB5-500 řadič pro připojení snímačů karet, pro 1 dveře, 2 vstupy, 2 výstupy, ovládání EZS, paměť 500 karet a 7000 událostí</t>
  </si>
  <si>
    <t>AY-J12 Ropsslare čtečka karet a klíčenek</t>
  </si>
  <si>
    <t>Karta EnMarin</t>
  </si>
  <si>
    <t>Klíčenka EnMarin</t>
  </si>
  <si>
    <t>RACK-20xMM2-I box pro 20 modulů 3U</t>
  </si>
  <si>
    <t>MM2 modul 8 dvojitě vyvážených vstupů pro instalaci do boxu</t>
  </si>
  <si>
    <t>6. EZS Detektory</t>
  </si>
  <si>
    <t>BG16DF Pyronix digitální detektor tříštění a řezání skla instalováno do prosklenných vitrín</t>
  </si>
  <si>
    <t>SC100 Honeywell otřesový detektor instalováno do prosklenných vitrín</t>
  </si>
  <si>
    <t>Detektor duální IR/MW OPTEX OPTIMAL-OML-DT</t>
  </si>
  <si>
    <t>BNástěnný držák pohybových detektorů OPTEX FA-1W</t>
  </si>
  <si>
    <t>Magnetický kontakt B-3 příložný kovové tělo instalován na oknech</t>
  </si>
  <si>
    <t>Magnetický kontak S-3 kovové tělo 4 vodiče NC 1cm pro dřevěné dveře</t>
  </si>
  <si>
    <t>Detektor tísňový se zpětnou signalizací S3040sr  místnost RACK 006</t>
  </si>
  <si>
    <t>Paradox Detektor snímač tříštění skla stropní s vyčítáním skleněné plochy režim 24 hodin Paradox 456, okna u pokladu (P) a místnost RACK 006</t>
  </si>
  <si>
    <t>TD-1 Programovatelný detektor teploty (-35°C až +60°C),12V DC, spotřeba 50mA , podporou dvou nezávislých senzorů (vestavěný a připojený ke svorkám), 4 číselný LED displej, ochrana otevření krytu, vestavěná siréna, rozvaděč RACK</t>
  </si>
  <si>
    <t>Signalizace SOW 300Blue pro zajištění informace o stavu (zavřeno/otevřeno) zastřeženého prostoru, kdy společná vstupní chodba zhasíná při identifikaci bezdotykové karty pro vstup do (A) a (P) dále zhasíná (A) při identifikaci pro tuto část výstavy a při identifikaci pro (P) zhasne na chodbě (společná pro chodbu) a bliká na chodbě nade dveřmi pro (P) a v prostoru (P) do té doby než 3D skener potvrdí identifikovanou osobu (po té zhasne). Instalována č.1 na zdi uprostřed společné chodby č.2 nad vchodem do prostoru (A archeologie) č.3 nad vchodem do prostoru (P poklad ze strany chodby) č.4 v prostoru (P) ze strany (P).</t>
  </si>
  <si>
    <t>Paradox Paradoor 460 záclona instalace nad okny a nad dveřmi a průchody</t>
  </si>
  <si>
    <t>Paradox NV35M Door Dual Detector závora pro hlídání prostoru</t>
  </si>
  <si>
    <t>Artec Broadway 3D B (sloupové provedení) biometrie obličeje bude provádět kontrolu osoby která se identifikovala na chodbě pomocí karty která umožní vstup před D skener, který tuto osobu prověří a až po té otevře zbývající část prostoru a zhasne blikající modrou signalizaci, nadále bude tento skener prohlížet návštěvníky a porovnávat je s databází nebezpečných osob, v případě zjištění nebezpečné osoby vyrozumí obsluhu recepce</t>
  </si>
  <si>
    <t>Kabel napájení snímačů W6XS 4x0,22+2x0,5 lanko stíněný</t>
  </si>
  <si>
    <t>Kabel napájení klávesnice WS 4x0,5+2x0,75 lanko stíněný</t>
  </si>
  <si>
    <t>Pomocný materiál, šroubky, hmoždinky, vkládací lišty, elektroinstalační trubky včetně kolínek a úchytného materiálu pro trasu na půdě pro klávesnici EZS z 1PP do recepce</t>
  </si>
  <si>
    <t>Pomocné zednické práce, průrazy, drážky</t>
  </si>
  <si>
    <t>Zajištění požárních ucpávek</t>
  </si>
  <si>
    <t>Naprogramování nastavení ústředny, přístupových kódů, výstupů, nastavení protokolů na pco</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</si>
  <si>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</si>
  <si>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</si>
  <si>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</si>
  <si>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</si>
  <si>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</si>
  <si>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</si>
  <si>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</si>
  <si>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VRN1</t>
  </si>
  <si>
    <t>Průzkumné, geodetické a projektové práce</t>
  </si>
  <si>
    <t>012103000</t>
  </si>
  <si>
    <t>Průzkumné, geodetické a projektové práce geodetické práce před výstavbou</t>
  </si>
  <si>
    <t>1024</t>
  </si>
  <si>
    <t>387812709</t>
  </si>
  <si>
    <t>013254000</t>
  </si>
  <si>
    <t>Průzkumné, geodetické a projektové práce projektové práce dokumentace stavby (výkresová a textová) skutečného provedení stavby</t>
  </si>
  <si>
    <t>-1198340856</t>
  </si>
  <si>
    <t>VRN3</t>
  </si>
  <si>
    <t>Zařízení staveniště</t>
  </si>
  <si>
    <t>030001000</t>
  </si>
  <si>
    <t>Základní rozdělení průvodních činností a nákladů zařízení staveniště</t>
  </si>
  <si>
    <t>%</t>
  </si>
  <si>
    <t>2096421021</t>
  </si>
  <si>
    <t>032403000</t>
  </si>
  <si>
    <t>Zařízení staveniště vybavení staveniště provizorní komunikace</t>
  </si>
  <si>
    <t>938447293</t>
  </si>
  <si>
    <t>4 kusy silniční panely, mtž+dmtž</t>
  </si>
  <si>
    <t>034203000</t>
  </si>
  <si>
    <t>Zařízení staveniště zabezpečení staveniště oplocení staveniště</t>
  </si>
  <si>
    <t>1414985156</t>
  </si>
  <si>
    <t>mtž, pronájem, dmtž, doprava vč. vrat</t>
  </si>
  <si>
    <t>8,75+5,0+7,1+22,5+7,1</t>
  </si>
  <si>
    <t>034503000</t>
  </si>
  <si>
    <t>Zařízení staveniště zabezpečení staveniště informační tabule</t>
  </si>
  <si>
    <t>750947428</t>
  </si>
  <si>
    <t>039203000</t>
  </si>
  <si>
    <t>Zařízení staveniště zrušení zařízení staveniště úprava terénu</t>
  </si>
  <si>
    <t>2028918706</t>
  </si>
  <si>
    <t>VRN4</t>
  </si>
  <si>
    <t>Inženýrská činnost</t>
  </si>
  <si>
    <t>045203000</t>
  </si>
  <si>
    <t>Inženýrská činnost kompletační a koordinační činnost kompletační činnost</t>
  </si>
  <si>
    <t>…</t>
  </si>
  <si>
    <t>471447912</t>
  </si>
  <si>
    <t>-PPV, HZS, Koordinačni činnocs -CCTV, EZS,</t>
  </si>
  <si>
    <t>- zařízení kolaudačního rozhodnutí</t>
  </si>
  <si>
    <t>VRN6</t>
  </si>
  <si>
    <t>Územní vlivy</t>
  </si>
  <si>
    <t>065002000</t>
  </si>
  <si>
    <t>Hlavní tituly průvodních činností a nákladů územní vlivy mimostaveništní doprava materiálů a výrobků</t>
  </si>
  <si>
    <t>-466190411</t>
  </si>
  <si>
    <t>VRN7</t>
  </si>
  <si>
    <t>Provozní vlivy</t>
  </si>
  <si>
    <t>070001000</t>
  </si>
  <si>
    <t>Základní rozdělení průvodních činností a nákladů provozní vlivy</t>
  </si>
  <si>
    <t>348674898</t>
  </si>
  <si>
    <t>VRN9</t>
  </si>
  <si>
    <t>Ostatní náklady</t>
  </si>
  <si>
    <t>092203000</t>
  </si>
  <si>
    <t>Ostatní náklady související s provozem náklady na zaškolení</t>
  </si>
  <si>
    <t>1716136308</t>
  </si>
  <si>
    <t>Vytápění - zaškolení obsluhy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</si>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</sst>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8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7" fillId="0" borderId="23"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29</v>
      </c>
      <c r="AL10" s="29"/>
      <c r="AM10" s="29"/>
      <c r="AN10" s="35" t="s">
        <v>30</v>
      </c>
      <c r="AO10" s="29"/>
      <c r="AP10" s="29"/>
      <c r="AQ10" s="31"/>
      <c r="BE10" s="39"/>
      <c r="BS10" s="24" t="s">
        <v>8</v>
      </c>
    </row>
    <row r="11" spans="2:71" ht="18.45"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32</v>
      </c>
      <c r="AL11" s="29"/>
      <c r="AM11" s="29"/>
      <c r="AN11" s="35" t="s">
        <v>30</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29</v>
      </c>
      <c r="AL13" s="29"/>
      <c r="AM13" s="29"/>
      <c r="AN13" s="42" t="s">
        <v>34</v>
      </c>
      <c r="AO13" s="29"/>
      <c r="AP13" s="29"/>
      <c r="AQ13" s="31"/>
      <c r="BE13" s="39"/>
      <c r="BS13" s="24" t="s">
        <v>8</v>
      </c>
    </row>
    <row r="14" spans="2:71" ht="13.5">
      <c r="B14" s="28"/>
      <c r="C14" s="29"/>
      <c r="D14" s="29"/>
      <c r="E14" s="42" t="s">
        <v>34</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32</v>
      </c>
      <c r="AL14" s="29"/>
      <c r="AM14" s="29"/>
      <c r="AN14" s="42" t="s">
        <v>34</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29</v>
      </c>
      <c r="AL16" s="29"/>
      <c r="AM16" s="29"/>
      <c r="AN16" s="35" t="s">
        <v>30</v>
      </c>
      <c r="AO16" s="29"/>
      <c r="AP16" s="29"/>
      <c r="AQ16" s="31"/>
      <c r="BE16" s="39"/>
      <c r="BS16" s="24" t="s">
        <v>6</v>
      </c>
    </row>
    <row r="17" spans="2:71" ht="18.45"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32</v>
      </c>
      <c r="AL17" s="29"/>
      <c r="AM17" s="29"/>
      <c r="AN17" s="35" t="s">
        <v>30</v>
      </c>
      <c r="AO17" s="29"/>
      <c r="AP17" s="29"/>
      <c r="AQ17" s="31"/>
      <c r="BE17" s="39"/>
      <c r="BS17" s="24" t="s">
        <v>37</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85.5" customHeight="1">
      <c r="B20" s="28"/>
      <c r="C20" s="29"/>
      <c r="D20" s="29"/>
      <c r="E20" s="44" t="s">
        <v>39</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40</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41</v>
      </c>
      <c r="M25" s="52"/>
      <c r="N25" s="52"/>
      <c r="O25" s="52"/>
      <c r="P25" s="47"/>
      <c r="Q25" s="47"/>
      <c r="R25" s="47"/>
      <c r="S25" s="47"/>
      <c r="T25" s="47"/>
      <c r="U25" s="47"/>
      <c r="V25" s="47"/>
      <c r="W25" s="52" t="s">
        <v>42</v>
      </c>
      <c r="X25" s="52"/>
      <c r="Y25" s="52"/>
      <c r="Z25" s="52"/>
      <c r="AA25" s="52"/>
      <c r="AB25" s="52"/>
      <c r="AC25" s="52"/>
      <c r="AD25" s="52"/>
      <c r="AE25" s="52"/>
      <c r="AF25" s="47"/>
      <c r="AG25" s="47"/>
      <c r="AH25" s="47"/>
      <c r="AI25" s="47"/>
      <c r="AJ25" s="47"/>
      <c r="AK25" s="52" t="s">
        <v>43</v>
      </c>
      <c r="AL25" s="52"/>
      <c r="AM25" s="52"/>
      <c r="AN25" s="52"/>
      <c r="AO25" s="52"/>
      <c r="AP25" s="47"/>
      <c r="AQ25" s="51"/>
      <c r="BE25" s="39"/>
    </row>
    <row r="26" spans="2:57" s="2" customFormat="1" ht="14.4" customHeight="1">
      <c r="B26" s="53"/>
      <c r="C26" s="54"/>
      <c r="D26" s="55" t="s">
        <v>44</v>
      </c>
      <c r="E26" s="54"/>
      <c r="F26" s="55" t="s">
        <v>45</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46</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47</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48</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49</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50</v>
      </c>
      <c r="E32" s="61"/>
      <c r="F32" s="61"/>
      <c r="G32" s="61"/>
      <c r="H32" s="61"/>
      <c r="I32" s="61"/>
      <c r="J32" s="61"/>
      <c r="K32" s="61"/>
      <c r="L32" s="61"/>
      <c r="M32" s="61"/>
      <c r="N32" s="61"/>
      <c r="O32" s="61"/>
      <c r="P32" s="61"/>
      <c r="Q32" s="61"/>
      <c r="R32" s="61"/>
      <c r="S32" s="61"/>
      <c r="T32" s="62" t="s">
        <v>51</v>
      </c>
      <c r="U32" s="61"/>
      <c r="V32" s="61"/>
      <c r="W32" s="61"/>
      <c r="X32" s="63" t="s">
        <v>52</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53</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S-1615</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Muzeum Sokolov, Zámecká 1 - Sklep zámku - odkrytí základů tvrze</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24</v>
      </c>
      <c r="D44" s="74"/>
      <c r="E44" s="74"/>
      <c r="F44" s="74"/>
      <c r="G44" s="74"/>
      <c r="H44" s="74"/>
      <c r="I44" s="74"/>
      <c r="J44" s="74"/>
      <c r="K44" s="74"/>
      <c r="L44" s="84" t="str">
        <f>IF(K8="","",K8)</f>
        <v>Sokolov</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IF(AN8="","",AN8)</f>
        <v>23. 1. 2017</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28</v>
      </c>
      <c r="D46" s="74"/>
      <c r="E46" s="74"/>
      <c r="F46" s="74"/>
      <c r="G46" s="74"/>
      <c r="H46" s="74"/>
      <c r="I46" s="74"/>
      <c r="J46" s="74"/>
      <c r="K46" s="74"/>
      <c r="L46" s="77" t="str">
        <f>IF(E11="","",E11)</f>
        <v>Muzeum Sokolov p.o.</v>
      </c>
      <c r="M46" s="74"/>
      <c r="N46" s="74"/>
      <c r="O46" s="74"/>
      <c r="P46" s="74"/>
      <c r="Q46" s="74"/>
      <c r="R46" s="74"/>
      <c r="S46" s="74"/>
      <c r="T46" s="74"/>
      <c r="U46" s="74"/>
      <c r="V46" s="74"/>
      <c r="W46" s="74"/>
      <c r="X46" s="74"/>
      <c r="Y46" s="74"/>
      <c r="Z46" s="74"/>
      <c r="AA46" s="74"/>
      <c r="AB46" s="74"/>
      <c r="AC46" s="74"/>
      <c r="AD46" s="74"/>
      <c r="AE46" s="74"/>
      <c r="AF46" s="74"/>
      <c r="AG46" s="74"/>
      <c r="AH46" s="74"/>
      <c r="AI46" s="76" t="s">
        <v>35</v>
      </c>
      <c r="AJ46" s="74"/>
      <c r="AK46" s="74"/>
      <c r="AL46" s="74"/>
      <c r="AM46" s="77" t="str">
        <f>IF(E17="","",E17)</f>
        <v>Jurica a.s. - Ateliér Sokolov</v>
      </c>
      <c r="AN46" s="77"/>
      <c r="AO46" s="77"/>
      <c r="AP46" s="77"/>
      <c r="AQ46" s="74"/>
      <c r="AR46" s="72"/>
      <c r="AS46" s="86" t="s">
        <v>54</v>
      </c>
      <c r="AT46" s="87"/>
      <c r="AU46" s="88"/>
      <c r="AV46" s="88"/>
      <c r="AW46" s="88"/>
      <c r="AX46" s="88"/>
      <c r="AY46" s="88"/>
      <c r="AZ46" s="88"/>
      <c r="BA46" s="88"/>
      <c r="BB46" s="88"/>
      <c r="BC46" s="88"/>
      <c r="BD46" s="89"/>
    </row>
    <row r="47" spans="2:56" s="1" customFormat="1" ht="13.5">
      <c r="B47" s="46"/>
      <c r="C47" s="76" t="s">
        <v>33</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55</v>
      </c>
      <c r="D49" s="97"/>
      <c r="E49" s="97"/>
      <c r="F49" s="97"/>
      <c r="G49" s="97"/>
      <c r="H49" s="98"/>
      <c r="I49" s="99" t="s">
        <v>56</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57</v>
      </c>
      <c r="AH49" s="97"/>
      <c r="AI49" s="97"/>
      <c r="AJ49" s="97"/>
      <c r="AK49" s="97"/>
      <c r="AL49" s="97"/>
      <c r="AM49" s="97"/>
      <c r="AN49" s="99" t="s">
        <v>58</v>
      </c>
      <c r="AO49" s="97"/>
      <c r="AP49" s="97"/>
      <c r="AQ49" s="101" t="s">
        <v>59</v>
      </c>
      <c r="AR49" s="72"/>
      <c r="AS49" s="102" t="s">
        <v>60</v>
      </c>
      <c r="AT49" s="103" t="s">
        <v>61</v>
      </c>
      <c r="AU49" s="103" t="s">
        <v>62</v>
      </c>
      <c r="AV49" s="103" t="s">
        <v>63</v>
      </c>
      <c r="AW49" s="103" t="s">
        <v>64</v>
      </c>
      <c r="AX49" s="103" t="s">
        <v>65</v>
      </c>
      <c r="AY49" s="103" t="s">
        <v>66</v>
      </c>
      <c r="AZ49" s="103" t="s">
        <v>67</v>
      </c>
      <c r="BA49" s="103" t="s">
        <v>68</v>
      </c>
      <c r="BB49" s="103" t="s">
        <v>69</v>
      </c>
      <c r="BC49" s="103" t="s">
        <v>70</v>
      </c>
      <c r="BD49" s="104" t="s">
        <v>71</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72</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ROUND(SUM(AG52:AG59),2)</f>
        <v>0</v>
      </c>
      <c r="AH51" s="110"/>
      <c r="AI51" s="110"/>
      <c r="AJ51" s="110"/>
      <c r="AK51" s="110"/>
      <c r="AL51" s="110"/>
      <c r="AM51" s="110"/>
      <c r="AN51" s="111">
        <f>SUM(AG51,AT51)</f>
        <v>0</v>
      </c>
      <c r="AO51" s="111"/>
      <c r="AP51" s="111"/>
      <c r="AQ51" s="112" t="s">
        <v>30</v>
      </c>
      <c r="AR51" s="83"/>
      <c r="AS51" s="113">
        <f>ROUND(SUM(AS52:AS59),2)</f>
        <v>0</v>
      </c>
      <c r="AT51" s="114">
        <f>ROUND(SUM(AV51:AW51),2)</f>
        <v>0</v>
      </c>
      <c r="AU51" s="115">
        <f>ROUND(SUM(AU52:AU59),5)</f>
        <v>0</v>
      </c>
      <c r="AV51" s="114">
        <f>ROUND(AZ51*L26,2)</f>
        <v>0</v>
      </c>
      <c r="AW51" s="114">
        <f>ROUND(BA51*L27,2)</f>
        <v>0</v>
      </c>
      <c r="AX51" s="114">
        <f>ROUND(BB51*L26,2)</f>
        <v>0</v>
      </c>
      <c r="AY51" s="114">
        <f>ROUND(BC51*L27,2)</f>
        <v>0</v>
      </c>
      <c r="AZ51" s="114">
        <f>ROUND(SUM(AZ52:AZ59),2)</f>
        <v>0</v>
      </c>
      <c r="BA51" s="114">
        <f>ROUND(SUM(BA52:BA59),2)</f>
        <v>0</v>
      </c>
      <c r="BB51" s="114">
        <f>ROUND(SUM(BB52:BB59),2)</f>
        <v>0</v>
      </c>
      <c r="BC51" s="114">
        <f>ROUND(SUM(BC52:BC59),2)</f>
        <v>0</v>
      </c>
      <c r="BD51" s="116">
        <f>ROUND(SUM(BD52:BD59),2)</f>
        <v>0</v>
      </c>
      <c r="BS51" s="117" t="s">
        <v>73</v>
      </c>
      <c r="BT51" s="117" t="s">
        <v>74</v>
      </c>
      <c r="BU51" s="118" t="s">
        <v>75</v>
      </c>
      <c r="BV51" s="117" t="s">
        <v>76</v>
      </c>
      <c r="BW51" s="117" t="s">
        <v>7</v>
      </c>
      <c r="BX51" s="117" t="s">
        <v>77</v>
      </c>
      <c r="CL51" s="117" t="s">
        <v>21</v>
      </c>
    </row>
    <row r="52" spans="1:91" s="5" customFormat="1" ht="16.5" customHeight="1">
      <c r="A52" s="119" t="s">
        <v>78</v>
      </c>
      <c r="B52" s="120"/>
      <c r="C52" s="121"/>
      <c r="D52" s="122" t="s">
        <v>79</v>
      </c>
      <c r="E52" s="122"/>
      <c r="F52" s="122"/>
      <c r="G52" s="122"/>
      <c r="H52" s="122"/>
      <c r="I52" s="123"/>
      <c r="J52" s="122" t="s">
        <v>80</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'2-ST - Stavební práce'!J27</f>
        <v>0</v>
      </c>
      <c r="AH52" s="123"/>
      <c r="AI52" s="123"/>
      <c r="AJ52" s="123"/>
      <c r="AK52" s="123"/>
      <c r="AL52" s="123"/>
      <c r="AM52" s="123"/>
      <c r="AN52" s="124">
        <f>SUM(AG52,AT52)</f>
        <v>0</v>
      </c>
      <c r="AO52" s="123"/>
      <c r="AP52" s="123"/>
      <c r="AQ52" s="125" t="s">
        <v>81</v>
      </c>
      <c r="AR52" s="126"/>
      <c r="AS52" s="127">
        <v>0</v>
      </c>
      <c r="AT52" s="128">
        <f>ROUND(SUM(AV52:AW52),2)</f>
        <v>0</v>
      </c>
      <c r="AU52" s="129">
        <f>'2-ST - Stavební práce'!P98</f>
        <v>0</v>
      </c>
      <c r="AV52" s="128">
        <f>'2-ST - Stavební práce'!J30</f>
        <v>0</v>
      </c>
      <c r="AW52" s="128">
        <f>'2-ST - Stavební práce'!J31</f>
        <v>0</v>
      </c>
      <c r="AX52" s="128">
        <f>'2-ST - Stavební práce'!J32</f>
        <v>0</v>
      </c>
      <c r="AY52" s="128">
        <f>'2-ST - Stavební práce'!J33</f>
        <v>0</v>
      </c>
      <c r="AZ52" s="128">
        <f>'2-ST - Stavební práce'!F30</f>
        <v>0</v>
      </c>
      <c r="BA52" s="128">
        <f>'2-ST - Stavební práce'!F31</f>
        <v>0</v>
      </c>
      <c r="BB52" s="128">
        <f>'2-ST - Stavební práce'!F32</f>
        <v>0</v>
      </c>
      <c r="BC52" s="128">
        <f>'2-ST - Stavební práce'!F33</f>
        <v>0</v>
      </c>
      <c r="BD52" s="130">
        <f>'2-ST - Stavební práce'!F34</f>
        <v>0</v>
      </c>
      <c r="BT52" s="131" t="s">
        <v>82</v>
      </c>
      <c r="BV52" s="131" t="s">
        <v>76</v>
      </c>
      <c r="BW52" s="131" t="s">
        <v>83</v>
      </c>
      <c r="BX52" s="131" t="s">
        <v>7</v>
      </c>
      <c r="CL52" s="131" t="s">
        <v>30</v>
      </c>
      <c r="CM52" s="131" t="s">
        <v>84</v>
      </c>
    </row>
    <row r="53" spans="1:91" s="5" customFormat="1" ht="16.5" customHeight="1">
      <c r="A53" s="119" t="s">
        <v>78</v>
      </c>
      <c r="B53" s="120"/>
      <c r="C53" s="121"/>
      <c r="D53" s="122" t="s">
        <v>85</v>
      </c>
      <c r="E53" s="122"/>
      <c r="F53" s="122"/>
      <c r="G53" s="122"/>
      <c r="H53" s="122"/>
      <c r="I53" s="123"/>
      <c r="J53" s="122" t="s">
        <v>86</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'2-ZTI - Zdravotně technic...'!J27</f>
        <v>0</v>
      </c>
      <c r="AH53" s="123"/>
      <c r="AI53" s="123"/>
      <c r="AJ53" s="123"/>
      <c r="AK53" s="123"/>
      <c r="AL53" s="123"/>
      <c r="AM53" s="123"/>
      <c r="AN53" s="124">
        <f>SUM(AG53,AT53)</f>
        <v>0</v>
      </c>
      <c r="AO53" s="123"/>
      <c r="AP53" s="123"/>
      <c r="AQ53" s="125" t="s">
        <v>81</v>
      </c>
      <c r="AR53" s="126"/>
      <c r="AS53" s="127">
        <v>0</v>
      </c>
      <c r="AT53" s="128">
        <f>ROUND(SUM(AV53:AW53),2)</f>
        <v>0</v>
      </c>
      <c r="AU53" s="129">
        <f>'2-ZTI - Zdravotně technic...'!P82</f>
        <v>0</v>
      </c>
      <c r="AV53" s="128">
        <f>'2-ZTI - Zdravotně technic...'!J30</f>
        <v>0</v>
      </c>
      <c r="AW53" s="128">
        <f>'2-ZTI - Zdravotně technic...'!J31</f>
        <v>0</v>
      </c>
      <c r="AX53" s="128">
        <f>'2-ZTI - Zdravotně technic...'!J32</f>
        <v>0</v>
      </c>
      <c r="AY53" s="128">
        <f>'2-ZTI - Zdravotně technic...'!J33</f>
        <v>0</v>
      </c>
      <c r="AZ53" s="128">
        <f>'2-ZTI - Zdravotně technic...'!F30</f>
        <v>0</v>
      </c>
      <c r="BA53" s="128">
        <f>'2-ZTI - Zdravotně technic...'!F31</f>
        <v>0</v>
      </c>
      <c r="BB53" s="128">
        <f>'2-ZTI - Zdravotně technic...'!F32</f>
        <v>0</v>
      </c>
      <c r="BC53" s="128">
        <f>'2-ZTI - Zdravotně technic...'!F33</f>
        <v>0</v>
      </c>
      <c r="BD53" s="130">
        <f>'2-ZTI - Zdravotně technic...'!F34</f>
        <v>0</v>
      </c>
      <c r="BT53" s="131" t="s">
        <v>82</v>
      </c>
      <c r="BV53" s="131" t="s">
        <v>76</v>
      </c>
      <c r="BW53" s="131" t="s">
        <v>87</v>
      </c>
      <c r="BX53" s="131" t="s">
        <v>7</v>
      </c>
      <c r="CL53" s="131" t="s">
        <v>30</v>
      </c>
      <c r="CM53" s="131" t="s">
        <v>84</v>
      </c>
    </row>
    <row r="54" spans="1:91" s="5" customFormat="1" ht="16.5" customHeight="1">
      <c r="A54" s="119" t="s">
        <v>78</v>
      </c>
      <c r="B54" s="120"/>
      <c r="C54" s="121"/>
      <c r="D54" s="122" t="s">
        <v>88</v>
      </c>
      <c r="E54" s="122"/>
      <c r="F54" s="122"/>
      <c r="G54" s="122"/>
      <c r="H54" s="122"/>
      <c r="I54" s="123"/>
      <c r="J54" s="122" t="s">
        <v>89</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'2-VYT - Vytápění'!J27</f>
        <v>0</v>
      </c>
      <c r="AH54" s="123"/>
      <c r="AI54" s="123"/>
      <c r="AJ54" s="123"/>
      <c r="AK54" s="123"/>
      <c r="AL54" s="123"/>
      <c r="AM54" s="123"/>
      <c r="AN54" s="124">
        <f>SUM(AG54,AT54)</f>
        <v>0</v>
      </c>
      <c r="AO54" s="123"/>
      <c r="AP54" s="123"/>
      <c r="AQ54" s="125" t="s">
        <v>81</v>
      </c>
      <c r="AR54" s="126"/>
      <c r="AS54" s="127">
        <v>0</v>
      </c>
      <c r="AT54" s="128">
        <f>ROUND(SUM(AV54:AW54),2)</f>
        <v>0</v>
      </c>
      <c r="AU54" s="129">
        <f>'2-VYT - Vytápění'!P83</f>
        <v>0</v>
      </c>
      <c r="AV54" s="128">
        <f>'2-VYT - Vytápění'!J30</f>
        <v>0</v>
      </c>
      <c r="AW54" s="128">
        <f>'2-VYT - Vytápění'!J31</f>
        <v>0</v>
      </c>
      <c r="AX54" s="128">
        <f>'2-VYT - Vytápění'!J32</f>
        <v>0</v>
      </c>
      <c r="AY54" s="128">
        <f>'2-VYT - Vytápění'!J33</f>
        <v>0</v>
      </c>
      <c r="AZ54" s="128">
        <f>'2-VYT - Vytápění'!F30</f>
        <v>0</v>
      </c>
      <c r="BA54" s="128">
        <f>'2-VYT - Vytápění'!F31</f>
        <v>0</v>
      </c>
      <c r="BB54" s="128">
        <f>'2-VYT - Vytápění'!F32</f>
        <v>0</v>
      </c>
      <c r="BC54" s="128">
        <f>'2-VYT - Vytápění'!F33</f>
        <v>0</v>
      </c>
      <c r="BD54" s="130">
        <f>'2-VYT - Vytápění'!F34</f>
        <v>0</v>
      </c>
      <c r="BT54" s="131" t="s">
        <v>82</v>
      </c>
      <c r="BV54" s="131" t="s">
        <v>76</v>
      </c>
      <c r="BW54" s="131" t="s">
        <v>90</v>
      </c>
      <c r="BX54" s="131" t="s">
        <v>7</v>
      </c>
      <c r="CL54" s="131" t="s">
        <v>30</v>
      </c>
      <c r="CM54" s="131" t="s">
        <v>84</v>
      </c>
    </row>
    <row r="55" spans="1:91" s="5" customFormat="1" ht="16.5" customHeight="1">
      <c r="A55" s="119" t="s">
        <v>78</v>
      </c>
      <c r="B55" s="120"/>
      <c r="C55" s="121"/>
      <c r="D55" s="122" t="s">
        <v>91</v>
      </c>
      <c r="E55" s="122"/>
      <c r="F55" s="122"/>
      <c r="G55" s="122"/>
      <c r="H55" s="122"/>
      <c r="I55" s="123"/>
      <c r="J55" s="122" t="s">
        <v>92</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'2-SIP - Silnoproud'!J27</f>
        <v>0</v>
      </c>
      <c r="AH55" s="123"/>
      <c r="AI55" s="123"/>
      <c r="AJ55" s="123"/>
      <c r="AK55" s="123"/>
      <c r="AL55" s="123"/>
      <c r="AM55" s="123"/>
      <c r="AN55" s="124">
        <f>SUM(AG55,AT55)</f>
        <v>0</v>
      </c>
      <c r="AO55" s="123"/>
      <c r="AP55" s="123"/>
      <c r="AQ55" s="125" t="s">
        <v>81</v>
      </c>
      <c r="AR55" s="126"/>
      <c r="AS55" s="127">
        <v>0</v>
      </c>
      <c r="AT55" s="128">
        <f>ROUND(SUM(AV55:AW55),2)</f>
        <v>0</v>
      </c>
      <c r="AU55" s="129">
        <f>'2-SIP - Silnoproud'!P83</f>
        <v>0</v>
      </c>
      <c r="AV55" s="128">
        <f>'2-SIP - Silnoproud'!J30</f>
        <v>0</v>
      </c>
      <c r="AW55" s="128">
        <f>'2-SIP - Silnoproud'!J31</f>
        <v>0</v>
      </c>
      <c r="AX55" s="128">
        <f>'2-SIP - Silnoproud'!J32</f>
        <v>0</v>
      </c>
      <c r="AY55" s="128">
        <f>'2-SIP - Silnoproud'!J33</f>
        <v>0</v>
      </c>
      <c r="AZ55" s="128">
        <f>'2-SIP - Silnoproud'!F30</f>
        <v>0</v>
      </c>
      <c r="BA55" s="128">
        <f>'2-SIP - Silnoproud'!F31</f>
        <v>0</v>
      </c>
      <c r="BB55" s="128">
        <f>'2-SIP - Silnoproud'!F32</f>
        <v>0</v>
      </c>
      <c r="BC55" s="128">
        <f>'2-SIP - Silnoproud'!F33</f>
        <v>0</v>
      </c>
      <c r="BD55" s="130">
        <f>'2-SIP - Silnoproud'!F34</f>
        <v>0</v>
      </c>
      <c r="BT55" s="131" t="s">
        <v>82</v>
      </c>
      <c r="BV55" s="131" t="s">
        <v>76</v>
      </c>
      <c r="BW55" s="131" t="s">
        <v>93</v>
      </c>
      <c r="BX55" s="131" t="s">
        <v>7</v>
      </c>
      <c r="CL55" s="131" t="s">
        <v>30</v>
      </c>
      <c r="CM55" s="131" t="s">
        <v>84</v>
      </c>
    </row>
    <row r="56" spans="1:91" s="5" customFormat="1" ht="16.5" customHeight="1">
      <c r="A56" s="119" t="s">
        <v>78</v>
      </c>
      <c r="B56" s="120"/>
      <c r="C56" s="121"/>
      <c r="D56" s="122" t="s">
        <v>94</v>
      </c>
      <c r="E56" s="122"/>
      <c r="F56" s="122"/>
      <c r="G56" s="122"/>
      <c r="H56" s="122"/>
      <c r="I56" s="123"/>
      <c r="J56" s="122" t="s">
        <v>95</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'2-EPS - EPS'!J27</f>
        <v>0</v>
      </c>
      <c r="AH56" s="123"/>
      <c r="AI56" s="123"/>
      <c r="AJ56" s="123"/>
      <c r="AK56" s="123"/>
      <c r="AL56" s="123"/>
      <c r="AM56" s="123"/>
      <c r="AN56" s="124">
        <f>SUM(AG56,AT56)</f>
        <v>0</v>
      </c>
      <c r="AO56" s="123"/>
      <c r="AP56" s="123"/>
      <c r="AQ56" s="125" t="s">
        <v>81</v>
      </c>
      <c r="AR56" s="126"/>
      <c r="AS56" s="127">
        <v>0</v>
      </c>
      <c r="AT56" s="128">
        <f>ROUND(SUM(AV56:AW56),2)</f>
        <v>0</v>
      </c>
      <c r="AU56" s="129">
        <f>'2-EPS - EPS'!P79</f>
        <v>0</v>
      </c>
      <c r="AV56" s="128">
        <f>'2-EPS - EPS'!J30</f>
        <v>0</v>
      </c>
      <c r="AW56" s="128">
        <f>'2-EPS - EPS'!J31</f>
        <v>0</v>
      </c>
      <c r="AX56" s="128">
        <f>'2-EPS - EPS'!J32</f>
        <v>0</v>
      </c>
      <c r="AY56" s="128">
        <f>'2-EPS - EPS'!J33</f>
        <v>0</v>
      </c>
      <c r="AZ56" s="128">
        <f>'2-EPS - EPS'!F30</f>
        <v>0</v>
      </c>
      <c r="BA56" s="128">
        <f>'2-EPS - EPS'!F31</f>
        <v>0</v>
      </c>
      <c r="BB56" s="128">
        <f>'2-EPS - EPS'!F32</f>
        <v>0</v>
      </c>
      <c r="BC56" s="128">
        <f>'2-EPS - EPS'!F33</f>
        <v>0</v>
      </c>
      <c r="BD56" s="130">
        <f>'2-EPS - EPS'!F34</f>
        <v>0</v>
      </c>
      <c r="BT56" s="131" t="s">
        <v>82</v>
      </c>
      <c r="BV56" s="131" t="s">
        <v>76</v>
      </c>
      <c r="BW56" s="131" t="s">
        <v>96</v>
      </c>
      <c r="BX56" s="131" t="s">
        <v>7</v>
      </c>
      <c r="CL56" s="131" t="s">
        <v>30</v>
      </c>
      <c r="CM56" s="131" t="s">
        <v>84</v>
      </c>
    </row>
    <row r="57" spans="1:91" s="5" customFormat="1" ht="16.5" customHeight="1">
      <c r="A57" s="119" t="s">
        <v>78</v>
      </c>
      <c r="B57" s="120"/>
      <c r="C57" s="121"/>
      <c r="D57" s="122" t="s">
        <v>97</v>
      </c>
      <c r="E57" s="122"/>
      <c r="F57" s="122"/>
      <c r="G57" s="122"/>
      <c r="H57" s="122"/>
      <c r="I57" s="123"/>
      <c r="J57" s="122" t="s">
        <v>98</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'2-CCTV - CCTV'!J27</f>
        <v>0</v>
      </c>
      <c r="AH57" s="123"/>
      <c r="AI57" s="123"/>
      <c r="AJ57" s="123"/>
      <c r="AK57" s="123"/>
      <c r="AL57" s="123"/>
      <c r="AM57" s="123"/>
      <c r="AN57" s="124">
        <f>SUM(AG57,AT57)</f>
        <v>0</v>
      </c>
      <c r="AO57" s="123"/>
      <c r="AP57" s="123"/>
      <c r="AQ57" s="125" t="s">
        <v>81</v>
      </c>
      <c r="AR57" s="126"/>
      <c r="AS57" s="127">
        <v>0</v>
      </c>
      <c r="AT57" s="128">
        <f>ROUND(SUM(AV57:AW57),2)</f>
        <v>0</v>
      </c>
      <c r="AU57" s="129">
        <f>'2-CCTV - CCTV'!P80</f>
        <v>0</v>
      </c>
      <c r="AV57" s="128">
        <f>'2-CCTV - CCTV'!J30</f>
        <v>0</v>
      </c>
      <c r="AW57" s="128">
        <f>'2-CCTV - CCTV'!J31</f>
        <v>0</v>
      </c>
      <c r="AX57" s="128">
        <f>'2-CCTV - CCTV'!J32</f>
        <v>0</v>
      </c>
      <c r="AY57" s="128">
        <f>'2-CCTV - CCTV'!J33</f>
        <v>0</v>
      </c>
      <c r="AZ57" s="128">
        <f>'2-CCTV - CCTV'!F30</f>
        <v>0</v>
      </c>
      <c r="BA57" s="128">
        <f>'2-CCTV - CCTV'!F31</f>
        <v>0</v>
      </c>
      <c r="BB57" s="128">
        <f>'2-CCTV - CCTV'!F32</f>
        <v>0</v>
      </c>
      <c r="BC57" s="128">
        <f>'2-CCTV - CCTV'!F33</f>
        <v>0</v>
      </c>
      <c r="BD57" s="130">
        <f>'2-CCTV - CCTV'!F34</f>
        <v>0</v>
      </c>
      <c r="BT57" s="131" t="s">
        <v>82</v>
      </c>
      <c r="BV57" s="131" t="s">
        <v>76</v>
      </c>
      <c r="BW57" s="131" t="s">
        <v>99</v>
      </c>
      <c r="BX57" s="131" t="s">
        <v>7</v>
      </c>
      <c r="CL57" s="131" t="s">
        <v>30</v>
      </c>
      <c r="CM57" s="131" t="s">
        <v>84</v>
      </c>
    </row>
    <row r="58" spans="1:91" s="5" customFormat="1" ht="16.5" customHeight="1">
      <c r="A58" s="119" t="s">
        <v>78</v>
      </c>
      <c r="B58" s="120"/>
      <c r="C58" s="121"/>
      <c r="D58" s="122" t="s">
        <v>100</v>
      </c>
      <c r="E58" s="122"/>
      <c r="F58" s="122"/>
      <c r="G58" s="122"/>
      <c r="H58" s="122"/>
      <c r="I58" s="123"/>
      <c r="J58" s="122" t="s">
        <v>101</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4">
        <f>'2-EZS - EZS'!J27</f>
        <v>0</v>
      </c>
      <c r="AH58" s="123"/>
      <c r="AI58" s="123"/>
      <c r="AJ58" s="123"/>
      <c r="AK58" s="123"/>
      <c r="AL58" s="123"/>
      <c r="AM58" s="123"/>
      <c r="AN58" s="124">
        <f>SUM(AG58,AT58)</f>
        <v>0</v>
      </c>
      <c r="AO58" s="123"/>
      <c r="AP58" s="123"/>
      <c r="AQ58" s="125" t="s">
        <v>81</v>
      </c>
      <c r="AR58" s="126"/>
      <c r="AS58" s="127">
        <v>0</v>
      </c>
      <c r="AT58" s="128">
        <f>ROUND(SUM(AV58:AW58),2)</f>
        <v>0</v>
      </c>
      <c r="AU58" s="129">
        <f>'2-EZS - EZS'!P80</f>
        <v>0</v>
      </c>
      <c r="AV58" s="128">
        <f>'2-EZS - EZS'!J30</f>
        <v>0</v>
      </c>
      <c r="AW58" s="128">
        <f>'2-EZS - EZS'!J31</f>
        <v>0</v>
      </c>
      <c r="AX58" s="128">
        <f>'2-EZS - EZS'!J32</f>
        <v>0</v>
      </c>
      <c r="AY58" s="128">
        <f>'2-EZS - EZS'!J33</f>
        <v>0</v>
      </c>
      <c r="AZ58" s="128">
        <f>'2-EZS - EZS'!F30</f>
        <v>0</v>
      </c>
      <c r="BA58" s="128">
        <f>'2-EZS - EZS'!F31</f>
        <v>0</v>
      </c>
      <c r="BB58" s="128">
        <f>'2-EZS - EZS'!F32</f>
        <v>0</v>
      </c>
      <c r="BC58" s="128">
        <f>'2-EZS - EZS'!F33</f>
        <v>0</v>
      </c>
      <c r="BD58" s="130">
        <f>'2-EZS - EZS'!F34</f>
        <v>0</v>
      </c>
      <c r="BT58" s="131" t="s">
        <v>82</v>
      </c>
      <c r="BV58" s="131" t="s">
        <v>76</v>
      </c>
      <c r="BW58" s="131" t="s">
        <v>102</v>
      </c>
      <c r="BX58" s="131" t="s">
        <v>7</v>
      </c>
      <c r="CL58" s="131" t="s">
        <v>30</v>
      </c>
      <c r="CM58" s="131" t="s">
        <v>84</v>
      </c>
    </row>
    <row r="59" spans="1:91" s="5" customFormat="1" ht="16.5" customHeight="1">
      <c r="A59" s="119" t="s">
        <v>78</v>
      </c>
      <c r="B59" s="120"/>
      <c r="C59" s="121"/>
      <c r="D59" s="122" t="s">
        <v>103</v>
      </c>
      <c r="E59" s="122"/>
      <c r="F59" s="122"/>
      <c r="G59" s="122"/>
      <c r="H59" s="122"/>
      <c r="I59" s="123"/>
      <c r="J59" s="122" t="s">
        <v>104</v>
      </c>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4">
        <f>'VRN - Vedlejší rozpočtové...'!J27</f>
        <v>0</v>
      </c>
      <c r="AH59" s="123"/>
      <c r="AI59" s="123"/>
      <c r="AJ59" s="123"/>
      <c r="AK59" s="123"/>
      <c r="AL59" s="123"/>
      <c r="AM59" s="123"/>
      <c r="AN59" s="124">
        <f>SUM(AG59,AT59)</f>
        <v>0</v>
      </c>
      <c r="AO59" s="123"/>
      <c r="AP59" s="123"/>
      <c r="AQ59" s="125" t="s">
        <v>81</v>
      </c>
      <c r="AR59" s="126"/>
      <c r="AS59" s="132">
        <v>0</v>
      </c>
      <c r="AT59" s="133">
        <f>ROUND(SUM(AV59:AW59),2)</f>
        <v>0</v>
      </c>
      <c r="AU59" s="134">
        <f>'VRN - Vedlejší rozpočtové...'!P83</f>
        <v>0</v>
      </c>
      <c r="AV59" s="133">
        <f>'VRN - Vedlejší rozpočtové...'!J30</f>
        <v>0</v>
      </c>
      <c r="AW59" s="133">
        <f>'VRN - Vedlejší rozpočtové...'!J31</f>
        <v>0</v>
      </c>
      <c r="AX59" s="133">
        <f>'VRN - Vedlejší rozpočtové...'!J32</f>
        <v>0</v>
      </c>
      <c r="AY59" s="133">
        <f>'VRN - Vedlejší rozpočtové...'!J33</f>
        <v>0</v>
      </c>
      <c r="AZ59" s="133">
        <f>'VRN - Vedlejší rozpočtové...'!F30</f>
        <v>0</v>
      </c>
      <c r="BA59" s="133">
        <f>'VRN - Vedlejší rozpočtové...'!F31</f>
        <v>0</v>
      </c>
      <c r="BB59" s="133">
        <f>'VRN - Vedlejší rozpočtové...'!F32</f>
        <v>0</v>
      </c>
      <c r="BC59" s="133">
        <f>'VRN - Vedlejší rozpočtové...'!F33</f>
        <v>0</v>
      </c>
      <c r="BD59" s="135">
        <f>'VRN - Vedlejší rozpočtové...'!F34</f>
        <v>0</v>
      </c>
      <c r="BT59" s="131" t="s">
        <v>82</v>
      </c>
      <c r="BV59" s="131" t="s">
        <v>76</v>
      </c>
      <c r="BW59" s="131" t="s">
        <v>105</v>
      </c>
      <c r="BX59" s="131" t="s">
        <v>7</v>
      </c>
      <c r="CL59" s="131" t="s">
        <v>30</v>
      </c>
      <c r="CM59" s="131" t="s">
        <v>84</v>
      </c>
    </row>
    <row r="60" spans="2:44" s="1" customFormat="1" ht="30" customHeight="1">
      <c r="B60" s="46"/>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2"/>
    </row>
    <row r="61" spans="2:44" s="1" customFormat="1" ht="6.95" customHeight="1">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72"/>
    </row>
  </sheetData>
  <sheetProtection password="CC35" sheet="1" objects="1" scenarios="1" formatColumns="0" formatRows="0"/>
  <mergeCells count="6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G51:AM51"/>
    <mergeCell ref="AN51:AP51"/>
    <mergeCell ref="AR2:BE2"/>
  </mergeCells>
  <hyperlinks>
    <hyperlink ref="K1:S1" location="C2" display="1) Rekapitulace stavby"/>
    <hyperlink ref="W1:AI1" location="C51" display="2) Rekapitulace objektů stavby a soupisů prací"/>
    <hyperlink ref="A52" location="'2-ST - Stavební práce'!C2" display="/"/>
    <hyperlink ref="A53" location="'2-ZTI - Zdravotně technic...'!C2" display="/"/>
    <hyperlink ref="A54" location="'2-VYT - Vytápění'!C2" display="/"/>
    <hyperlink ref="A55" location="'2-SIP - Silnoproud'!C2" display="/"/>
    <hyperlink ref="A56" location="'2-EPS - EPS'!C2" display="/"/>
    <hyperlink ref="A57" location="'2-CCTV - CCTV'!C2" display="/"/>
    <hyperlink ref="A58" location="'2-EZS - EZS'!C2" display="/"/>
    <hyperlink ref="A59"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00" customWidth="1"/>
    <col min="2" max="2" width="1.66796875" style="300" customWidth="1"/>
    <col min="3" max="4" width="5" style="300" customWidth="1"/>
    <col min="5" max="5" width="11.66015625" style="300" customWidth="1"/>
    <col min="6" max="6" width="9.16015625" style="300" customWidth="1"/>
    <col min="7" max="7" width="5" style="300" customWidth="1"/>
    <col min="8" max="8" width="77.83203125" style="300" customWidth="1"/>
    <col min="9" max="10" width="20" style="300" customWidth="1"/>
    <col min="11" max="11" width="1.66796875" style="300" customWidth="1"/>
  </cols>
  <sheetData>
    <row r="1" ht="37.5" customHeight="1"/>
    <row r="2" spans="2:11" ht="7.5" customHeight="1">
      <c r="B2" s="301"/>
      <c r="C2" s="302"/>
      <c r="D2" s="302"/>
      <c r="E2" s="302"/>
      <c r="F2" s="302"/>
      <c r="G2" s="302"/>
      <c r="H2" s="302"/>
      <c r="I2" s="302"/>
      <c r="J2" s="302"/>
      <c r="K2" s="303"/>
    </row>
    <row r="3" spans="2:11" s="15" customFormat="1" ht="45" customHeight="1">
      <c r="B3" s="304"/>
      <c r="C3" s="305" t="s">
        <v>2423</v>
      </c>
      <c r="D3" s="305"/>
      <c r="E3" s="305"/>
      <c r="F3" s="305"/>
      <c r="G3" s="305"/>
      <c r="H3" s="305"/>
      <c r="I3" s="305"/>
      <c r="J3" s="305"/>
      <c r="K3" s="306"/>
    </row>
    <row r="4" spans="2:11" ht="25.5" customHeight="1">
      <c r="B4" s="307"/>
      <c r="C4" s="308" t="s">
        <v>2424</v>
      </c>
      <c r="D4" s="308"/>
      <c r="E4" s="308"/>
      <c r="F4" s="308"/>
      <c r="G4" s="308"/>
      <c r="H4" s="308"/>
      <c r="I4" s="308"/>
      <c r="J4" s="308"/>
      <c r="K4" s="309"/>
    </row>
    <row r="5" spans="2:11" ht="5.25" customHeight="1">
      <c r="B5" s="307"/>
      <c r="C5" s="310"/>
      <c r="D5" s="310"/>
      <c r="E5" s="310"/>
      <c r="F5" s="310"/>
      <c r="G5" s="310"/>
      <c r="H5" s="310"/>
      <c r="I5" s="310"/>
      <c r="J5" s="310"/>
      <c r="K5" s="309"/>
    </row>
    <row r="6" spans="2:11" ht="15" customHeight="1">
      <c r="B6" s="307"/>
      <c r="C6" s="311" t="s">
        <v>2425</v>
      </c>
      <c r="D6" s="311"/>
      <c r="E6" s="311"/>
      <c r="F6" s="311"/>
      <c r="G6" s="311"/>
      <c r="H6" s="311"/>
      <c r="I6" s="311"/>
      <c r="J6" s="311"/>
      <c r="K6" s="309"/>
    </row>
    <row r="7" spans="2:11" ht="15" customHeight="1">
      <c r="B7" s="312"/>
      <c r="C7" s="311" t="s">
        <v>2426</v>
      </c>
      <c r="D7" s="311"/>
      <c r="E7" s="311"/>
      <c r="F7" s="311"/>
      <c r="G7" s="311"/>
      <c r="H7" s="311"/>
      <c r="I7" s="311"/>
      <c r="J7" s="311"/>
      <c r="K7" s="309"/>
    </row>
    <row r="8" spans="2:11" ht="12.75" customHeight="1">
      <c r="B8" s="312"/>
      <c r="C8" s="311"/>
      <c r="D8" s="311"/>
      <c r="E8" s="311"/>
      <c r="F8" s="311"/>
      <c r="G8" s="311"/>
      <c r="H8" s="311"/>
      <c r="I8" s="311"/>
      <c r="J8" s="311"/>
      <c r="K8" s="309"/>
    </row>
    <row r="9" spans="2:11" ht="15" customHeight="1">
      <c r="B9" s="312"/>
      <c r="C9" s="311" t="s">
        <v>2427</v>
      </c>
      <c r="D9" s="311"/>
      <c r="E9" s="311"/>
      <c r="F9" s="311"/>
      <c r="G9" s="311"/>
      <c r="H9" s="311"/>
      <c r="I9" s="311"/>
      <c r="J9" s="311"/>
      <c r="K9" s="309"/>
    </row>
    <row r="10" spans="2:11" ht="15" customHeight="1">
      <c r="B10" s="312"/>
      <c r="C10" s="311"/>
      <c r="D10" s="311" t="s">
        <v>2428</v>
      </c>
      <c r="E10" s="311"/>
      <c r="F10" s="311"/>
      <c r="G10" s="311"/>
      <c r="H10" s="311"/>
      <c r="I10" s="311"/>
      <c r="J10" s="311"/>
      <c r="K10" s="309"/>
    </row>
    <row r="11" spans="2:11" ht="15" customHeight="1">
      <c r="B11" s="312"/>
      <c r="C11" s="313"/>
      <c r="D11" s="311" t="s">
        <v>2429</v>
      </c>
      <c r="E11" s="311"/>
      <c r="F11" s="311"/>
      <c r="G11" s="311"/>
      <c r="H11" s="311"/>
      <c r="I11" s="311"/>
      <c r="J11" s="311"/>
      <c r="K11" s="309"/>
    </row>
    <row r="12" spans="2:11" ht="12.75" customHeight="1">
      <c r="B12" s="312"/>
      <c r="C12" s="313"/>
      <c r="D12" s="313"/>
      <c r="E12" s="313"/>
      <c r="F12" s="313"/>
      <c r="G12" s="313"/>
      <c r="H12" s="313"/>
      <c r="I12" s="313"/>
      <c r="J12" s="313"/>
      <c r="K12" s="309"/>
    </row>
    <row r="13" spans="2:11" ht="15" customHeight="1">
      <c r="B13" s="312"/>
      <c r="C13" s="313"/>
      <c r="D13" s="311" t="s">
        <v>2430</v>
      </c>
      <c r="E13" s="311"/>
      <c r="F13" s="311"/>
      <c r="G13" s="311"/>
      <c r="H13" s="311"/>
      <c r="I13" s="311"/>
      <c r="J13" s="311"/>
      <c r="K13" s="309"/>
    </row>
    <row r="14" spans="2:11" ht="15" customHeight="1">
      <c r="B14" s="312"/>
      <c r="C14" s="313"/>
      <c r="D14" s="311" t="s">
        <v>2431</v>
      </c>
      <c r="E14" s="311"/>
      <c r="F14" s="311"/>
      <c r="G14" s="311"/>
      <c r="H14" s="311"/>
      <c r="I14" s="311"/>
      <c r="J14" s="311"/>
      <c r="K14" s="309"/>
    </row>
    <row r="15" spans="2:11" ht="15" customHeight="1">
      <c r="B15" s="312"/>
      <c r="C15" s="313"/>
      <c r="D15" s="311" t="s">
        <v>2432</v>
      </c>
      <c r="E15" s="311"/>
      <c r="F15" s="311"/>
      <c r="G15" s="311"/>
      <c r="H15" s="311"/>
      <c r="I15" s="311"/>
      <c r="J15" s="311"/>
      <c r="K15" s="309"/>
    </row>
    <row r="16" spans="2:11" ht="15" customHeight="1">
      <c r="B16" s="312"/>
      <c r="C16" s="313"/>
      <c r="D16" s="313"/>
      <c r="E16" s="314" t="s">
        <v>81</v>
      </c>
      <c r="F16" s="311" t="s">
        <v>2433</v>
      </c>
      <c r="G16" s="311"/>
      <c r="H16" s="311"/>
      <c r="I16" s="311"/>
      <c r="J16" s="311"/>
      <c r="K16" s="309"/>
    </row>
    <row r="17" spans="2:11" ht="15" customHeight="1">
      <c r="B17" s="312"/>
      <c r="C17" s="313"/>
      <c r="D17" s="313"/>
      <c r="E17" s="314" t="s">
        <v>2434</v>
      </c>
      <c r="F17" s="311" t="s">
        <v>2435</v>
      </c>
      <c r="G17" s="311"/>
      <c r="H17" s="311"/>
      <c r="I17" s="311"/>
      <c r="J17" s="311"/>
      <c r="K17" s="309"/>
    </row>
    <row r="18" spans="2:11" ht="15" customHeight="1">
      <c r="B18" s="312"/>
      <c r="C18" s="313"/>
      <c r="D18" s="313"/>
      <c r="E18" s="314" t="s">
        <v>2436</v>
      </c>
      <c r="F18" s="311" t="s">
        <v>2437</v>
      </c>
      <c r="G18" s="311"/>
      <c r="H18" s="311"/>
      <c r="I18" s="311"/>
      <c r="J18" s="311"/>
      <c r="K18" s="309"/>
    </row>
    <row r="19" spans="2:11" ht="15" customHeight="1">
      <c r="B19" s="312"/>
      <c r="C19" s="313"/>
      <c r="D19" s="313"/>
      <c r="E19" s="314" t="s">
        <v>2438</v>
      </c>
      <c r="F19" s="311" t="s">
        <v>2439</v>
      </c>
      <c r="G19" s="311"/>
      <c r="H19" s="311"/>
      <c r="I19" s="311"/>
      <c r="J19" s="311"/>
      <c r="K19" s="309"/>
    </row>
    <row r="20" spans="2:11" ht="15" customHeight="1">
      <c r="B20" s="312"/>
      <c r="C20" s="313"/>
      <c r="D20" s="313"/>
      <c r="E20" s="314" t="s">
        <v>2440</v>
      </c>
      <c r="F20" s="311" t="s">
        <v>2252</v>
      </c>
      <c r="G20" s="311"/>
      <c r="H20" s="311"/>
      <c r="I20" s="311"/>
      <c r="J20" s="311"/>
      <c r="K20" s="309"/>
    </row>
    <row r="21" spans="2:11" ht="15" customHeight="1">
      <c r="B21" s="312"/>
      <c r="C21" s="313"/>
      <c r="D21" s="313"/>
      <c r="E21" s="314" t="s">
        <v>2441</v>
      </c>
      <c r="F21" s="311" t="s">
        <v>2442</v>
      </c>
      <c r="G21" s="311"/>
      <c r="H21" s="311"/>
      <c r="I21" s="311"/>
      <c r="J21" s="311"/>
      <c r="K21" s="309"/>
    </row>
    <row r="22" spans="2:11" ht="12.75" customHeight="1">
      <c r="B22" s="312"/>
      <c r="C22" s="313"/>
      <c r="D22" s="313"/>
      <c r="E22" s="313"/>
      <c r="F22" s="313"/>
      <c r="G22" s="313"/>
      <c r="H22" s="313"/>
      <c r="I22" s="313"/>
      <c r="J22" s="313"/>
      <c r="K22" s="309"/>
    </row>
    <row r="23" spans="2:11" ht="15" customHeight="1">
      <c r="B23" s="312"/>
      <c r="C23" s="311" t="s">
        <v>2443</v>
      </c>
      <c r="D23" s="311"/>
      <c r="E23" s="311"/>
      <c r="F23" s="311"/>
      <c r="G23" s="311"/>
      <c r="H23" s="311"/>
      <c r="I23" s="311"/>
      <c r="J23" s="311"/>
      <c r="K23" s="309"/>
    </row>
    <row r="24" spans="2:11" ht="15" customHeight="1">
      <c r="B24" s="312"/>
      <c r="C24" s="311" t="s">
        <v>2444</v>
      </c>
      <c r="D24" s="311"/>
      <c r="E24" s="311"/>
      <c r="F24" s="311"/>
      <c r="G24" s="311"/>
      <c r="H24" s="311"/>
      <c r="I24" s="311"/>
      <c r="J24" s="311"/>
      <c r="K24" s="309"/>
    </row>
    <row r="25" spans="2:11" ht="15" customHeight="1">
      <c r="B25" s="312"/>
      <c r="C25" s="311"/>
      <c r="D25" s="311" t="s">
        <v>2445</v>
      </c>
      <c r="E25" s="311"/>
      <c r="F25" s="311"/>
      <c r="G25" s="311"/>
      <c r="H25" s="311"/>
      <c r="I25" s="311"/>
      <c r="J25" s="311"/>
      <c r="K25" s="309"/>
    </row>
    <row r="26" spans="2:11" ht="15" customHeight="1">
      <c r="B26" s="312"/>
      <c r="C26" s="313"/>
      <c r="D26" s="311" t="s">
        <v>2446</v>
      </c>
      <c r="E26" s="311"/>
      <c r="F26" s="311"/>
      <c r="G26" s="311"/>
      <c r="H26" s="311"/>
      <c r="I26" s="311"/>
      <c r="J26" s="311"/>
      <c r="K26" s="309"/>
    </row>
    <row r="27" spans="2:11" ht="12.75" customHeight="1">
      <c r="B27" s="312"/>
      <c r="C27" s="313"/>
      <c r="D27" s="313"/>
      <c r="E27" s="313"/>
      <c r="F27" s="313"/>
      <c r="G27" s="313"/>
      <c r="H27" s="313"/>
      <c r="I27" s="313"/>
      <c r="J27" s="313"/>
      <c r="K27" s="309"/>
    </row>
    <row r="28" spans="2:11" ht="15" customHeight="1">
      <c r="B28" s="312"/>
      <c r="C28" s="313"/>
      <c r="D28" s="311" t="s">
        <v>2447</v>
      </c>
      <c r="E28" s="311"/>
      <c r="F28" s="311"/>
      <c r="G28" s="311"/>
      <c r="H28" s="311"/>
      <c r="I28" s="311"/>
      <c r="J28" s="311"/>
      <c r="K28" s="309"/>
    </row>
    <row r="29" spans="2:11" ht="15" customHeight="1">
      <c r="B29" s="312"/>
      <c r="C29" s="313"/>
      <c r="D29" s="311" t="s">
        <v>2448</v>
      </c>
      <c r="E29" s="311"/>
      <c r="F29" s="311"/>
      <c r="G29" s="311"/>
      <c r="H29" s="311"/>
      <c r="I29" s="311"/>
      <c r="J29" s="311"/>
      <c r="K29" s="309"/>
    </row>
    <row r="30" spans="2:11" ht="12.75" customHeight="1">
      <c r="B30" s="312"/>
      <c r="C30" s="313"/>
      <c r="D30" s="313"/>
      <c r="E30" s="313"/>
      <c r="F30" s="313"/>
      <c r="G30" s="313"/>
      <c r="H30" s="313"/>
      <c r="I30" s="313"/>
      <c r="J30" s="313"/>
      <c r="K30" s="309"/>
    </row>
    <row r="31" spans="2:11" ht="15" customHeight="1">
      <c r="B31" s="312"/>
      <c r="C31" s="313"/>
      <c r="D31" s="311" t="s">
        <v>2449</v>
      </c>
      <c r="E31" s="311"/>
      <c r="F31" s="311"/>
      <c r="G31" s="311"/>
      <c r="H31" s="311"/>
      <c r="I31" s="311"/>
      <c r="J31" s="311"/>
      <c r="K31" s="309"/>
    </row>
    <row r="32" spans="2:11" ht="15" customHeight="1">
      <c r="B32" s="312"/>
      <c r="C32" s="313"/>
      <c r="D32" s="311" t="s">
        <v>2450</v>
      </c>
      <c r="E32" s="311"/>
      <c r="F32" s="311"/>
      <c r="G32" s="311"/>
      <c r="H32" s="311"/>
      <c r="I32" s="311"/>
      <c r="J32" s="311"/>
      <c r="K32" s="309"/>
    </row>
    <row r="33" spans="2:11" ht="15" customHeight="1">
      <c r="B33" s="312"/>
      <c r="C33" s="313"/>
      <c r="D33" s="311" t="s">
        <v>2451</v>
      </c>
      <c r="E33" s="311"/>
      <c r="F33" s="311"/>
      <c r="G33" s="311"/>
      <c r="H33" s="311"/>
      <c r="I33" s="311"/>
      <c r="J33" s="311"/>
      <c r="K33" s="309"/>
    </row>
    <row r="34" spans="2:11" ht="15" customHeight="1">
      <c r="B34" s="312"/>
      <c r="C34" s="313"/>
      <c r="D34" s="311"/>
      <c r="E34" s="315" t="s">
        <v>142</v>
      </c>
      <c r="F34" s="311"/>
      <c r="G34" s="311" t="s">
        <v>2452</v>
      </c>
      <c r="H34" s="311"/>
      <c r="I34" s="311"/>
      <c r="J34" s="311"/>
      <c r="K34" s="309"/>
    </row>
    <row r="35" spans="2:11" ht="30.75" customHeight="1">
      <c r="B35" s="312"/>
      <c r="C35" s="313"/>
      <c r="D35" s="311"/>
      <c r="E35" s="315" t="s">
        <v>2453</v>
      </c>
      <c r="F35" s="311"/>
      <c r="G35" s="311" t="s">
        <v>2454</v>
      </c>
      <c r="H35" s="311"/>
      <c r="I35" s="311"/>
      <c r="J35" s="311"/>
      <c r="K35" s="309"/>
    </row>
    <row r="36" spans="2:11" ht="15" customHeight="1">
      <c r="B36" s="312"/>
      <c r="C36" s="313"/>
      <c r="D36" s="311"/>
      <c r="E36" s="315" t="s">
        <v>55</v>
      </c>
      <c r="F36" s="311"/>
      <c r="G36" s="311" t="s">
        <v>2455</v>
      </c>
      <c r="H36" s="311"/>
      <c r="I36" s="311"/>
      <c r="J36" s="311"/>
      <c r="K36" s="309"/>
    </row>
    <row r="37" spans="2:11" ht="15" customHeight="1">
      <c r="B37" s="312"/>
      <c r="C37" s="313"/>
      <c r="D37" s="311"/>
      <c r="E37" s="315" t="s">
        <v>143</v>
      </c>
      <c r="F37" s="311"/>
      <c r="G37" s="311" t="s">
        <v>2456</v>
      </c>
      <c r="H37" s="311"/>
      <c r="I37" s="311"/>
      <c r="J37" s="311"/>
      <c r="K37" s="309"/>
    </row>
    <row r="38" spans="2:11" ht="15" customHeight="1">
      <c r="B38" s="312"/>
      <c r="C38" s="313"/>
      <c r="D38" s="311"/>
      <c r="E38" s="315" t="s">
        <v>144</v>
      </c>
      <c r="F38" s="311"/>
      <c r="G38" s="311" t="s">
        <v>2457</v>
      </c>
      <c r="H38" s="311"/>
      <c r="I38" s="311"/>
      <c r="J38" s="311"/>
      <c r="K38" s="309"/>
    </row>
    <row r="39" spans="2:11" ht="15" customHeight="1">
      <c r="B39" s="312"/>
      <c r="C39" s="313"/>
      <c r="D39" s="311"/>
      <c r="E39" s="315" t="s">
        <v>145</v>
      </c>
      <c r="F39" s="311"/>
      <c r="G39" s="311" t="s">
        <v>2458</v>
      </c>
      <c r="H39" s="311"/>
      <c r="I39" s="311"/>
      <c r="J39" s="311"/>
      <c r="K39" s="309"/>
    </row>
    <row r="40" spans="2:11" ht="15" customHeight="1">
      <c r="B40" s="312"/>
      <c r="C40" s="313"/>
      <c r="D40" s="311"/>
      <c r="E40" s="315" t="s">
        <v>2459</v>
      </c>
      <c r="F40" s="311"/>
      <c r="G40" s="311" t="s">
        <v>2460</v>
      </c>
      <c r="H40" s="311"/>
      <c r="I40" s="311"/>
      <c r="J40" s="311"/>
      <c r="K40" s="309"/>
    </row>
    <row r="41" spans="2:11" ht="15" customHeight="1">
      <c r="B41" s="312"/>
      <c r="C41" s="313"/>
      <c r="D41" s="311"/>
      <c r="E41" s="315"/>
      <c r="F41" s="311"/>
      <c r="G41" s="311" t="s">
        <v>2461</v>
      </c>
      <c r="H41" s="311"/>
      <c r="I41" s="311"/>
      <c r="J41" s="311"/>
      <c r="K41" s="309"/>
    </row>
    <row r="42" spans="2:11" ht="15" customHeight="1">
      <c r="B42" s="312"/>
      <c r="C42" s="313"/>
      <c r="D42" s="311"/>
      <c r="E42" s="315" t="s">
        <v>2462</v>
      </c>
      <c r="F42" s="311"/>
      <c r="G42" s="311" t="s">
        <v>2463</v>
      </c>
      <c r="H42" s="311"/>
      <c r="I42" s="311"/>
      <c r="J42" s="311"/>
      <c r="K42" s="309"/>
    </row>
    <row r="43" spans="2:11" ht="15" customHeight="1">
      <c r="B43" s="312"/>
      <c r="C43" s="313"/>
      <c r="D43" s="311"/>
      <c r="E43" s="315" t="s">
        <v>147</v>
      </c>
      <c r="F43" s="311"/>
      <c r="G43" s="311" t="s">
        <v>2464</v>
      </c>
      <c r="H43" s="311"/>
      <c r="I43" s="311"/>
      <c r="J43" s="311"/>
      <c r="K43" s="309"/>
    </row>
    <row r="44" spans="2:11" ht="12.75" customHeight="1">
      <c r="B44" s="312"/>
      <c r="C44" s="313"/>
      <c r="D44" s="311"/>
      <c r="E44" s="311"/>
      <c r="F44" s="311"/>
      <c r="G44" s="311"/>
      <c r="H44" s="311"/>
      <c r="I44" s="311"/>
      <c r="J44" s="311"/>
      <c r="K44" s="309"/>
    </row>
    <row r="45" spans="2:11" ht="15" customHeight="1">
      <c r="B45" s="312"/>
      <c r="C45" s="313"/>
      <c r="D45" s="311" t="s">
        <v>2465</v>
      </c>
      <c r="E45" s="311"/>
      <c r="F45" s="311"/>
      <c r="G45" s="311"/>
      <c r="H45" s="311"/>
      <c r="I45" s="311"/>
      <c r="J45" s="311"/>
      <c r="K45" s="309"/>
    </row>
    <row r="46" spans="2:11" ht="15" customHeight="1">
      <c r="B46" s="312"/>
      <c r="C46" s="313"/>
      <c r="D46" s="313"/>
      <c r="E46" s="311" t="s">
        <v>2466</v>
      </c>
      <c r="F46" s="311"/>
      <c r="G46" s="311"/>
      <c r="H46" s="311"/>
      <c r="I46" s="311"/>
      <c r="J46" s="311"/>
      <c r="K46" s="309"/>
    </row>
    <row r="47" spans="2:11" ht="15" customHeight="1">
      <c r="B47" s="312"/>
      <c r="C47" s="313"/>
      <c r="D47" s="313"/>
      <c r="E47" s="311" t="s">
        <v>2467</v>
      </c>
      <c r="F47" s="311"/>
      <c r="G47" s="311"/>
      <c r="H47" s="311"/>
      <c r="I47" s="311"/>
      <c r="J47" s="311"/>
      <c r="K47" s="309"/>
    </row>
    <row r="48" spans="2:11" ht="15" customHeight="1">
      <c r="B48" s="312"/>
      <c r="C48" s="313"/>
      <c r="D48" s="313"/>
      <c r="E48" s="311" t="s">
        <v>2468</v>
      </c>
      <c r="F48" s="311"/>
      <c r="G48" s="311"/>
      <c r="H48" s="311"/>
      <c r="I48" s="311"/>
      <c r="J48" s="311"/>
      <c r="K48" s="309"/>
    </row>
    <row r="49" spans="2:11" ht="15" customHeight="1">
      <c r="B49" s="312"/>
      <c r="C49" s="313"/>
      <c r="D49" s="311" t="s">
        <v>2469</v>
      </c>
      <c r="E49" s="311"/>
      <c r="F49" s="311"/>
      <c r="G49" s="311"/>
      <c r="H49" s="311"/>
      <c r="I49" s="311"/>
      <c r="J49" s="311"/>
      <c r="K49" s="309"/>
    </row>
    <row r="50" spans="2:11" ht="25.5" customHeight="1">
      <c r="B50" s="307"/>
      <c r="C50" s="308" t="s">
        <v>2470</v>
      </c>
      <c r="D50" s="308"/>
      <c r="E50" s="308"/>
      <c r="F50" s="308"/>
      <c r="G50" s="308"/>
      <c r="H50" s="308"/>
      <c r="I50" s="308"/>
      <c r="J50" s="308"/>
      <c r="K50" s="309"/>
    </row>
    <row r="51" spans="2:11" ht="5.25" customHeight="1">
      <c r="B51" s="307"/>
      <c r="C51" s="310"/>
      <c r="D51" s="310"/>
      <c r="E51" s="310"/>
      <c r="F51" s="310"/>
      <c r="G51" s="310"/>
      <c r="H51" s="310"/>
      <c r="I51" s="310"/>
      <c r="J51" s="310"/>
      <c r="K51" s="309"/>
    </row>
    <row r="52" spans="2:11" ht="15" customHeight="1">
      <c r="B52" s="307"/>
      <c r="C52" s="311" t="s">
        <v>2471</v>
      </c>
      <c r="D52" s="311"/>
      <c r="E52" s="311"/>
      <c r="F52" s="311"/>
      <c r="G52" s="311"/>
      <c r="H52" s="311"/>
      <c r="I52" s="311"/>
      <c r="J52" s="311"/>
      <c r="K52" s="309"/>
    </row>
    <row r="53" spans="2:11" ht="15" customHeight="1">
      <c r="B53" s="307"/>
      <c r="C53" s="311" t="s">
        <v>2472</v>
      </c>
      <c r="D53" s="311"/>
      <c r="E53" s="311"/>
      <c r="F53" s="311"/>
      <c r="G53" s="311"/>
      <c r="H53" s="311"/>
      <c r="I53" s="311"/>
      <c r="J53" s="311"/>
      <c r="K53" s="309"/>
    </row>
    <row r="54" spans="2:11" ht="12.75" customHeight="1">
      <c r="B54" s="307"/>
      <c r="C54" s="311"/>
      <c r="D54" s="311"/>
      <c r="E54" s="311"/>
      <c r="F54" s="311"/>
      <c r="G54" s="311"/>
      <c r="H54" s="311"/>
      <c r="I54" s="311"/>
      <c r="J54" s="311"/>
      <c r="K54" s="309"/>
    </row>
    <row r="55" spans="2:11" ht="15" customHeight="1">
      <c r="B55" s="307"/>
      <c r="C55" s="311" t="s">
        <v>2473</v>
      </c>
      <c r="D55" s="311"/>
      <c r="E55" s="311"/>
      <c r="F55" s="311"/>
      <c r="G55" s="311"/>
      <c r="H55" s="311"/>
      <c r="I55" s="311"/>
      <c r="J55" s="311"/>
      <c r="K55" s="309"/>
    </row>
    <row r="56" spans="2:11" ht="15" customHeight="1">
      <c r="B56" s="307"/>
      <c r="C56" s="313"/>
      <c r="D56" s="311" t="s">
        <v>2474</v>
      </c>
      <c r="E56" s="311"/>
      <c r="F56" s="311"/>
      <c r="G56" s="311"/>
      <c r="H56" s="311"/>
      <c r="I56" s="311"/>
      <c r="J56" s="311"/>
      <c r="K56" s="309"/>
    </row>
    <row r="57" spans="2:11" ht="15" customHeight="1">
      <c r="B57" s="307"/>
      <c r="C57" s="313"/>
      <c r="D57" s="311" t="s">
        <v>2475</v>
      </c>
      <c r="E57" s="311"/>
      <c r="F57" s="311"/>
      <c r="G57" s="311"/>
      <c r="H57" s="311"/>
      <c r="I57" s="311"/>
      <c r="J57" s="311"/>
      <c r="K57" s="309"/>
    </row>
    <row r="58" spans="2:11" ht="15" customHeight="1">
      <c r="B58" s="307"/>
      <c r="C58" s="313"/>
      <c r="D58" s="311" t="s">
        <v>2476</v>
      </c>
      <c r="E58" s="311"/>
      <c r="F58" s="311"/>
      <c r="G58" s="311"/>
      <c r="H58" s="311"/>
      <c r="I58" s="311"/>
      <c r="J58" s="311"/>
      <c r="K58" s="309"/>
    </row>
    <row r="59" spans="2:11" ht="15" customHeight="1">
      <c r="B59" s="307"/>
      <c r="C59" s="313"/>
      <c r="D59" s="311" t="s">
        <v>2477</v>
      </c>
      <c r="E59" s="311"/>
      <c r="F59" s="311"/>
      <c r="G59" s="311"/>
      <c r="H59" s="311"/>
      <c r="I59" s="311"/>
      <c r="J59" s="311"/>
      <c r="K59" s="309"/>
    </row>
    <row r="60" spans="2:11" ht="15" customHeight="1">
      <c r="B60" s="307"/>
      <c r="C60" s="313"/>
      <c r="D60" s="316" t="s">
        <v>2478</v>
      </c>
      <c r="E60" s="316"/>
      <c r="F60" s="316"/>
      <c r="G60" s="316"/>
      <c r="H60" s="316"/>
      <c r="I60" s="316"/>
      <c r="J60" s="316"/>
      <c r="K60" s="309"/>
    </row>
    <row r="61" spans="2:11" ht="15" customHeight="1">
      <c r="B61" s="307"/>
      <c r="C61" s="313"/>
      <c r="D61" s="311" t="s">
        <v>2479</v>
      </c>
      <c r="E61" s="311"/>
      <c r="F61" s="311"/>
      <c r="G61" s="311"/>
      <c r="H61" s="311"/>
      <c r="I61" s="311"/>
      <c r="J61" s="311"/>
      <c r="K61" s="309"/>
    </row>
    <row r="62" spans="2:11" ht="12.75" customHeight="1">
      <c r="B62" s="307"/>
      <c r="C62" s="313"/>
      <c r="D62" s="313"/>
      <c r="E62" s="317"/>
      <c r="F62" s="313"/>
      <c r="G62" s="313"/>
      <c r="H62" s="313"/>
      <c r="I62" s="313"/>
      <c r="J62" s="313"/>
      <c r="K62" s="309"/>
    </row>
    <row r="63" spans="2:11" ht="15" customHeight="1">
      <c r="B63" s="307"/>
      <c r="C63" s="313"/>
      <c r="D63" s="311" t="s">
        <v>2480</v>
      </c>
      <c r="E63" s="311"/>
      <c r="F63" s="311"/>
      <c r="G63" s="311"/>
      <c r="H63" s="311"/>
      <c r="I63" s="311"/>
      <c r="J63" s="311"/>
      <c r="K63" s="309"/>
    </row>
    <row r="64" spans="2:11" ht="15" customHeight="1">
      <c r="B64" s="307"/>
      <c r="C64" s="313"/>
      <c r="D64" s="316" t="s">
        <v>2481</v>
      </c>
      <c r="E64" s="316"/>
      <c r="F64" s="316"/>
      <c r="G64" s="316"/>
      <c r="H64" s="316"/>
      <c r="I64" s="316"/>
      <c r="J64" s="316"/>
      <c r="K64" s="309"/>
    </row>
    <row r="65" spans="2:11" ht="15" customHeight="1">
      <c r="B65" s="307"/>
      <c r="C65" s="313"/>
      <c r="D65" s="311" t="s">
        <v>2482</v>
      </c>
      <c r="E65" s="311"/>
      <c r="F65" s="311"/>
      <c r="G65" s="311"/>
      <c r="H65" s="311"/>
      <c r="I65" s="311"/>
      <c r="J65" s="311"/>
      <c r="K65" s="309"/>
    </row>
    <row r="66" spans="2:11" ht="15" customHeight="1">
      <c r="B66" s="307"/>
      <c r="C66" s="313"/>
      <c r="D66" s="311" t="s">
        <v>2483</v>
      </c>
      <c r="E66" s="311"/>
      <c r="F66" s="311"/>
      <c r="G66" s="311"/>
      <c r="H66" s="311"/>
      <c r="I66" s="311"/>
      <c r="J66" s="311"/>
      <c r="K66" s="309"/>
    </row>
    <row r="67" spans="2:11" ht="15" customHeight="1">
      <c r="B67" s="307"/>
      <c r="C67" s="313"/>
      <c r="D67" s="311" t="s">
        <v>2484</v>
      </c>
      <c r="E67" s="311"/>
      <c r="F67" s="311"/>
      <c r="G67" s="311"/>
      <c r="H67" s="311"/>
      <c r="I67" s="311"/>
      <c r="J67" s="311"/>
      <c r="K67" s="309"/>
    </row>
    <row r="68" spans="2:11" ht="15" customHeight="1">
      <c r="B68" s="307"/>
      <c r="C68" s="313"/>
      <c r="D68" s="311" t="s">
        <v>2485</v>
      </c>
      <c r="E68" s="311"/>
      <c r="F68" s="311"/>
      <c r="G68" s="311"/>
      <c r="H68" s="311"/>
      <c r="I68" s="311"/>
      <c r="J68" s="311"/>
      <c r="K68" s="309"/>
    </row>
    <row r="69" spans="2:11" ht="12.75" customHeight="1">
      <c r="B69" s="318"/>
      <c r="C69" s="319"/>
      <c r="D69" s="319"/>
      <c r="E69" s="319"/>
      <c r="F69" s="319"/>
      <c r="G69" s="319"/>
      <c r="H69" s="319"/>
      <c r="I69" s="319"/>
      <c r="J69" s="319"/>
      <c r="K69" s="320"/>
    </row>
    <row r="70" spans="2:11" ht="18.75" customHeight="1">
      <c r="B70" s="321"/>
      <c r="C70" s="321"/>
      <c r="D70" s="321"/>
      <c r="E70" s="321"/>
      <c r="F70" s="321"/>
      <c r="G70" s="321"/>
      <c r="H70" s="321"/>
      <c r="I70" s="321"/>
      <c r="J70" s="321"/>
      <c r="K70" s="322"/>
    </row>
    <row r="71" spans="2:11" ht="18.75" customHeight="1">
      <c r="B71" s="322"/>
      <c r="C71" s="322"/>
      <c r="D71" s="322"/>
      <c r="E71" s="322"/>
      <c r="F71" s="322"/>
      <c r="G71" s="322"/>
      <c r="H71" s="322"/>
      <c r="I71" s="322"/>
      <c r="J71" s="322"/>
      <c r="K71" s="322"/>
    </row>
    <row r="72" spans="2:11" ht="7.5" customHeight="1">
      <c r="B72" s="323"/>
      <c r="C72" s="324"/>
      <c r="D72" s="324"/>
      <c r="E72" s="324"/>
      <c r="F72" s="324"/>
      <c r="G72" s="324"/>
      <c r="H72" s="324"/>
      <c r="I72" s="324"/>
      <c r="J72" s="324"/>
      <c r="K72" s="325"/>
    </row>
    <row r="73" spans="2:11" ht="45" customHeight="1">
      <c r="B73" s="326"/>
      <c r="C73" s="327" t="s">
        <v>110</v>
      </c>
      <c r="D73" s="327"/>
      <c r="E73" s="327"/>
      <c r="F73" s="327"/>
      <c r="G73" s="327"/>
      <c r="H73" s="327"/>
      <c r="I73" s="327"/>
      <c r="J73" s="327"/>
      <c r="K73" s="328"/>
    </row>
    <row r="74" spans="2:11" ht="17.25" customHeight="1">
      <c r="B74" s="326"/>
      <c r="C74" s="329" t="s">
        <v>2486</v>
      </c>
      <c r="D74" s="329"/>
      <c r="E74" s="329"/>
      <c r="F74" s="329" t="s">
        <v>2487</v>
      </c>
      <c r="G74" s="330"/>
      <c r="H74" s="329" t="s">
        <v>143</v>
      </c>
      <c r="I74" s="329" t="s">
        <v>59</v>
      </c>
      <c r="J74" s="329" t="s">
        <v>2488</v>
      </c>
      <c r="K74" s="328"/>
    </row>
    <row r="75" spans="2:11" ht="17.25" customHeight="1">
      <c r="B75" s="326"/>
      <c r="C75" s="331" t="s">
        <v>2489</v>
      </c>
      <c r="D75" s="331"/>
      <c r="E75" s="331"/>
      <c r="F75" s="332" t="s">
        <v>2490</v>
      </c>
      <c r="G75" s="333"/>
      <c r="H75" s="331"/>
      <c r="I75" s="331"/>
      <c r="J75" s="331" t="s">
        <v>2491</v>
      </c>
      <c r="K75" s="328"/>
    </row>
    <row r="76" spans="2:11" ht="5.25" customHeight="1">
      <c r="B76" s="326"/>
      <c r="C76" s="334"/>
      <c r="D76" s="334"/>
      <c r="E76" s="334"/>
      <c r="F76" s="334"/>
      <c r="G76" s="335"/>
      <c r="H76" s="334"/>
      <c r="I76" s="334"/>
      <c r="J76" s="334"/>
      <c r="K76" s="328"/>
    </row>
    <row r="77" spans="2:11" ht="15" customHeight="1">
      <c r="B77" s="326"/>
      <c r="C77" s="315" t="s">
        <v>55</v>
      </c>
      <c r="D77" s="334"/>
      <c r="E77" s="334"/>
      <c r="F77" s="336" t="s">
        <v>2492</v>
      </c>
      <c r="G77" s="335"/>
      <c r="H77" s="315" t="s">
        <v>2493</v>
      </c>
      <c r="I77" s="315" t="s">
        <v>2494</v>
      </c>
      <c r="J77" s="315">
        <v>20</v>
      </c>
      <c r="K77" s="328"/>
    </row>
    <row r="78" spans="2:11" ht="15" customHeight="1">
      <c r="B78" s="326"/>
      <c r="C78" s="315" t="s">
        <v>2495</v>
      </c>
      <c r="D78" s="315"/>
      <c r="E78" s="315"/>
      <c r="F78" s="336" t="s">
        <v>2492</v>
      </c>
      <c r="G78" s="335"/>
      <c r="H78" s="315" t="s">
        <v>2496</v>
      </c>
      <c r="I78" s="315" t="s">
        <v>2494</v>
      </c>
      <c r="J78" s="315">
        <v>120</v>
      </c>
      <c r="K78" s="328"/>
    </row>
    <row r="79" spans="2:11" ht="15" customHeight="1">
      <c r="B79" s="337"/>
      <c r="C79" s="315" t="s">
        <v>2497</v>
      </c>
      <c r="D79" s="315"/>
      <c r="E79" s="315"/>
      <c r="F79" s="336" t="s">
        <v>2498</v>
      </c>
      <c r="G79" s="335"/>
      <c r="H79" s="315" t="s">
        <v>2499</v>
      </c>
      <c r="I79" s="315" t="s">
        <v>2494</v>
      </c>
      <c r="J79" s="315">
        <v>50</v>
      </c>
      <c r="K79" s="328"/>
    </row>
    <row r="80" spans="2:11" ht="15" customHeight="1">
      <c r="B80" s="337"/>
      <c r="C80" s="315" t="s">
        <v>2500</v>
      </c>
      <c r="D80" s="315"/>
      <c r="E80" s="315"/>
      <c r="F80" s="336" t="s">
        <v>2492</v>
      </c>
      <c r="G80" s="335"/>
      <c r="H80" s="315" t="s">
        <v>2501</v>
      </c>
      <c r="I80" s="315" t="s">
        <v>2502</v>
      </c>
      <c r="J80" s="315"/>
      <c r="K80" s="328"/>
    </row>
    <row r="81" spans="2:11" ht="15" customHeight="1">
      <c r="B81" s="337"/>
      <c r="C81" s="338" t="s">
        <v>2503</v>
      </c>
      <c r="D81" s="338"/>
      <c r="E81" s="338"/>
      <c r="F81" s="339" t="s">
        <v>2498</v>
      </c>
      <c r="G81" s="338"/>
      <c r="H81" s="338" t="s">
        <v>2504</v>
      </c>
      <c r="I81" s="338" t="s">
        <v>2494</v>
      </c>
      <c r="J81" s="338">
        <v>15</v>
      </c>
      <c r="K81" s="328"/>
    </row>
    <row r="82" spans="2:11" ht="15" customHeight="1">
      <c r="B82" s="337"/>
      <c r="C82" s="338" t="s">
        <v>2505</v>
      </c>
      <c r="D82" s="338"/>
      <c r="E82" s="338"/>
      <c r="F82" s="339" t="s">
        <v>2498</v>
      </c>
      <c r="G82" s="338"/>
      <c r="H82" s="338" t="s">
        <v>2506</v>
      </c>
      <c r="I82" s="338" t="s">
        <v>2494</v>
      </c>
      <c r="J82" s="338">
        <v>15</v>
      </c>
      <c r="K82" s="328"/>
    </row>
    <row r="83" spans="2:11" ht="15" customHeight="1">
      <c r="B83" s="337"/>
      <c r="C83" s="338" t="s">
        <v>2507</v>
      </c>
      <c r="D83" s="338"/>
      <c r="E83" s="338"/>
      <c r="F83" s="339" t="s">
        <v>2498</v>
      </c>
      <c r="G83" s="338"/>
      <c r="H83" s="338" t="s">
        <v>2508</v>
      </c>
      <c r="I83" s="338" t="s">
        <v>2494</v>
      </c>
      <c r="J83" s="338">
        <v>20</v>
      </c>
      <c r="K83" s="328"/>
    </row>
    <row r="84" spans="2:11" ht="15" customHeight="1">
      <c r="B84" s="337"/>
      <c r="C84" s="338" t="s">
        <v>2509</v>
      </c>
      <c r="D84" s="338"/>
      <c r="E84" s="338"/>
      <c r="F84" s="339" t="s">
        <v>2498</v>
      </c>
      <c r="G84" s="338"/>
      <c r="H84" s="338" t="s">
        <v>2510</v>
      </c>
      <c r="I84" s="338" t="s">
        <v>2494</v>
      </c>
      <c r="J84" s="338">
        <v>20</v>
      </c>
      <c r="K84" s="328"/>
    </row>
    <row r="85" spans="2:11" ht="15" customHeight="1">
      <c r="B85" s="337"/>
      <c r="C85" s="315" t="s">
        <v>2511</v>
      </c>
      <c r="D85" s="315"/>
      <c r="E85" s="315"/>
      <c r="F85" s="336" t="s">
        <v>2498</v>
      </c>
      <c r="G85" s="335"/>
      <c r="H85" s="315" t="s">
        <v>2512</v>
      </c>
      <c r="I85" s="315" t="s">
        <v>2494</v>
      </c>
      <c r="J85" s="315">
        <v>50</v>
      </c>
      <c r="K85" s="328"/>
    </row>
    <row r="86" spans="2:11" ht="15" customHeight="1">
      <c r="B86" s="337"/>
      <c r="C86" s="315" t="s">
        <v>2513</v>
      </c>
      <c r="D86" s="315"/>
      <c r="E86" s="315"/>
      <c r="F86" s="336" t="s">
        <v>2498</v>
      </c>
      <c r="G86" s="335"/>
      <c r="H86" s="315" t="s">
        <v>2514</v>
      </c>
      <c r="I86" s="315" t="s">
        <v>2494</v>
      </c>
      <c r="J86" s="315">
        <v>20</v>
      </c>
      <c r="K86" s="328"/>
    </row>
    <row r="87" spans="2:11" ht="15" customHeight="1">
      <c r="B87" s="337"/>
      <c r="C87" s="315" t="s">
        <v>2515</v>
      </c>
      <c r="D87" s="315"/>
      <c r="E87" s="315"/>
      <c r="F87" s="336" t="s">
        <v>2498</v>
      </c>
      <c r="G87" s="335"/>
      <c r="H87" s="315" t="s">
        <v>2516</v>
      </c>
      <c r="I87" s="315" t="s">
        <v>2494</v>
      </c>
      <c r="J87" s="315">
        <v>20</v>
      </c>
      <c r="K87" s="328"/>
    </row>
    <row r="88" spans="2:11" ht="15" customHeight="1">
      <c r="B88" s="337"/>
      <c r="C88" s="315" t="s">
        <v>2517</v>
      </c>
      <c r="D88" s="315"/>
      <c r="E88" s="315"/>
      <c r="F88" s="336" t="s">
        <v>2498</v>
      </c>
      <c r="G88" s="335"/>
      <c r="H88" s="315" t="s">
        <v>2518</v>
      </c>
      <c r="I88" s="315" t="s">
        <v>2494</v>
      </c>
      <c r="J88" s="315">
        <v>50</v>
      </c>
      <c r="K88" s="328"/>
    </row>
    <row r="89" spans="2:11" ht="15" customHeight="1">
      <c r="B89" s="337"/>
      <c r="C89" s="315" t="s">
        <v>2519</v>
      </c>
      <c r="D89" s="315"/>
      <c r="E89" s="315"/>
      <c r="F89" s="336" t="s">
        <v>2498</v>
      </c>
      <c r="G89" s="335"/>
      <c r="H89" s="315" t="s">
        <v>2519</v>
      </c>
      <c r="I89" s="315" t="s">
        <v>2494</v>
      </c>
      <c r="J89" s="315">
        <v>50</v>
      </c>
      <c r="K89" s="328"/>
    </row>
    <row r="90" spans="2:11" ht="15" customHeight="1">
      <c r="B90" s="337"/>
      <c r="C90" s="315" t="s">
        <v>148</v>
      </c>
      <c r="D90" s="315"/>
      <c r="E90" s="315"/>
      <c r="F90" s="336" t="s">
        <v>2498</v>
      </c>
      <c r="G90" s="335"/>
      <c r="H90" s="315" t="s">
        <v>2520</v>
      </c>
      <c r="I90" s="315" t="s">
        <v>2494</v>
      </c>
      <c r="J90" s="315">
        <v>255</v>
      </c>
      <c r="K90" s="328"/>
    </row>
    <row r="91" spans="2:11" ht="15" customHeight="1">
      <c r="B91" s="337"/>
      <c r="C91" s="315" t="s">
        <v>2521</v>
      </c>
      <c r="D91" s="315"/>
      <c r="E91" s="315"/>
      <c r="F91" s="336" t="s">
        <v>2492</v>
      </c>
      <c r="G91" s="335"/>
      <c r="H91" s="315" t="s">
        <v>2522</v>
      </c>
      <c r="I91" s="315" t="s">
        <v>2523</v>
      </c>
      <c r="J91" s="315"/>
      <c r="K91" s="328"/>
    </row>
    <row r="92" spans="2:11" ht="15" customHeight="1">
      <c r="B92" s="337"/>
      <c r="C92" s="315" t="s">
        <v>2524</v>
      </c>
      <c r="D92" s="315"/>
      <c r="E92" s="315"/>
      <c r="F92" s="336" t="s">
        <v>2492</v>
      </c>
      <c r="G92" s="335"/>
      <c r="H92" s="315" t="s">
        <v>2525</v>
      </c>
      <c r="I92" s="315" t="s">
        <v>2526</v>
      </c>
      <c r="J92" s="315"/>
      <c r="K92" s="328"/>
    </row>
    <row r="93" spans="2:11" ht="15" customHeight="1">
      <c r="B93" s="337"/>
      <c r="C93" s="315" t="s">
        <v>2527</v>
      </c>
      <c r="D93" s="315"/>
      <c r="E93" s="315"/>
      <c r="F93" s="336" t="s">
        <v>2492</v>
      </c>
      <c r="G93" s="335"/>
      <c r="H93" s="315" t="s">
        <v>2527</v>
      </c>
      <c r="I93" s="315" t="s">
        <v>2526</v>
      </c>
      <c r="J93" s="315"/>
      <c r="K93" s="328"/>
    </row>
    <row r="94" spans="2:11" ht="15" customHeight="1">
      <c r="B94" s="337"/>
      <c r="C94" s="315" t="s">
        <v>40</v>
      </c>
      <c r="D94" s="315"/>
      <c r="E94" s="315"/>
      <c r="F94" s="336" t="s">
        <v>2492</v>
      </c>
      <c r="G94" s="335"/>
      <c r="H94" s="315" t="s">
        <v>2528</v>
      </c>
      <c r="I94" s="315" t="s">
        <v>2526</v>
      </c>
      <c r="J94" s="315"/>
      <c r="K94" s="328"/>
    </row>
    <row r="95" spans="2:11" ht="15" customHeight="1">
      <c r="B95" s="337"/>
      <c r="C95" s="315" t="s">
        <v>50</v>
      </c>
      <c r="D95" s="315"/>
      <c r="E95" s="315"/>
      <c r="F95" s="336" t="s">
        <v>2492</v>
      </c>
      <c r="G95" s="335"/>
      <c r="H95" s="315" t="s">
        <v>2529</v>
      </c>
      <c r="I95" s="315" t="s">
        <v>2526</v>
      </c>
      <c r="J95" s="315"/>
      <c r="K95" s="328"/>
    </row>
    <row r="96" spans="2:11" ht="15" customHeight="1">
      <c r="B96" s="340"/>
      <c r="C96" s="341"/>
      <c r="D96" s="341"/>
      <c r="E96" s="341"/>
      <c r="F96" s="341"/>
      <c r="G96" s="341"/>
      <c r="H96" s="341"/>
      <c r="I96" s="341"/>
      <c r="J96" s="341"/>
      <c r="K96" s="342"/>
    </row>
    <row r="97" spans="2:11" ht="18.75" customHeight="1">
      <c r="B97" s="343"/>
      <c r="C97" s="344"/>
      <c r="D97" s="344"/>
      <c r="E97" s="344"/>
      <c r="F97" s="344"/>
      <c r="G97" s="344"/>
      <c r="H97" s="344"/>
      <c r="I97" s="344"/>
      <c r="J97" s="344"/>
      <c r="K97" s="343"/>
    </row>
    <row r="98" spans="2:11" ht="18.75" customHeight="1">
      <c r="B98" s="322"/>
      <c r="C98" s="322"/>
      <c r="D98" s="322"/>
      <c r="E98" s="322"/>
      <c r="F98" s="322"/>
      <c r="G98" s="322"/>
      <c r="H98" s="322"/>
      <c r="I98" s="322"/>
      <c r="J98" s="322"/>
      <c r="K98" s="322"/>
    </row>
    <row r="99" spans="2:11" ht="7.5" customHeight="1">
      <c r="B99" s="323"/>
      <c r="C99" s="324"/>
      <c r="D99" s="324"/>
      <c r="E99" s="324"/>
      <c r="F99" s="324"/>
      <c r="G99" s="324"/>
      <c r="H99" s="324"/>
      <c r="I99" s="324"/>
      <c r="J99" s="324"/>
      <c r="K99" s="325"/>
    </row>
    <row r="100" spans="2:11" ht="45" customHeight="1">
      <c r="B100" s="326"/>
      <c r="C100" s="327" t="s">
        <v>2530</v>
      </c>
      <c r="D100" s="327"/>
      <c r="E100" s="327"/>
      <c r="F100" s="327"/>
      <c r="G100" s="327"/>
      <c r="H100" s="327"/>
      <c r="I100" s="327"/>
      <c r="J100" s="327"/>
      <c r="K100" s="328"/>
    </row>
    <row r="101" spans="2:11" ht="17.25" customHeight="1">
      <c r="B101" s="326"/>
      <c r="C101" s="329" t="s">
        <v>2486</v>
      </c>
      <c r="D101" s="329"/>
      <c r="E101" s="329"/>
      <c r="F101" s="329" t="s">
        <v>2487</v>
      </c>
      <c r="G101" s="330"/>
      <c r="H101" s="329" t="s">
        <v>143</v>
      </c>
      <c r="I101" s="329" t="s">
        <v>59</v>
      </c>
      <c r="J101" s="329" t="s">
        <v>2488</v>
      </c>
      <c r="K101" s="328"/>
    </row>
    <row r="102" spans="2:11" ht="17.25" customHeight="1">
      <c r="B102" s="326"/>
      <c r="C102" s="331" t="s">
        <v>2489</v>
      </c>
      <c r="D102" s="331"/>
      <c r="E102" s="331"/>
      <c r="F102" s="332" t="s">
        <v>2490</v>
      </c>
      <c r="G102" s="333"/>
      <c r="H102" s="331"/>
      <c r="I102" s="331"/>
      <c r="J102" s="331" t="s">
        <v>2491</v>
      </c>
      <c r="K102" s="328"/>
    </row>
    <row r="103" spans="2:11" ht="5.25" customHeight="1">
      <c r="B103" s="326"/>
      <c r="C103" s="329"/>
      <c r="D103" s="329"/>
      <c r="E103" s="329"/>
      <c r="F103" s="329"/>
      <c r="G103" s="345"/>
      <c r="H103" s="329"/>
      <c r="I103" s="329"/>
      <c r="J103" s="329"/>
      <c r="K103" s="328"/>
    </row>
    <row r="104" spans="2:11" ht="15" customHeight="1">
      <c r="B104" s="326"/>
      <c r="C104" s="315" t="s">
        <v>55</v>
      </c>
      <c r="D104" s="334"/>
      <c r="E104" s="334"/>
      <c r="F104" s="336" t="s">
        <v>2492</v>
      </c>
      <c r="G104" s="345"/>
      <c r="H104" s="315" t="s">
        <v>2531</v>
      </c>
      <c r="I104" s="315" t="s">
        <v>2494</v>
      </c>
      <c r="J104" s="315">
        <v>20</v>
      </c>
      <c r="K104" s="328"/>
    </row>
    <row r="105" spans="2:11" ht="15" customHeight="1">
      <c r="B105" s="326"/>
      <c r="C105" s="315" t="s">
        <v>2495</v>
      </c>
      <c r="D105" s="315"/>
      <c r="E105" s="315"/>
      <c r="F105" s="336" t="s">
        <v>2492</v>
      </c>
      <c r="G105" s="315"/>
      <c r="H105" s="315" t="s">
        <v>2531</v>
      </c>
      <c r="I105" s="315" t="s">
        <v>2494</v>
      </c>
      <c r="J105" s="315">
        <v>120</v>
      </c>
      <c r="K105" s="328"/>
    </row>
    <row r="106" spans="2:11" ht="15" customHeight="1">
      <c r="B106" s="337"/>
      <c r="C106" s="315" t="s">
        <v>2497</v>
      </c>
      <c r="D106" s="315"/>
      <c r="E106" s="315"/>
      <c r="F106" s="336" t="s">
        <v>2498</v>
      </c>
      <c r="G106" s="315"/>
      <c r="H106" s="315" t="s">
        <v>2531</v>
      </c>
      <c r="I106" s="315" t="s">
        <v>2494</v>
      </c>
      <c r="J106" s="315">
        <v>50</v>
      </c>
      <c r="K106" s="328"/>
    </row>
    <row r="107" spans="2:11" ht="15" customHeight="1">
      <c r="B107" s="337"/>
      <c r="C107" s="315" t="s">
        <v>2500</v>
      </c>
      <c r="D107" s="315"/>
      <c r="E107" s="315"/>
      <c r="F107" s="336" t="s">
        <v>2492</v>
      </c>
      <c r="G107" s="315"/>
      <c r="H107" s="315" t="s">
        <v>2531</v>
      </c>
      <c r="I107" s="315" t="s">
        <v>2502</v>
      </c>
      <c r="J107" s="315"/>
      <c r="K107" s="328"/>
    </row>
    <row r="108" spans="2:11" ht="15" customHeight="1">
      <c r="B108" s="337"/>
      <c r="C108" s="315" t="s">
        <v>2511</v>
      </c>
      <c r="D108" s="315"/>
      <c r="E108" s="315"/>
      <c r="F108" s="336" t="s">
        <v>2498</v>
      </c>
      <c r="G108" s="315"/>
      <c r="H108" s="315" t="s">
        <v>2531</v>
      </c>
      <c r="I108" s="315" t="s">
        <v>2494</v>
      </c>
      <c r="J108" s="315">
        <v>50</v>
      </c>
      <c r="K108" s="328"/>
    </row>
    <row r="109" spans="2:11" ht="15" customHeight="1">
      <c r="B109" s="337"/>
      <c r="C109" s="315" t="s">
        <v>2519</v>
      </c>
      <c r="D109" s="315"/>
      <c r="E109" s="315"/>
      <c r="F109" s="336" t="s">
        <v>2498</v>
      </c>
      <c r="G109" s="315"/>
      <c r="H109" s="315" t="s">
        <v>2531</v>
      </c>
      <c r="I109" s="315" t="s">
        <v>2494</v>
      </c>
      <c r="J109" s="315">
        <v>50</v>
      </c>
      <c r="K109" s="328"/>
    </row>
    <row r="110" spans="2:11" ht="15" customHeight="1">
      <c r="B110" s="337"/>
      <c r="C110" s="315" t="s">
        <v>2517</v>
      </c>
      <c r="D110" s="315"/>
      <c r="E110" s="315"/>
      <c r="F110" s="336" t="s">
        <v>2498</v>
      </c>
      <c r="G110" s="315"/>
      <c r="H110" s="315" t="s">
        <v>2531</v>
      </c>
      <c r="I110" s="315" t="s">
        <v>2494</v>
      </c>
      <c r="J110" s="315">
        <v>50</v>
      </c>
      <c r="K110" s="328"/>
    </row>
    <row r="111" spans="2:11" ht="15" customHeight="1">
      <c r="B111" s="337"/>
      <c r="C111" s="315" t="s">
        <v>55</v>
      </c>
      <c r="D111" s="315"/>
      <c r="E111" s="315"/>
      <c r="F111" s="336" t="s">
        <v>2492</v>
      </c>
      <c r="G111" s="315"/>
      <c r="H111" s="315" t="s">
        <v>2532</v>
      </c>
      <c r="I111" s="315" t="s">
        <v>2494</v>
      </c>
      <c r="J111" s="315">
        <v>20</v>
      </c>
      <c r="K111" s="328"/>
    </row>
    <row r="112" spans="2:11" ht="15" customHeight="1">
      <c r="B112" s="337"/>
      <c r="C112" s="315" t="s">
        <v>2533</v>
      </c>
      <c r="D112" s="315"/>
      <c r="E112" s="315"/>
      <c r="F112" s="336" t="s">
        <v>2492</v>
      </c>
      <c r="G112" s="315"/>
      <c r="H112" s="315" t="s">
        <v>2534</v>
      </c>
      <c r="I112" s="315" t="s">
        <v>2494</v>
      </c>
      <c r="J112" s="315">
        <v>120</v>
      </c>
      <c r="K112" s="328"/>
    </row>
    <row r="113" spans="2:11" ht="15" customHeight="1">
      <c r="B113" s="337"/>
      <c r="C113" s="315" t="s">
        <v>40</v>
      </c>
      <c r="D113" s="315"/>
      <c r="E113" s="315"/>
      <c r="F113" s="336" t="s">
        <v>2492</v>
      </c>
      <c r="G113" s="315"/>
      <c r="H113" s="315" t="s">
        <v>2535</v>
      </c>
      <c r="I113" s="315" t="s">
        <v>2526</v>
      </c>
      <c r="J113" s="315"/>
      <c r="K113" s="328"/>
    </row>
    <row r="114" spans="2:11" ht="15" customHeight="1">
      <c r="B114" s="337"/>
      <c r="C114" s="315" t="s">
        <v>50</v>
      </c>
      <c r="D114" s="315"/>
      <c r="E114" s="315"/>
      <c r="F114" s="336" t="s">
        <v>2492</v>
      </c>
      <c r="G114" s="315"/>
      <c r="H114" s="315" t="s">
        <v>2536</v>
      </c>
      <c r="I114" s="315" t="s">
        <v>2526</v>
      </c>
      <c r="J114" s="315"/>
      <c r="K114" s="328"/>
    </row>
    <row r="115" spans="2:11" ht="15" customHeight="1">
      <c r="B115" s="337"/>
      <c r="C115" s="315" t="s">
        <v>59</v>
      </c>
      <c r="D115" s="315"/>
      <c r="E115" s="315"/>
      <c r="F115" s="336" t="s">
        <v>2492</v>
      </c>
      <c r="G115" s="315"/>
      <c r="H115" s="315" t="s">
        <v>2537</v>
      </c>
      <c r="I115" s="315" t="s">
        <v>2538</v>
      </c>
      <c r="J115" s="315"/>
      <c r="K115" s="328"/>
    </row>
    <row r="116" spans="2:11" ht="15" customHeight="1">
      <c r="B116" s="340"/>
      <c r="C116" s="346"/>
      <c r="D116" s="346"/>
      <c r="E116" s="346"/>
      <c r="F116" s="346"/>
      <c r="G116" s="346"/>
      <c r="H116" s="346"/>
      <c r="I116" s="346"/>
      <c r="J116" s="346"/>
      <c r="K116" s="342"/>
    </row>
    <row r="117" spans="2:11" ht="18.75" customHeight="1">
      <c r="B117" s="347"/>
      <c r="C117" s="311"/>
      <c r="D117" s="311"/>
      <c r="E117" s="311"/>
      <c r="F117" s="348"/>
      <c r="G117" s="311"/>
      <c r="H117" s="311"/>
      <c r="I117" s="311"/>
      <c r="J117" s="311"/>
      <c r="K117" s="347"/>
    </row>
    <row r="118" spans="2:11" ht="18.75" customHeight="1">
      <c r="B118" s="322"/>
      <c r="C118" s="322"/>
      <c r="D118" s="322"/>
      <c r="E118" s="322"/>
      <c r="F118" s="322"/>
      <c r="G118" s="322"/>
      <c r="H118" s="322"/>
      <c r="I118" s="322"/>
      <c r="J118" s="322"/>
      <c r="K118" s="322"/>
    </row>
    <row r="119" spans="2:11" ht="7.5" customHeight="1">
      <c r="B119" s="349"/>
      <c r="C119" s="350"/>
      <c r="D119" s="350"/>
      <c r="E119" s="350"/>
      <c r="F119" s="350"/>
      <c r="G119" s="350"/>
      <c r="H119" s="350"/>
      <c r="I119" s="350"/>
      <c r="J119" s="350"/>
      <c r="K119" s="351"/>
    </row>
    <row r="120" spans="2:11" ht="45" customHeight="1">
      <c r="B120" s="352"/>
      <c r="C120" s="305" t="s">
        <v>2539</v>
      </c>
      <c r="D120" s="305"/>
      <c r="E120" s="305"/>
      <c r="F120" s="305"/>
      <c r="G120" s="305"/>
      <c r="H120" s="305"/>
      <c r="I120" s="305"/>
      <c r="J120" s="305"/>
      <c r="K120" s="353"/>
    </row>
    <row r="121" spans="2:11" ht="17.25" customHeight="1">
      <c r="B121" s="354"/>
      <c r="C121" s="329" t="s">
        <v>2486</v>
      </c>
      <c r="D121" s="329"/>
      <c r="E121" s="329"/>
      <c r="F121" s="329" t="s">
        <v>2487</v>
      </c>
      <c r="G121" s="330"/>
      <c r="H121" s="329" t="s">
        <v>143</v>
      </c>
      <c r="I121" s="329" t="s">
        <v>59</v>
      </c>
      <c r="J121" s="329" t="s">
        <v>2488</v>
      </c>
      <c r="K121" s="355"/>
    </row>
    <row r="122" spans="2:11" ht="17.25" customHeight="1">
      <c r="B122" s="354"/>
      <c r="C122" s="331" t="s">
        <v>2489</v>
      </c>
      <c r="D122" s="331"/>
      <c r="E122" s="331"/>
      <c r="F122" s="332" t="s">
        <v>2490</v>
      </c>
      <c r="G122" s="333"/>
      <c r="H122" s="331"/>
      <c r="I122" s="331"/>
      <c r="J122" s="331" t="s">
        <v>2491</v>
      </c>
      <c r="K122" s="355"/>
    </row>
    <row r="123" spans="2:11" ht="5.25" customHeight="1">
      <c r="B123" s="356"/>
      <c r="C123" s="334"/>
      <c r="D123" s="334"/>
      <c r="E123" s="334"/>
      <c r="F123" s="334"/>
      <c r="G123" s="315"/>
      <c r="H123" s="334"/>
      <c r="I123" s="334"/>
      <c r="J123" s="334"/>
      <c r="K123" s="357"/>
    </row>
    <row r="124" spans="2:11" ht="15" customHeight="1">
      <c r="B124" s="356"/>
      <c r="C124" s="315" t="s">
        <v>2495</v>
      </c>
      <c r="D124" s="334"/>
      <c r="E124" s="334"/>
      <c r="F124" s="336" t="s">
        <v>2492</v>
      </c>
      <c r="G124" s="315"/>
      <c r="H124" s="315" t="s">
        <v>2531</v>
      </c>
      <c r="I124" s="315" t="s">
        <v>2494</v>
      </c>
      <c r="J124" s="315">
        <v>120</v>
      </c>
      <c r="K124" s="358"/>
    </row>
    <row r="125" spans="2:11" ht="15" customHeight="1">
      <c r="B125" s="356"/>
      <c r="C125" s="315" t="s">
        <v>2540</v>
      </c>
      <c r="D125" s="315"/>
      <c r="E125" s="315"/>
      <c r="F125" s="336" t="s">
        <v>2492</v>
      </c>
      <c r="G125" s="315"/>
      <c r="H125" s="315" t="s">
        <v>2541</v>
      </c>
      <c r="I125" s="315" t="s">
        <v>2494</v>
      </c>
      <c r="J125" s="315" t="s">
        <v>2542</v>
      </c>
      <c r="K125" s="358"/>
    </row>
    <row r="126" spans="2:11" ht="15" customHeight="1">
      <c r="B126" s="356"/>
      <c r="C126" s="315" t="s">
        <v>2441</v>
      </c>
      <c r="D126" s="315"/>
      <c r="E126" s="315"/>
      <c r="F126" s="336" t="s">
        <v>2492</v>
      </c>
      <c r="G126" s="315"/>
      <c r="H126" s="315" t="s">
        <v>2543</v>
      </c>
      <c r="I126" s="315" t="s">
        <v>2494</v>
      </c>
      <c r="J126" s="315" t="s">
        <v>2542</v>
      </c>
      <c r="K126" s="358"/>
    </row>
    <row r="127" spans="2:11" ht="15" customHeight="1">
      <c r="B127" s="356"/>
      <c r="C127" s="315" t="s">
        <v>2503</v>
      </c>
      <c r="D127" s="315"/>
      <c r="E127" s="315"/>
      <c r="F127" s="336" t="s">
        <v>2498</v>
      </c>
      <c r="G127" s="315"/>
      <c r="H127" s="315" t="s">
        <v>2504</v>
      </c>
      <c r="I127" s="315" t="s">
        <v>2494</v>
      </c>
      <c r="J127" s="315">
        <v>15</v>
      </c>
      <c r="K127" s="358"/>
    </row>
    <row r="128" spans="2:11" ht="15" customHeight="1">
      <c r="B128" s="356"/>
      <c r="C128" s="338" t="s">
        <v>2505</v>
      </c>
      <c r="D128" s="338"/>
      <c r="E128" s="338"/>
      <c r="F128" s="339" t="s">
        <v>2498</v>
      </c>
      <c r="G128" s="338"/>
      <c r="H128" s="338" t="s">
        <v>2506</v>
      </c>
      <c r="I128" s="338" t="s">
        <v>2494</v>
      </c>
      <c r="J128" s="338">
        <v>15</v>
      </c>
      <c r="K128" s="358"/>
    </row>
    <row r="129" spans="2:11" ht="15" customHeight="1">
      <c r="B129" s="356"/>
      <c r="C129" s="338" t="s">
        <v>2507</v>
      </c>
      <c r="D129" s="338"/>
      <c r="E129" s="338"/>
      <c r="F129" s="339" t="s">
        <v>2498</v>
      </c>
      <c r="G129" s="338"/>
      <c r="H129" s="338" t="s">
        <v>2508</v>
      </c>
      <c r="I129" s="338" t="s">
        <v>2494</v>
      </c>
      <c r="J129" s="338">
        <v>20</v>
      </c>
      <c r="K129" s="358"/>
    </row>
    <row r="130" spans="2:11" ht="15" customHeight="1">
      <c r="B130" s="356"/>
      <c r="C130" s="338" t="s">
        <v>2509</v>
      </c>
      <c r="D130" s="338"/>
      <c r="E130" s="338"/>
      <c r="F130" s="339" t="s">
        <v>2498</v>
      </c>
      <c r="G130" s="338"/>
      <c r="H130" s="338" t="s">
        <v>2510</v>
      </c>
      <c r="I130" s="338" t="s">
        <v>2494</v>
      </c>
      <c r="J130" s="338">
        <v>20</v>
      </c>
      <c r="K130" s="358"/>
    </row>
    <row r="131" spans="2:11" ht="15" customHeight="1">
      <c r="B131" s="356"/>
      <c r="C131" s="315" t="s">
        <v>2497</v>
      </c>
      <c r="D131" s="315"/>
      <c r="E131" s="315"/>
      <c r="F131" s="336" t="s">
        <v>2498</v>
      </c>
      <c r="G131" s="315"/>
      <c r="H131" s="315" t="s">
        <v>2531</v>
      </c>
      <c r="I131" s="315" t="s">
        <v>2494</v>
      </c>
      <c r="J131" s="315">
        <v>50</v>
      </c>
      <c r="K131" s="358"/>
    </row>
    <row r="132" spans="2:11" ht="15" customHeight="1">
      <c r="B132" s="356"/>
      <c r="C132" s="315" t="s">
        <v>2511</v>
      </c>
      <c r="D132" s="315"/>
      <c r="E132" s="315"/>
      <c r="F132" s="336" t="s">
        <v>2498</v>
      </c>
      <c r="G132" s="315"/>
      <c r="H132" s="315" t="s">
        <v>2531</v>
      </c>
      <c r="I132" s="315" t="s">
        <v>2494</v>
      </c>
      <c r="J132" s="315">
        <v>50</v>
      </c>
      <c r="K132" s="358"/>
    </row>
    <row r="133" spans="2:11" ht="15" customHeight="1">
      <c r="B133" s="356"/>
      <c r="C133" s="315" t="s">
        <v>2517</v>
      </c>
      <c r="D133" s="315"/>
      <c r="E133" s="315"/>
      <c r="F133" s="336" t="s">
        <v>2498</v>
      </c>
      <c r="G133" s="315"/>
      <c r="H133" s="315" t="s">
        <v>2531</v>
      </c>
      <c r="I133" s="315" t="s">
        <v>2494</v>
      </c>
      <c r="J133" s="315">
        <v>50</v>
      </c>
      <c r="K133" s="358"/>
    </row>
    <row r="134" spans="2:11" ht="15" customHeight="1">
      <c r="B134" s="356"/>
      <c r="C134" s="315" t="s">
        <v>2519</v>
      </c>
      <c r="D134" s="315"/>
      <c r="E134" s="315"/>
      <c r="F134" s="336" t="s">
        <v>2498</v>
      </c>
      <c r="G134" s="315"/>
      <c r="H134" s="315" t="s">
        <v>2531</v>
      </c>
      <c r="I134" s="315" t="s">
        <v>2494</v>
      </c>
      <c r="J134" s="315">
        <v>50</v>
      </c>
      <c r="K134" s="358"/>
    </row>
    <row r="135" spans="2:11" ht="15" customHeight="1">
      <c r="B135" s="356"/>
      <c r="C135" s="315" t="s">
        <v>148</v>
      </c>
      <c r="D135" s="315"/>
      <c r="E135" s="315"/>
      <c r="F135" s="336" t="s">
        <v>2498</v>
      </c>
      <c r="G135" s="315"/>
      <c r="H135" s="315" t="s">
        <v>2544</v>
      </c>
      <c r="I135" s="315" t="s">
        <v>2494</v>
      </c>
      <c r="J135" s="315">
        <v>255</v>
      </c>
      <c r="K135" s="358"/>
    </row>
    <row r="136" spans="2:11" ht="15" customHeight="1">
      <c r="B136" s="356"/>
      <c r="C136" s="315" t="s">
        <v>2521</v>
      </c>
      <c r="D136" s="315"/>
      <c r="E136" s="315"/>
      <c r="F136" s="336" t="s">
        <v>2492</v>
      </c>
      <c r="G136" s="315"/>
      <c r="H136" s="315" t="s">
        <v>2545</v>
      </c>
      <c r="I136" s="315" t="s">
        <v>2523</v>
      </c>
      <c r="J136" s="315"/>
      <c r="K136" s="358"/>
    </row>
    <row r="137" spans="2:11" ht="15" customHeight="1">
      <c r="B137" s="356"/>
      <c r="C137" s="315" t="s">
        <v>2524</v>
      </c>
      <c r="D137" s="315"/>
      <c r="E137" s="315"/>
      <c r="F137" s="336" t="s">
        <v>2492</v>
      </c>
      <c r="G137" s="315"/>
      <c r="H137" s="315" t="s">
        <v>2546</v>
      </c>
      <c r="I137" s="315" t="s">
        <v>2526</v>
      </c>
      <c r="J137" s="315"/>
      <c r="K137" s="358"/>
    </row>
    <row r="138" spans="2:11" ht="15" customHeight="1">
      <c r="B138" s="356"/>
      <c r="C138" s="315" t="s">
        <v>2527</v>
      </c>
      <c r="D138" s="315"/>
      <c r="E138" s="315"/>
      <c r="F138" s="336" t="s">
        <v>2492</v>
      </c>
      <c r="G138" s="315"/>
      <c r="H138" s="315" t="s">
        <v>2527</v>
      </c>
      <c r="I138" s="315" t="s">
        <v>2526</v>
      </c>
      <c r="J138" s="315"/>
      <c r="K138" s="358"/>
    </row>
    <row r="139" spans="2:11" ht="15" customHeight="1">
      <c r="B139" s="356"/>
      <c r="C139" s="315" t="s">
        <v>40</v>
      </c>
      <c r="D139" s="315"/>
      <c r="E139" s="315"/>
      <c r="F139" s="336" t="s">
        <v>2492</v>
      </c>
      <c r="G139" s="315"/>
      <c r="H139" s="315" t="s">
        <v>2547</v>
      </c>
      <c r="I139" s="315" t="s">
        <v>2526</v>
      </c>
      <c r="J139" s="315"/>
      <c r="K139" s="358"/>
    </row>
    <row r="140" spans="2:11" ht="15" customHeight="1">
      <c r="B140" s="356"/>
      <c r="C140" s="315" t="s">
        <v>2548</v>
      </c>
      <c r="D140" s="315"/>
      <c r="E140" s="315"/>
      <c r="F140" s="336" t="s">
        <v>2492</v>
      </c>
      <c r="G140" s="315"/>
      <c r="H140" s="315" t="s">
        <v>2549</v>
      </c>
      <c r="I140" s="315" t="s">
        <v>2526</v>
      </c>
      <c r="J140" s="315"/>
      <c r="K140" s="358"/>
    </row>
    <row r="141" spans="2:11" ht="15" customHeight="1">
      <c r="B141" s="359"/>
      <c r="C141" s="360"/>
      <c r="D141" s="360"/>
      <c r="E141" s="360"/>
      <c r="F141" s="360"/>
      <c r="G141" s="360"/>
      <c r="H141" s="360"/>
      <c r="I141" s="360"/>
      <c r="J141" s="360"/>
      <c r="K141" s="361"/>
    </row>
    <row r="142" spans="2:11" ht="18.75" customHeight="1">
      <c r="B142" s="311"/>
      <c r="C142" s="311"/>
      <c r="D142" s="311"/>
      <c r="E142" s="311"/>
      <c r="F142" s="348"/>
      <c r="G142" s="311"/>
      <c r="H142" s="311"/>
      <c r="I142" s="311"/>
      <c r="J142" s="311"/>
      <c r="K142" s="311"/>
    </row>
    <row r="143" spans="2:11" ht="18.75" customHeight="1">
      <c r="B143" s="322"/>
      <c r="C143" s="322"/>
      <c r="D143" s="322"/>
      <c r="E143" s="322"/>
      <c r="F143" s="322"/>
      <c r="G143" s="322"/>
      <c r="H143" s="322"/>
      <c r="I143" s="322"/>
      <c r="J143" s="322"/>
      <c r="K143" s="322"/>
    </row>
    <row r="144" spans="2:11" ht="7.5" customHeight="1">
      <c r="B144" s="323"/>
      <c r="C144" s="324"/>
      <c r="D144" s="324"/>
      <c r="E144" s="324"/>
      <c r="F144" s="324"/>
      <c r="G144" s="324"/>
      <c r="H144" s="324"/>
      <c r="I144" s="324"/>
      <c r="J144" s="324"/>
      <c r="K144" s="325"/>
    </row>
    <row r="145" spans="2:11" ht="45" customHeight="1">
      <c r="B145" s="326"/>
      <c r="C145" s="327" t="s">
        <v>2550</v>
      </c>
      <c r="D145" s="327"/>
      <c r="E145" s="327"/>
      <c r="F145" s="327"/>
      <c r="G145" s="327"/>
      <c r="H145" s="327"/>
      <c r="I145" s="327"/>
      <c r="J145" s="327"/>
      <c r="K145" s="328"/>
    </row>
    <row r="146" spans="2:11" ht="17.25" customHeight="1">
      <c r="B146" s="326"/>
      <c r="C146" s="329" t="s">
        <v>2486</v>
      </c>
      <c r="D146" s="329"/>
      <c r="E146" s="329"/>
      <c r="F146" s="329" t="s">
        <v>2487</v>
      </c>
      <c r="G146" s="330"/>
      <c r="H146" s="329" t="s">
        <v>143</v>
      </c>
      <c r="I146" s="329" t="s">
        <v>59</v>
      </c>
      <c r="J146" s="329" t="s">
        <v>2488</v>
      </c>
      <c r="K146" s="328"/>
    </row>
    <row r="147" spans="2:11" ht="17.25" customHeight="1">
      <c r="B147" s="326"/>
      <c r="C147" s="331" t="s">
        <v>2489</v>
      </c>
      <c r="D147" s="331"/>
      <c r="E147" s="331"/>
      <c r="F147" s="332" t="s">
        <v>2490</v>
      </c>
      <c r="G147" s="333"/>
      <c r="H147" s="331"/>
      <c r="I147" s="331"/>
      <c r="J147" s="331" t="s">
        <v>2491</v>
      </c>
      <c r="K147" s="328"/>
    </row>
    <row r="148" spans="2:11" ht="5.25" customHeight="1">
      <c r="B148" s="337"/>
      <c r="C148" s="334"/>
      <c r="D148" s="334"/>
      <c r="E148" s="334"/>
      <c r="F148" s="334"/>
      <c r="G148" s="335"/>
      <c r="H148" s="334"/>
      <c r="I148" s="334"/>
      <c r="J148" s="334"/>
      <c r="K148" s="358"/>
    </row>
    <row r="149" spans="2:11" ht="15" customHeight="1">
      <c r="B149" s="337"/>
      <c r="C149" s="362" t="s">
        <v>2495</v>
      </c>
      <c r="D149" s="315"/>
      <c r="E149" s="315"/>
      <c r="F149" s="363" t="s">
        <v>2492</v>
      </c>
      <c r="G149" s="315"/>
      <c r="H149" s="362" t="s">
        <v>2531</v>
      </c>
      <c r="I149" s="362" t="s">
        <v>2494</v>
      </c>
      <c r="J149" s="362">
        <v>120</v>
      </c>
      <c r="K149" s="358"/>
    </row>
    <row r="150" spans="2:11" ht="15" customHeight="1">
      <c r="B150" s="337"/>
      <c r="C150" s="362" t="s">
        <v>2540</v>
      </c>
      <c r="D150" s="315"/>
      <c r="E150" s="315"/>
      <c r="F150" s="363" t="s">
        <v>2492</v>
      </c>
      <c r="G150" s="315"/>
      <c r="H150" s="362" t="s">
        <v>2551</v>
      </c>
      <c r="I150" s="362" t="s">
        <v>2494</v>
      </c>
      <c r="J150" s="362" t="s">
        <v>2542</v>
      </c>
      <c r="K150" s="358"/>
    </row>
    <row r="151" spans="2:11" ht="15" customHeight="1">
      <c r="B151" s="337"/>
      <c r="C151" s="362" t="s">
        <v>2441</v>
      </c>
      <c r="D151" s="315"/>
      <c r="E151" s="315"/>
      <c r="F151" s="363" t="s">
        <v>2492</v>
      </c>
      <c r="G151" s="315"/>
      <c r="H151" s="362" t="s">
        <v>2552</v>
      </c>
      <c r="I151" s="362" t="s">
        <v>2494</v>
      </c>
      <c r="J151" s="362" t="s">
        <v>2542</v>
      </c>
      <c r="K151" s="358"/>
    </row>
    <row r="152" spans="2:11" ht="15" customHeight="1">
      <c r="B152" s="337"/>
      <c r="C152" s="362" t="s">
        <v>2497</v>
      </c>
      <c r="D152" s="315"/>
      <c r="E152" s="315"/>
      <c r="F152" s="363" t="s">
        <v>2498</v>
      </c>
      <c r="G152" s="315"/>
      <c r="H152" s="362" t="s">
        <v>2531</v>
      </c>
      <c r="I152" s="362" t="s">
        <v>2494</v>
      </c>
      <c r="J152" s="362">
        <v>50</v>
      </c>
      <c r="K152" s="358"/>
    </row>
    <row r="153" spans="2:11" ht="15" customHeight="1">
      <c r="B153" s="337"/>
      <c r="C153" s="362" t="s">
        <v>2500</v>
      </c>
      <c r="D153" s="315"/>
      <c r="E153" s="315"/>
      <c r="F153" s="363" t="s">
        <v>2492</v>
      </c>
      <c r="G153" s="315"/>
      <c r="H153" s="362" t="s">
        <v>2531</v>
      </c>
      <c r="I153" s="362" t="s">
        <v>2502</v>
      </c>
      <c r="J153" s="362"/>
      <c r="K153" s="358"/>
    </row>
    <row r="154" spans="2:11" ht="15" customHeight="1">
      <c r="B154" s="337"/>
      <c r="C154" s="362" t="s">
        <v>2511</v>
      </c>
      <c r="D154" s="315"/>
      <c r="E154" s="315"/>
      <c r="F154" s="363" t="s">
        <v>2498</v>
      </c>
      <c r="G154" s="315"/>
      <c r="H154" s="362" t="s">
        <v>2531</v>
      </c>
      <c r="I154" s="362" t="s">
        <v>2494</v>
      </c>
      <c r="J154" s="362">
        <v>50</v>
      </c>
      <c r="K154" s="358"/>
    </row>
    <row r="155" spans="2:11" ht="15" customHeight="1">
      <c r="B155" s="337"/>
      <c r="C155" s="362" t="s">
        <v>2519</v>
      </c>
      <c r="D155" s="315"/>
      <c r="E155" s="315"/>
      <c r="F155" s="363" t="s">
        <v>2498</v>
      </c>
      <c r="G155" s="315"/>
      <c r="H155" s="362" t="s">
        <v>2531</v>
      </c>
      <c r="I155" s="362" t="s">
        <v>2494</v>
      </c>
      <c r="J155" s="362">
        <v>50</v>
      </c>
      <c r="K155" s="358"/>
    </row>
    <row r="156" spans="2:11" ht="15" customHeight="1">
      <c r="B156" s="337"/>
      <c r="C156" s="362" t="s">
        <v>2517</v>
      </c>
      <c r="D156" s="315"/>
      <c r="E156" s="315"/>
      <c r="F156" s="363" t="s">
        <v>2498</v>
      </c>
      <c r="G156" s="315"/>
      <c r="H156" s="362" t="s">
        <v>2531</v>
      </c>
      <c r="I156" s="362" t="s">
        <v>2494</v>
      </c>
      <c r="J156" s="362">
        <v>50</v>
      </c>
      <c r="K156" s="358"/>
    </row>
    <row r="157" spans="2:11" ht="15" customHeight="1">
      <c r="B157" s="337"/>
      <c r="C157" s="362" t="s">
        <v>115</v>
      </c>
      <c r="D157" s="315"/>
      <c r="E157" s="315"/>
      <c r="F157" s="363" t="s">
        <v>2492</v>
      </c>
      <c r="G157" s="315"/>
      <c r="H157" s="362" t="s">
        <v>2553</v>
      </c>
      <c r="I157" s="362" t="s">
        <v>2494</v>
      </c>
      <c r="J157" s="362" t="s">
        <v>2554</v>
      </c>
      <c r="K157" s="358"/>
    </row>
    <row r="158" spans="2:11" ht="15" customHeight="1">
      <c r="B158" s="337"/>
      <c r="C158" s="362" t="s">
        <v>2555</v>
      </c>
      <c r="D158" s="315"/>
      <c r="E158" s="315"/>
      <c r="F158" s="363" t="s">
        <v>2492</v>
      </c>
      <c r="G158" s="315"/>
      <c r="H158" s="362" t="s">
        <v>2556</v>
      </c>
      <c r="I158" s="362" t="s">
        <v>2526</v>
      </c>
      <c r="J158" s="362"/>
      <c r="K158" s="358"/>
    </row>
    <row r="159" spans="2:11" ht="15" customHeight="1">
      <c r="B159" s="364"/>
      <c r="C159" s="346"/>
      <c r="D159" s="346"/>
      <c r="E159" s="346"/>
      <c r="F159" s="346"/>
      <c r="G159" s="346"/>
      <c r="H159" s="346"/>
      <c r="I159" s="346"/>
      <c r="J159" s="346"/>
      <c r="K159" s="365"/>
    </row>
    <row r="160" spans="2:11" ht="18.75" customHeight="1">
      <c r="B160" s="311"/>
      <c r="C160" s="315"/>
      <c r="D160" s="315"/>
      <c r="E160" s="315"/>
      <c r="F160" s="336"/>
      <c r="G160" s="315"/>
      <c r="H160" s="315"/>
      <c r="I160" s="315"/>
      <c r="J160" s="315"/>
      <c r="K160" s="311"/>
    </row>
    <row r="161" spans="2:11" ht="18.75" customHeight="1">
      <c r="B161" s="322"/>
      <c r="C161" s="322"/>
      <c r="D161" s="322"/>
      <c r="E161" s="322"/>
      <c r="F161" s="322"/>
      <c r="G161" s="322"/>
      <c r="H161" s="322"/>
      <c r="I161" s="322"/>
      <c r="J161" s="322"/>
      <c r="K161" s="322"/>
    </row>
    <row r="162" spans="2:11" ht="7.5" customHeight="1">
      <c r="B162" s="301"/>
      <c r="C162" s="302"/>
      <c r="D162" s="302"/>
      <c r="E162" s="302"/>
      <c r="F162" s="302"/>
      <c r="G162" s="302"/>
      <c r="H162" s="302"/>
      <c r="I162" s="302"/>
      <c r="J162" s="302"/>
      <c r="K162" s="303"/>
    </row>
    <row r="163" spans="2:11" ht="45" customHeight="1">
      <c r="B163" s="304"/>
      <c r="C163" s="305" t="s">
        <v>2557</v>
      </c>
      <c r="D163" s="305"/>
      <c r="E163" s="305"/>
      <c r="F163" s="305"/>
      <c r="G163" s="305"/>
      <c r="H163" s="305"/>
      <c r="I163" s="305"/>
      <c r="J163" s="305"/>
      <c r="K163" s="306"/>
    </row>
    <row r="164" spans="2:11" ht="17.25" customHeight="1">
      <c r="B164" s="304"/>
      <c r="C164" s="329" t="s">
        <v>2486</v>
      </c>
      <c r="D164" s="329"/>
      <c r="E164" s="329"/>
      <c r="F164" s="329" t="s">
        <v>2487</v>
      </c>
      <c r="G164" s="366"/>
      <c r="H164" s="367" t="s">
        <v>143</v>
      </c>
      <c r="I164" s="367" t="s">
        <v>59</v>
      </c>
      <c r="J164" s="329" t="s">
        <v>2488</v>
      </c>
      <c r="K164" s="306"/>
    </row>
    <row r="165" spans="2:11" ht="17.25" customHeight="1">
      <c r="B165" s="307"/>
      <c r="C165" s="331" t="s">
        <v>2489</v>
      </c>
      <c r="D165" s="331"/>
      <c r="E165" s="331"/>
      <c r="F165" s="332" t="s">
        <v>2490</v>
      </c>
      <c r="G165" s="368"/>
      <c r="H165" s="369"/>
      <c r="I165" s="369"/>
      <c r="J165" s="331" t="s">
        <v>2491</v>
      </c>
      <c r="K165" s="309"/>
    </row>
    <row r="166" spans="2:11" ht="5.25" customHeight="1">
      <c r="B166" s="337"/>
      <c r="C166" s="334"/>
      <c r="D166" s="334"/>
      <c r="E166" s="334"/>
      <c r="F166" s="334"/>
      <c r="G166" s="335"/>
      <c r="H166" s="334"/>
      <c r="I166" s="334"/>
      <c r="J166" s="334"/>
      <c r="K166" s="358"/>
    </row>
    <row r="167" spans="2:11" ht="15" customHeight="1">
      <c r="B167" s="337"/>
      <c r="C167" s="315" t="s">
        <v>2495</v>
      </c>
      <c r="D167" s="315"/>
      <c r="E167" s="315"/>
      <c r="F167" s="336" t="s">
        <v>2492</v>
      </c>
      <c r="G167" s="315"/>
      <c r="H167" s="315" t="s">
        <v>2531</v>
      </c>
      <c r="I167" s="315" t="s">
        <v>2494</v>
      </c>
      <c r="J167" s="315">
        <v>120</v>
      </c>
      <c r="K167" s="358"/>
    </row>
    <row r="168" spans="2:11" ht="15" customHeight="1">
      <c r="B168" s="337"/>
      <c r="C168" s="315" t="s">
        <v>2540</v>
      </c>
      <c r="D168" s="315"/>
      <c r="E168" s="315"/>
      <c r="F168" s="336" t="s">
        <v>2492</v>
      </c>
      <c r="G168" s="315"/>
      <c r="H168" s="315" t="s">
        <v>2541</v>
      </c>
      <c r="I168" s="315" t="s">
        <v>2494</v>
      </c>
      <c r="J168" s="315" t="s">
        <v>2542</v>
      </c>
      <c r="K168" s="358"/>
    </row>
    <row r="169" spans="2:11" ht="15" customHeight="1">
      <c r="B169" s="337"/>
      <c r="C169" s="315" t="s">
        <v>2441</v>
      </c>
      <c r="D169" s="315"/>
      <c r="E169" s="315"/>
      <c r="F169" s="336" t="s">
        <v>2492</v>
      </c>
      <c r="G169" s="315"/>
      <c r="H169" s="315" t="s">
        <v>2558</v>
      </c>
      <c r="I169" s="315" t="s">
        <v>2494</v>
      </c>
      <c r="J169" s="315" t="s">
        <v>2542</v>
      </c>
      <c r="K169" s="358"/>
    </row>
    <row r="170" spans="2:11" ht="15" customHeight="1">
      <c r="B170" s="337"/>
      <c r="C170" s="315" t="s">
        <v>2497</v>
      </c>
      <c r="D170" s="315"/>
      <c r="E170" s="315"/>
      <c r="F170" s="336" t="s">
        <v>2498</v>
      </c>
      <c r="G170" s="315"/>
      <c r="H170" s="315" t="s">
        <v>2558</v>
      </c>
      <c r="I170" s="315" t="s">
        <v>2494</v>
      </c>
      <c r="J170" s="315">
        <v>50</v>
      </c>
      <c r="K170" s="358"/>
    </row>
    <row r="171" spans="2:11" ht="15" customHeight="1">
      <c r="B171" s="337"/>
      <c r="C171" s="315" t="s">
        <v>2500</v>
      </c>
      <c r="D171" s="315"/>
      <c r="E171" s="315"/>
      <c r="F171" s="336" t="s">
        <v>2492</v>
      </c>
      <c r="G171" s="315"/>
      <c r="H171" s="315" t="s">
        <v>2558</v>
      </c>
      <c r="I171" s="315" t="s">
        <v>2502</v>
      </c>
      <c r="J171" s="315"/>
      <c r="K171" s="358"/>
    </row>
    <row r="172" spans="2:11" ht="15" customHeight="1">
      <c r="B172" s="337"/>
      <c r="C172" s="315" t="s">
        <v>2511</v>
      </c>
      <c r="D172" s="315"/>
      <c r="E172" s="315"/>
      <c r="F172" s="336" t="s">
        <v>2498</v>
      </c>
      <c r="G172" s="315"/>
      <c r="H172" s="315" t="s">
        <v>2558</v>
      </c>
      <c r="I172" s="315" t="s">
        <v>2494</v>
      </c>
      <c r="J172" s="315">
        <v>50</v>
      </c>
      <c r="K172" s="358"/>
    </row>
    <row r="173" spans="2:11" ht="15" customHeight="1">
      <c r="B173" s="337"/>
      <c r="C173" s="315" t="s">
        <v>2519</v>
      </c>
      <c r="D173" s="315"/>
      <c r="E173" s="315"/>
      <c r="F173" s="336" t="s">
        <v>2498</v>
      </c>
      <c r="G173" s="315"/>
      <c r="H173" s="315" t="s">
        <v>2558</v>
      </c>
      <c r="I173" s="315" t="s">
        <v>2494</v>
      </c>
      <c r="J173" s="315">
        <v>50</v>
      </c>
      <c r="K173" s="358"/>
    </row>
    <row r="174" spans="2:11" ht="15" customHeight="1">
      <c r="B174" s="337"/>
      <c r="C174" s="315" t="s">
        <v>2517</v>
      </c>
      <c r="D174" s="315"/>
      <c r="E174" s="315"/>
      <c r="F174" s="336" t="s">
        <v>2498</v>
      </c>
      <c r="G174" s="315"/>
      <c r="H174" s="315" t="s">
        <v>2558</v>
      </c>
      <c r="I174" s="315" t="s">
        <v>2494</v>
      </c>
      <c r="J174" s="315">
        <v>50</v>
      </c>
      <c r="K174" s="358"/>
    </row>
    <row r="175" spans="2:11" ht="15" customHeight="1">
      <c r="B175" s="337"/>
      <c r="C175" s="315" t="s">
        <v>142</v>
      </c>
      <c r="D175" s="315"/>
      <c r="E175" s="315"/>
      <c r="F175" s="336" t="s">
        <v>2492</v>
      </c>
      <c r="G175" s="315"/>
      <c r="H175" s="315" t="s">
        <v>2559</v>
      </c>
      <c r="I175" s="315" t="s">
        <v>2560</v>
      </c>
      <c r="J175" s="315"/>
      <c r="K175" s="358"/>
    </row>
    <row r="176" spans="2:11" ht="15" customHeight="1">
      <c r="B176" s="337"/>
      <c r="C176" s="315" t="s">
        <v>59</v>
      </c>
      <c r="D176" s="315"/>
      <c r="E176" s="315"/>
      <c r="F176" s="336" t="s">
        <v>2492</v>
      </c>
      <c r="G176" s="315"/>
      <c r="H176" s="315" t="s">
        <v>2561</v>
      </c>
      <c r="I176" s="315" t="s">
        <v>2562</v>
      </c>
      <c r="J176" s="315">
        <v>1</v>
      </c>
      <c r="K176" s="358"/>
    </row>
    <row r="177" spans="2:11" ht="15" customHeight="1">
      <c r="B177" s="337"/>
      <c r="C177" s="315" t="s">
        <v>55</v>
      </c>
      <c r="D177" s="315"/>
      <c r="E177" s="315"/>
      <c r="F177" s="336" t="s">
        <v>2492</v>
      </c>
      <c r="G177" s="315"/>
      <c r="H177" s="315" t="s">
        <v>2563</v>
      </c>
      <c r="I177" s="315" t="s">
        <v>2494</v>
      </c>
      <c r="J177" s="315">
        <v>20</v>
      </c>
      <c r="K177" s="358"/>
    </row>
    <row r="178" spans="2:11" ht="15" customHeight="1">
      <c r="B178" s="337"/>
      <c r="C178" s="315" t="s">
        <v>143</v>
      </c>
      <c r="D178" s="315"/>
      <c r="E178" s="315"/>
      <c r="F178" s="336" t="s">
        <v>2492</v>
      </c>
      <c r="G178" s="315"/>
      <c r="H178" s="315" t="s">
        <v>2564</v>
      </c>
      <c r="I178" s="315" t="s">
        <v>2494</v>
      </c>
      <c r="J178" s="315">
        <v>255</v>
      </c>
      <c r="K178" s="358"/>
    </row>
    <row r="179" spans="2:11" ht="15" customHeight="1">
      <c r="B179" s="337"/>
      <c r="C179" s="315" t="s">
        <v>144</v>
      </c>
      <c r="D179" s="315"/>
      <c r="E179" s="315"/>
      <c r="F179" s="336" t="s">
        <v>2492</v>
      </c>
      <c r="G179" s="315"/>
      <c r="H179" s="315" t="s">
        <v>2457</v>
      </c>
      <c r="I179" s="315" t="s">
        <v>2494</v>
      </c>
      <c r="J179" s="315">
        <v>10</v>
      </c>
      <c r="K179" s="358"/>
    </row>
    <row r="180" spans="2:11" ht="15" customHeight="1">
      <c r="B180" s="337"/>
      <c r="C180" s="315" t="s">
        <v>145</v>
      </c>
      <c r="D180" s="315"/>
      <c r="E180" s="315"/>
      <c r="F180" s="336" t="s">
        <v>2492</v>
      </c>
      <c r="G180" s="315"/>
      <c r="H180" s="315" t="s">
        <v>2565</v>
      </c>
      <c r="I180" s="315" t="s">
        <v>2526</v>
      </c>
      <c r="J180" s="315"/>
      <c r="K180" s="358"/>
    </row>
    <row r="181" spans="2:11" ht="15" customHeight="1">
      <c r="B181" s="337"/>
      <c r="C181" s="315" t="s">
        <v>2566</v>
      </c>
      <c r="D181" s="315"/>
      <c r="E181" s="315"/>
      <c r="F181" s="336" t="s">
        <v>2492</v>
      </c>
      <c r="G181" s="315"/>
      <c r="H181" s="315" t="s">
        <v>2567</v>
      </c>
      <c r="I181" s="315" t="s">
        <v>2526</v>
      </c>
      <c r="J181" s="315"/>
      <c r="K181" s="358"/>
    </row>
    <row r="182" spans="2:11" ht="15" customHeight="1">
      <c r="B182" s="337"/>
      <c r="C182" s="315" t="s">
        <v>2555</v>
      </c>
      <c r="D182" s="315"/>
      <c r="E182" s="315"/>
      <c r="F182" s="336" t="s">
        <v>2492</v>
      </c>
      <c r="G182" s="315"/>
      <c r="H182" s="315" t="s">
        <v>2568</v>
      </c>
      <c r="I182" s="315" t="s">
        <v>2526</v>
      </c>
      <c r="J182" s="315"/>
      <c r="K182" s="358"/>
    </row>
    <row r="183" spans="2:11" ht="15" customHeight="1">
      <c r="B183" s="337"/>
      <c r="C183" s="315" t="s">
        <v>147</v>
      </c>
      <c r="D183" s="315"/>
      <c r="E183" s="315"/>
      <c r="F183" s="336" t="s">
        <v>2498</v>
      </c>
      <c r="G183" s="315"/>
      <c r="H183" s="315" t="s">
        <v>2569</v>
      </c>
      <c r="I183" s="315" t="s">
        <v>2494</v>
      </c>
      <c r="J183" s="315">
        <v>50</v>
      </c>
      <c r="K183" s="358"/>
    </row>
    <row r="184" spans="2:11" ht="15" customHeight="1">
      <c r="B184" s="337"/>
      <c r="C184" s="315" t="s">
        <v>2570</v>
      </c>
      <c r="D184" s="315"/>
      <c r="E184" s="315"/>
      <c r="F184" s="336" t="s">
        <v>2498</v>
      </c>
      <c r="G184" s="315"/>
      <c r="H184" s="315" t="s">
        <v>2571</v>
      </c>
      <c r="I184" s="315" t="s">
        <v>2572</v>
      </c>
      <c r="J184" s="315"/>
      <c r="K184" s="358"/>
    </row>
    <row r="185" spans="2:11" ht="15" customHeight="1">
      <c r="B185" s="337"/>
      <c r="C185" s="315" t="s">
        <v>2573</v>
      </c>
      <c r="D185" s="315"/>
      <c r="E185" s="315"/>
      <c r="F185" s="336" t="s">
        <v>2498</v>
      </c>
      <c r="G185" s="315"/>
      <c r="H185" s="315" t="s">
        <v>2574</v>
      </c>
      <c r="I185" s="315" t="s">
        <v>2572</v>
      </c>
      <c r="J185" s="315"/>
      <c r="K185" s="358"/>
    </row>
    <row r="186" spans="2:11" ht="15" customHeight="1">
      <c r="B186" s="337"/>
      <c r="C186" s="315" t="s">
        <v>2575</v>
      </c>
      <c r="D186" s="315"/>
      <c r="E186" s="315"/>
      <c r="F186" s="336" t="s">
        <v>2498</v>
      </c>
      <c r="G186" s="315"/>
      <c r="H186" s="315" t="s">
        <v>2576</v>
      </c>
      <c r="I186" s="315" t="s">
        <v>2572</v>
      </c>
      <c r="J186" s="315"/>
      <c r="K186" s="358"/>
    </row>
    <row r="187" spans="2:11" ht="15" customHeight="1">
      <c r="B187" s="337"/>
      <c r="C187" s="370" t="s">
        <v>2577</v>
      </c>
      <c r="D187" s="315"/>
      <c r="E187" s="315"/>
      <c r="F187" s="336" t="s">
        <v>2498</v>
      </c>
      <c r="G187" s="315"/>
      <c r="H187" s="315" t="s">
        <v>2578</v>
      </c>
      <c r="I187" s="315" t="s">
        <v>2579</v>
      </c>
      <c r="J187" s="371" t="s">
        <v>2580</v>
      </c>
      <c r="K187" s="358"/>
    </row>
    <row r="188" spans="2:11" ht="15" customHeight="1">
      <c r="B188" s="337"/>
      <c r="C188" s="321" t="s">
        <v>44</v>
      </c>
      <c r="D188" s="315"/>
      <c r="E188" s="315"/>
      <c r="F188" s="336" t="s">
        <v>2492</v>
      </c>
      <c r="G188" s="315"/>
      <c r="H188" s="311" t="s">
        <v>2581</v>
      </c>
      <c r="I188" s="315" t="s">
        <v>2582</v>
      </c>
      <c r="J188" s="315"/>
      <c r="K188" s="358"/>
    </row>
    <row r="189" spans="2:11" ht="15" customHeight="1">
      <c r="B189" s="337"/>
      <c r="C189" s="321" t="s">
        <v>2583</v>
      </c>
      <c r="D189" s="315"/>
      <c r="E189" s="315"/>
      <c r="F189" s="336" t="s">
        <v>2492</v>
      </c>
      <c r="G189" s="315"/>
      <c r="H189" s="315" t="s">
        <v>2584</v>
      </c>
      <c r="I189" s="315" t="s">
        <v>2526</v>
      </c>
      <c r="J189" s="315"/>
      <c r="K189" s="358"/>
    </row>
    <row r="190" spans="2:11" ht="15" customHeight="1">
      <c r="B190" s="337"/>
      <c r="C190" s="321" t="s">
        <v>2585</v>
      </c>
      <c r="D190" s="315"/>
      <c r="E190" s="315"/>
      <c r="F190" s="336" t="s">
        <v>2492</v>
      </c>
      <c r="G190" s="315"/>
      <c r="H190" s="315" t="s">
        <v>2586</v>
      </c>
      <c r="I190" s="315" t="s">
        <v>2526</v>
      </c>
      <c r="J190" s="315"/>
      <c r="K190" s="358"/>
    </row>
    <row r="191" spans="2:11" ht="15" customHeight="1">
      <c r="B191" s="337"/>
      <c r="C191" s="321" t="s">
        <v>2587</v>
      </c>
      <c r="D191" s="315"/>
      <c r="E191" s="315"/>
      <c r="F191" s="336" t="s">
        <v>2498</v>
      </c>
      <c r="G191" s="315"/>
      <c r="H191" s="315" t="s">
        <v>2588</v>
      </c>
      <c r="I191" s="315" t="s">
        <v>2526</v>
      </c>
      <c r="J191" s="315"/>
      <c r="K191" s="358"/>
    </row>
    <row r="192" spans="2:11" ht="15" customHeight="1">
      <c r="B192" s="364"/>
      <c r="C192" s="372"/>
      <c r="D192" s="346"/>
      <c r="E192" s="346"/>
      <c r="F192" s="346"/>
      <c r="G192" s="346"/>
      <c r="H192" s="346"/>
      <c r="I192" s="346"/>
      <c r="J192" s="346"/>
      <c r="K192" s="365"/>
    </row>
    <row r="193" spans="2:11" ht="18.75" customHeight="1">
      <c r="B193" s="311"/>
      <c r="C193" s="315"/>
      <c r="D193" s="315"/>
      <c r="E193" s="315"/>
      <c r="F193" s="336"/>
      <c r="G193" s="315"/>
      <c r="H193" s="315"/>
      <c r="I193" s="315"/>
      <c r="J193" s="315"/>
      <c r="K193" s="311"/>
    </row>
    <row r="194" spans="2:11" ht="18.75" customHeight="1">
      <c r="B194" s="311"/>
      <c r="C194" s="315"/>
      <c r="D194" s="315"/>
      <c r="E194" s="315"/>
      <c r="F194" s="336"/>
      <c r="G194" s="315"/>
      <c r="H194" s="315"/>
      <c r="I194" s="315"/>
      <c r="J194" s="315"/>
      <c r="K194" s="311"/>
    </row>
    <row r="195" spans="2:11" ht="18.75" customHeight="1">
      <c r="B195" s="322"/>
      <c r="C195" s="322"/>
      <c r="D195" s="322"/>
      <c r="E195" s="322"/>
      <c r="F195" s="322"/>
      <c r="G195" s="322"/>
      <c r="H195" s="322"/>
      <c r="I195" s="322"/>
      <c r="J195" s="322"/>
      <c r="K195" s="322"/>
    </row>
    <row r="196" spans="2:11" ht="13.5">
      <c r="B196" s="301"/>
      <c r="C196" s="302"/>
      <c r="D196" s="302"/>
      <c r="E196" s="302"/>
      <c r="F196" s="302"/>
      <c r="G196" s="302"/>
      <c r="H196" s="302"/>
      <c r="I196" s="302"/>
      <c r="J196" s="302"/>
      <c r="K196" s="303"/>
    </row>
    <row r="197" spans="2:11" ht="21">
      <c r="B197" s="304"/>
      <c r="C197" s="305" t="s">
        <v>2589</v>
      </c>
      <c r="D197" s="305"/>
      <c r="E197" s="305"/>
      <c r="F197" s="305"/>
      <c r="G197" s="305"/>
      <c r="H197" s="305"/>
      <c r="I197" s="305"/>
      <c r="J197" s="305"/>
      <c r="K197" s="306"/>
    </row>
    <row r="198" spans="2:11" ht="25.5" customHeight="1">
      <c r="B198" s="304"/>
      <c r="C198" s="373" t="s">
        <v>2590</v>
      </c>
      <c r="D198" s="373"/>
      <c r="E198" s="373"/>
      <c r="F198" s="373" t="s">
        <v>2591</v>
      </c>
      <c r="G198" s="374"/>
      <c r="H198" s="373" t="s">
        <v>2592</v>
      </c>
      <c r="I198" s="373"/>
      <c r="J198" s="373"/>
      <c r="K198" s="306"/>
    </row>
    <row r="199" spans="2:11" ht="5.25" customHeight="1">
      <c r="B199" s="337"/>
      <c r="C199" s="334"/>
      <c r="D199" s="334"/>
      <c r="E199" s="334"/>
      <c r="F199" s="334"/>
      <c r="G199" s="315"/>
      <c r="H199" s="334"/>
      <c r="I199" s="334"/>
      <c r="J199" s="334"/>
      <c r="K199" s="358"/>
    </row>
    <row r="200" spans="2:11" ht="15" customHeight="1">
      <c r="B200" s="337"/>
      <c r="C200" s="315" t="s">
        <v>2582</v>
      </c>
      <c r="D200" s="315"/>
      <c r="E200" s="315"/>
      <c r="F200" s="336" t="s">
        <v>45</v>
      </c>
      <c r="G200" s="315"/>
      <c r="H200" s="315" t="s">
        <v>2593</v>
      </c>
      <c r="I200" s="315"/>
      <c r="J200" s="315"/>
      <c r="K200" s="358"/>
    </row>
    <row r="201" spans="2:11" ht="15" customHeight="1">
      <c r="B201" s="337"/>
      <c r="C201" s="343"/>
      <c r="D201" s="315"/>
      <c r="E201" s="315"/>
      <c r="F201" s="336" t="s">
        <v>46</v>
      </c>
      <c r="G201" s="315"/>
      <c r="H201" s="315" t="s">
        <v>2594</v>
      </c>
      <c r="I201" s="315"/>
      <c r="J201" s="315"/>
      <c r="K201" s="358"/>
    </row>
    <row r="202" spans="2:11" ht="15" customHeight="1">
      <c r="B202" s="337"/>
      <c r="C202" s="343"/>
      <c r="D202" s="315"/>
      <c r="E202" s="315"/>
      <c r="F202" s="336" t="s">
        <v>49</v>
      </c>
      <c r="G202" s="315"/>
      <c r="H202" s="315" t="s">
        <v>2595</v>
      </c>
      <c r="I202" s="315"/>
      <c r="J202" s="315"/>
      <c r="K202" s="358"/>
    </row>
    <row r="203" spans="2:11" ht="15" customHeight="1">
      <c r="B203" s="337"/>
      <c r="C203" s="315"/>
      <c r="D203" s="315"/>
      <c r="E203" s="315"/>
      <c r="F203" s="336" t="s">
        <v>47</v>
      </c>
      <c r="G203" s="315"/>
      <c r="H203" s="315" t="s">
        <v>2596</v>
      </c>
      <c r="I203" s="315"/>
      <c r="J203" s="315"/>
      <c r="K203" s="358"/>
    </row>
    <row r="204" spans="2:11" ht="15" customHeight="1">
      <c r="B204" s="337"/>
      <c r="C204" s="315"/>
      <c r="D204" s="315"/>
      <c r="E204" s="315"/>
      <c r="F204" s="336" t="s">
        <v>48</v>
      </c>
      <c r="G204" s="315"/>
      <c r="H204" s="315" t="s">
        <v>2597</v>
      </c>
      <c r="I204" s="315"/>
      <c r="J204" s="315"/>
      <c r="K204" s="358"/>
    </row>
    <row r="205" spans="2:11" ht="15" customHeight="1">
      <c r="B205" s="337"/>
      <c r="C205" s="315"/>
      <c r="D205" s="315"/>
      <c r="E205" s="315"/>
      <c r="F205" s="336"/>
      <c r="G205" s="315"/>
      <c r="H205" s="315"/>
      <c r="I205" s="315"/>
      <c r="J205" s="315"/>
      <c r="K205" s="358"/>
    </row>
    <row r="206" spans="2:11" ht="15" customHeight="1">
      <c r="B206" s="337"/>
      <c r="C206" s="315" t="s">
        <v>2538</v>
      </c>
      <c r="D206" s="315"/>
      <c r="E206" s="315"/>
      <c r="F206" s="336" t="s">
        <v>81</v>
      </c>
      <c r="G206" s="315"/>
      <c r="H206" s="315" t="s">
        <v>2598</v>
      </c>
      <c r="I206" s="315"/>
      <c r="J206" s="315"/>
      <c r="K206" s="358"/>
    </row>
    <row r="207" spans="2:11" ht="15" customHeight="1">
      <c r="B207" s="337"/>
      <c r="C207" s="343"/>
      <c r="D207" s="315"/>
      <c r="E207" s="315"/>
      <c r="F207" s="336" t="s">
        <v>2436</v>
      </c>
      <c r="G207" s="315"/>
      <c r="H207" s="315" t="s">
        <v>2437</v>
      </c>
      <c r="I207" s="315"/>
      <c r="J207" s="315"/>
      <c r="K207" s="358"/>
    </row>
    <row r="208" spans="2:11" ht="15" customHeight="1">
      <c r="B208" s="337"/>
      <c r="C208" s="315"/>
      <c r="D208" s="315"/>
      <c r="E208" s="315"/>
      <c r="F208" s="336" t="s">
        <v>2434</v>
      </c>
      <c r="G208" s="315"/>
      <c r="H208" s="315" t="s">
        <v>2599</v>
      </c>
      <c r="I208" s="315"/>
      <c r="J208" s="315"/>
      <c r="K208" s="358"/>
    </row>
    <row r="209" spans="2:11" ht="15" customHeight="1">
      <c r="B209" s="375"/>
      <c r="C209" s="343"/>
      <c r="D209" s="343"/>
      <c r="E209" s="343"/>
      <c r="F209" s="336" t="s">
        <v>2438</v>
      </c>
      <c r="G209" s="321"/>
      <c r="H209" s="362" t="s">
        <v>2439</v>
      </c>
      <c r="I209" s="362"/>
      <c r="J209" s="362"/>
      <c r="K209" s="376"/>
    </row>
    <row r="210" spans="2:11" ht="15" customHeight="1">
      <c r="B210" s="375"/>
      <c r="C210" s="343"/>
      <c r="D210" s="343"/>
      <c r="E210" s="343"/>
      <c r="F210" s="336" t="s">
        <v>2440</v>
      </c>
      <c r="G210" s="321"/>
      <c r="H210" s="362" t="s">
        <v>2418</v>
      </c>
      <c r="I210" s="362"/>
      <c r="J210" s="362"/>
      <c r="K210" s="376"/>
    </row>
    <row r="211" spans="2:11" ht="15" customHeight="1">
      <c r="B211" s="375"/>
      <c r="C211" s="343"/>
      <c r="D211" s="343"/>
      <c r="E211" s="343"/>
      <c r="F211" s="377"/>
      <c r="G211" s="321"/>
      <c r="H211" s="378"/>
      <c r="I211" s="378"/>
      <c r="J211" s="378"/>
      <c r="K211" s="376"/>
    </row>
    <row r="212" spans="2:11" ht="15" customHeight="1">
      <c r="B212" s="375"/>
      <c r="C212" s="315" t="s">
        <v>2562</v>
      </c>
      <c r="D212" s="343"/>
      <c r="E212" s="343"/>
      <c r="F212" s="336">
        <v>1</v>
      </c>
      <c r="G212" s="321"/>
      <c r="H212" s="362" t="s">
        <v>2600</v>
      </c>
      <c r="I212" s="362"/>
      <c r="J212" s="362"/>
      <c r="K212" s="376"/>
    </row>
    <row r="213" spans="2:11" ht="15" customHeight="1">
      <c r="B213" s="375"/>
      <c r="C213" s="343"/>
      <c r="D213" s="343"/>
      <c r="E213" s="343"/>
      <c r="F213" s="336">
        <v>2</v>
      </c>
      <c r="G213" s="321"/>
      <c r="H213" s="362" t="s">
        <v>2601</v>
      </c>
      <c r="I213" s="362"/>
      <c r="J213" s="362"/>
      <c r="K213" s="376"/>
    </row>
    <row r="214" spans="2:11" ht="15" customHeight="1">
      <c r="B214" s="375"/>
      <c r="C214" s="343"/>
      <c r="D214" s="343"/>
      <c r="E214" s="343"/>
      <c r="F214" s="336">
        <v>3</v>
      </c>
      <c r="G214" s="321"/>
      <c r="H214" s="362" t="s">
        <v>2602</v>
      </c>
      <c r="I214" s="362"/>
      <c r="J214" s="362"/>
      <c r="K214" s="376"/>
    </row>
    <row r="215" spans="2:11" ht="15" customHeight="1">
      <c r="B215" s="375"/>
      <c r="C215" s="343"/>
      <c r="D215" s="343"/>
      <c r="E215" s="343"/>
      <c r="F215" s="336">
        <v>4</v>
      </c>
      <c r="G215" s="321"/>
      <c r="H215" s="362" t="s">
        <v>2603</v>
      </c>
      <c r="I215" s="362"/>
      <c r="J215" s="362"/>
      <c r="K215" s="376"/>
    </row>
    <row r="216" spans="2:11" ht="12.75" customHeight="1">
      <c r="B216" s="379"/>
      <c r="C216" s="380"/>
      <c r="D216" s="380"/>
      <c r="E216" s="380"/>
      <c r="F216" s="380"/>
      <c r="G216" s="380"/>
      <c r="H216" s="380"/>
      <c r="I216" s="380"/>
      <c r="J216" s="380"/>
      <c r="K216" s="381"/>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101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106</v>
      </c>
      <c r="G1" s="139" t="s">
        <v>107</v>
      </c>
      <c r="H1" s="139"/>
      <c r="I1" s="140"/>
      <c r="J1" s="139" t="s">
        <v>108</v>
      </c>
      <c r="K1" s="138" t="s">
        <v>109</v>
      </c>
      <c r="L1" s="139" t="s">
        <v>110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83</v>
      </c>
    </row>
    <row r="3" spans="2:46" ht="6.95" customHeight="1">
      <c r="B3" s="25"/>
      <c r="C3" s="26"/>
      <c r="D3" s="26"/>
      <c r="E3" s="26"/>
      <c r="F3" s="26"/>
      <c r="G3" s="26"/>
      <c r="H3" s="26"/>
      <c r="I3" s="141"/>
      <c r="J3" s="26"/>
      <c r="K3" s="27"/>
      <c r="AT3" s="24" t="s">
        <v>84</v>
      </c>
    </row>
    <row r="4" spans="2:46" ht="36.95" customHeight="1">
      <c r="B4" s="28"/>
      <c r="C4" s="29"/>
      <c r="D4" s="30" t="s">
        <v>111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Muzeum Sokolov, Zámecká 1 - Sklep zámku - odkrytí základů tvrze</v>
      </c>
      <c r="F7" s="40"/>
      <c r="G7" s="40"/>
      <c r="H7" s="40"/>
      <c r="I7" s="142"/>
      <c r="J7" s="29"/>
      <c r="K7" s="31"/>
    </row>
    <row r="8" spans="2:11" s="1" customFormat="1" ht="13.5">
      <c r="B8" s="46"/>
      <c r="C8" s="47"/>
      <c r="D8" s="40" t="s">
        <v>112</v>
      </c>
      <c r="E8" s="47"/>
      <c r="F8" s="47"/>
      <c r="G8" s="47"/>
      <c r="H8" s="47"/>
      <c r="I8" s="144"/>
      <c r="J8" s="47"/>
      <c r="K8" s="51"/>
    </row>
    <row r="9" spans="2:11" s="1" customFormat="1" ht="36.95" customHeight="1">
      <c r="B9" s="46"/>
      <c r="C9" s="47"/>
      <c r="D9" s="47"/>
      <c r="E9" s="145" t="s">
        <v>113</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30</v>
      </c>
      <c r="G11" s="47"/>
      <c r="H11" s="47"/>
      <c r="I11" s="146" t="s">
        <v>22</v>
      </c>
      <c r="J11" s="35" t="s">
        <v>30</v>
      </c>
      <c r="K11" s="51"/>
    </row>
    <row r="12" spans="2:11" s="1" customFormat="1" ht="14.4" customHeight="1">
      <c r="B12" s="46"/>
      <c r="C12" s="47"/>
      <c r="D12" s="40" t="s">
        <v>24</v>
      </c>
      <c r="E12" s="47"/>
      <c r="F12" s="35" t="s">
        <v>25</v>
      </c>
      <c r="G12" s="47"/>
      <c r="H12" s="47"/>
      <c r="I12" s="146" t="s">
        <v>26</v>
      </c>
      <c r="J12" s="147" t="str">
        <f>'Rekapitulace stavby'!AN8</f>
        <v>23. 1. 2017</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31</v>
      </c>
      <c r="F15" s="47"/>
      <c r="G15" s="47"/>
      <c r="H15" s="47"/>
      <c r="I15" s="146" t="s">
        <v>32</v>
      </c>
      <c r="J15" s="35" t="s">
        <v>30</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30</v>
      </c>
      <c r="K20" s="51"/>
    </row>
    <row r="21" spans="2:11" s="1" customFormat="1" ht="18" customHeight="1">
      <c r="B21" s="46"/>
      <c r="C21" s="47"/>
      <c r="D21" s="47"/>
      <c r="E21" s="35" t="s">
        <v>36</v>
      </c>
      <c r="F21" s="47"/>
      <c r="G21" s="47"/>
      <c r="H21" s="47"/>
      <c r="I21" s="146" t="s">
        <v>32</v>
      </c>
      <c r="J21" s="35" t="s">
        <v>30</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30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ROUND(J98,2)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ROUND(SUM(BE98:BE1011),2)</f>
        <v>0</v>
      </c>
      <c r="G30" s="47"/>
      <c r="H30" s="47"/>
      <c r="I30" s="158">
        <v>0.21</v>
      </c>
      <c r="J30" s="157">
        <f>ROUND(ROUND((SUM(BE98:BE1011)),2)*I30,2)</f>
        <v>0</v>
      </c>
      <c r="K30" s="51"/>
    </row>
    <row r="31" spans="2:11" s="1" customFormat="1" ht="14.4" customHeight="1">
      <c r="B31" s="46"/>
      <c r="C31" s="47"/>
      <c r="D31" s="47"/>
      <c r="E31" s="55" t="s">
        <v>46</v>
      </c>
      <c r="F31" s="157">
        <f>ROUND(SUM(BF98:BF1011),2)</f>
        <v>0</v>
      </c>
      <c r="G31" s="47"/>
      <c r="H31" s="47"/>
      <c r="I31" s="158">
        <v>0.15</v>
      </c>
      <c r="J31" s="157">
        <f>ROUND(ROUND((SUM(BF98:BF1011)),2)*I31,2)</f>
        <v>0</v>
      </c>
      <c r="K31" s="51"/>
    </row>
    <row r="32" spans="2:11" s="1" customFormat="1" ht="14.4" customHeight="1" hidden="1">
      <c r="B32" s="46"/>
      <c r="C32" s="47"/>
      <c r="D32" s="47"/>
      <c r="E32" s="55" t="s">
        <v>47</v>
      </c>
      <c r="F32" s="157">
        <f>ROUND(SUM(BG98:BG1011),2)</f>
        <v>0</v>
      </c>
      <c r="G32" s="47"/>
      <c r="H32" s="47"/>
      <c r="I32" s="158">
        <v>0.21</v>
      </c>
      <c r="J32" s="157">
        <v>0</v>
      </c>
      <c r="K32" s="51"/>
    </row>
    <row r="33" spans="2:11" s="1" customFormat="1" ht="14.4" customHeight="1" hidden="1">
      <c r="B33" s="46"/>
      <c r="C33" s="47"/>
      <c r="D33" s="47"/>
      <c r="E33" s="55" t="s">
        <v>48</v>
      </c>
      <c r="F33" s="157">
        <f>ROUND(SUM(BH98:BH1011),2)</f>
        <v>0</v>
      </c>
      <c r="G33" s="47"/>
      <c r="H33" s="47"/>
      <c r="I33" s="158">
        <v>0.15</v>
      </c>
      <c r="J33" s="157">
        <v>0</v>
      </c>
      <c r="K33" s="51"/>
    </row>
    <row r="34" spans="2:11" s="1" customFormat="1" ht="14.4" customHeight="1" hidden="1">
      <c r="B34" s="46"/>
      <c r="C34" s="47"/>
      <c r="D34" s="47"/>
      <c r="E34" s="55" t="s">
        <v>49</v>
      </c>
      <c r="F34" s="157">
        <f>ROUND(SUM(BI98:BI1011),2)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114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Muzeum Sokolov, Zámecká 1 - Sklep zámku - odkrytí základů tvrze</v>
      </c>
      <c r="F45" s="40"/>
      <c r="G45" s="40"/>
      <c r="H45" s="40"/>
      <c r="I45" s="144"/>
      <c r="J45" s="47"/>
      <c r="K45" s="51"/>
    </row>
    <row r="46" spans="2:11" s="1" customFormat="1" ht="14.4" customHeight="1">
      <c r="B46" s="46"/>
      <c r="C46" s="40" t="s">
        <v>112</v>
      </c>
      <c r="D46" s="47"/>
      <c r="E46" s="47"/>
      <c r="F46" s="47"/>
      <c r="G46" s="47"/>
      <c r="H46" s="47"/>
      <c r="I46" s="144"/>
      <c r="J46" s="47"/>
      <c r="K46" s="51"/>
    </row>
    <row r="47" spans="2:11" s="1" customFormat="1" ht="17.25" customHeight="1">
      <c r="B47" s="46"/>
      <c r="C47" s="47"/>
      <c r="D47" s="47"/>
      <c r="E47" s="145" t="str">
        <f>E9</f>
        <v>2-ST - Stavební práce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Sokolov</v>
      </c>
      <c r="G49" s="47"/>
      <c r="H49" s="47"/>
      <c r="I49" s="146" t="s">
        <v>26</v>
      </c>
      <c r="J49" s="147" t="str">
        <f>IF(J12="","",J12)</f>
        <v>23. 1. 2017</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Muzeum Sokolov p.o.</v>
      </c>
      <c r="G51" s="47"/>
      <c r="H51" s="47"/>
      <c r="I51" s="146" t="s">
        <v>35</v>
      </c>
      <c r="J51" s="44" t="str">
        <f>E21</f>
        <v>Jurica a.s. - Ateliér Sokolov</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115</v>
      </c>
      <c r="D54" s="159"/>
      <c r="E54" s="159"/>
      <c r="F54" s="159"/>
      <c r="G54" s="159"/>
      <c r="H54" s="159"/>
      <c r="I54" s="173"/>
      <c r="J54" s="174" t="s">
        <v>116</v>
      </c>
      <c r="K54" s="175"/>
    </row>
    <row r="55" spans="2:11" s="1" customFormat="1" ht="10.3" customHeight="1">
      <c r="B55" s="46"/>
      <c r="C55" s="47"/>
      <c r="D55" s="47"/>
      <c r="E55" s="47"/>
      <c r="F55" s="47"/>
      <c r="G55" s="47"/>
      <c r="H55" s="47"/>
      <c r="I55" s="144"/>
      <c r="J55" s="47"/>
      <c r="K55" s="51"/>
    </row>
    <row r="56" spans="2:47" s="1" customFormat="1" ht="29.25" customHeight="1">
      <c r="B56" s="46"/>
      <c r="C56" s="176" t="s">
        <v>117</v>
      </c>
      <c r="D56" s="47"/>
      <c r="E56" s="47"/>
      <c r="F56" s="47"/>
      <c r="G56" s="47"/>
      <c r="H56" s="47"/>
      <c r="I56" s="144"/>
      <c r="J56" s="155">
        <f>J98</f>
        <v>0</v>
      </c>
      <c r="K56" s="51"/>
      <c r="AU56" s="24" t="s">
        <v>118</v>
      </c>
    </row>
    <row r="57" spans="2:11" s="7" customFormat="1" ht="24.95" customHeight="1">
      <c r="B57" s="177"/>
      <c r="C57" s="178"/>
      <c r="D57" s="179" t="s">
        <v>119</v>
      </c>
      <c r="E57" s="180"/>
      <c r="F57" s="180"/>
      <c r="G57" s="180"/>
      <c r="H57" s="180"/>
      <c r="I57" s="181"/>
      <c r="J57" s="182">
        <f>J99</f>
        <v>0</v>
      </c>
      <c r="K57" s="183"/>
    </row>
    <row r="58" spans="2:11" s="8" customFormat="1" ht="19.9" customHeight="1">
      <c r="B58" s="184"/>
      <c r="C58" s="185"/>
      <c r="D58" s="186" t="s">
        <v>120</v>
      </c>
      <c r="E58" s="187"/>
      <c r="F58" s="187"/>
      <c r="G58" s="187"/>
      <c r="H58" s="187"/>
      <c r="I58" s="188"/>
      <c r="J58" s="189">
        <f>J100</f>
        <v>0</v>
      </c>
      <c r="K58" s="190"/>
    </row>
    <row r="59" spans="2:11" s="8" customFormat="1" ht="19.9" customHeight="1">
      <c r="B59" s="184"/>
      <c r="C59" s="185"/>
      <c r="D59" s="186" t="s">
        <v>121</v>
      </c>
      <c r="E59" s="187"/>
      <c r="F59" s="187"/>
      <c r="G59" s="187"/>
      <c r="H59" s="187"/>
      <c r="I59" s="188"/>
      <c r="J59" s="189">
        <f>J163</f>
        <v>0</v>
      </c>
      <c r="K59" s="190"/>
    </row>
    <row r="60" spans="2:11" s="8" customFormat="1" ht="19.9" customHeight="1">
      <c r="B60" s="184"/>
      <c r="C60" s="185"/>
      <c r="D60" s="186" t="s">
        <v>122</v>
      </c>
      <c r="E60" s="187"/>
      <c r="F60" s="187"/>
      <c r="G60" s="187"/>
      <c r="H60" s="187"/>
      <c r="I60" s="188"/>
      <c r="J60" s="189">
        <f>J214</f>
        <v>0</v>
      </c>
      <c r="K60" s="190"/>
    </row>
    <row r="61" spans="2:11" s="8" customFormat="1" ht="19.9" customHeight="1">
      <c r="B61" s="184"/>
      <c r="C61" s="185"/>
      <c r="D61" s="186" t="s">
        <v>123</v>
      </c>
      <c r="E61" s="187"/>
      <c r="F61" s="187"/>
      <c r="G61" s="187"/>
      <c r="H61" s="187"/>
      <c r="I61" s="188"/>
      <c r="J61" s="189">
        <f>J273</f>
        <v>0</v>
      </c>
      <c r="K61" s="190"/>
    </row>
    <row r="62" spans="2:11" s="8" customFormat="1" ht="19.9" customHeight="1">
      <c r="B62" s="184"/>
      <c r="C62" s="185"/>
      <c r="D62" s="186" t="s">
        <v>124</v>
      </c>
      <c r="E62" s="187"/>
      <c r="F62" s="187"/>
      <c r="G62" s="187"/>
      <c r="H62" s="187"/>
      <c r="I62" s="188"/>
      <c r="J62" s="189">
        <f>J339</f>
        <v>0</v>
      </c>
      <c r="K62" s="190"/>
    </row>
    <row r="63" spans="2:11" s="8" customFormat="1" ht="19.9" customHeight="1">
      <c r="B63" s="184"/>
      <c r="C63" s="185"/>
      <c r="D63" s="186" t="s">
        <v>125</v>
      </c>
      <c r="E63" s="187"/>
      <c r="F63" s="187"/>
      <c r="G63" s="187"/>
      <c r="H63" s="187"/>
      <c r="I63" s="188"/>
      <c r="J63" s="189">
        <f>J355</f>
        <v>0</v>
      </c>
      <c r="K63" s="190"/>
    </row>
    <row r="64" spans="2:11" s="8" customFormat="1" ht="19.9" customHeight="1">
      <c r="B64" s="184"/>
      <c r="C64" s="185"/>
      <c r="D64" s="186" t="s">
        <v>126</v>
      </c>
      <c r="E64" s="187"/>
      <c r="F64" s="187"/>
      <c r="G64" s="187"/>
      <c r="H64" s="187"/>
      <c r="I64" s="188"/>
      <c r="J64" s="189">
        <f>J538</f>
        <v>0</v>
      </c>
      <c r="K64" s="190"/>
    </row>
    <row r="65" spans="2:11" s="8" customFormat="1" ht="19.9" customHeight="1">
      <c r="B65" s="184"/>
      <c r="C65" s="185"/>
      <c r="D65" s="186" t="s">
        <v>127</v>
      </c>
      <c r="E65" s="187"/>
      <c r="F65" s="187"/>
      <c r="G65" s="187"/>
      <c r="H65" s="187"/>
      <c r="I65" s="188"/>
      <c r="J65" s="189">
        <f>J668</f>
        <v>0</v>
      </c>
      <c r="K65" s="190"/>
    </row>
    <row r="66" spans="2:11" s="8" customFormat="1" ht="19.9" customHeight="1">
      <c r="B66" s="184"/>
      <c r="C66" s="185"/>
      <c r="D66" s="186" t="s">
        <v>128</v>
      </c>
      <c r="E66" s="187"/>
      <c r="F66" s="187"/>
      <c r="G66" s="187"/>
      <c r="H66" s="187"/>
      <c r="I66" s="188"/>
      <c r="J66" s="189">
        <f>J674</f>
        <v>0</v>
      </c>
      <c r="K66" s="190"/>
    </row>
    <row r="67" spans="2:11" s="7" customFormat="1" ht="24.95" customHeight="1">
      <c r="B67" s="177"/>
      <c r="C67" s="178"/>
      <c r="D67" s="179" t="s">
        <v>129</v>
      </c>
      <c r="E67" s="180"/>
      <c r="F67" s="180"/>
      <c r="G67" s="180"/>
      <c r="H67" s="180"/>
      <c r="I67" s="181"/>
      <c r="J67" s="182">
        <f>J676</f>
        <v>0</v>
      </c>
      <c r="K67" s="183"/>
    </row>
    <row r="68" spans="2:11" s="8" customFormat="1" ht="19.9" customHeight="1">
      <c r="B68" s="184"/>
      <c r="C68" s="185"/>
      <c r="D68" s="186" t="s">
        <v>130</v>
      </c>
      <c r="E68" s="187"/>
      <c r="F68" s="187"/>
      <c r="G68" s="187"/>
      <c r="H68" s="187"/>
      <c r="I68" s="188"/>
      <c r="J68" s="189">
        <f>J677</f>
        <v>0</v>
      </c>
      <c r="K68" s="190"/>
    </row>
    <row r="69" spans="2:11" s="8" customFormat="1" ht="19.9" customHeight="1">
      <c r="B69" s="184"/>
      <c r="C69" s="185"/>
      <c r="D69" s="186" t="s">
        <v>131</v>
      </c>
      <c r="E69" s="187"/>
      <c r="F69" s="187"/>
      <c r="G69" s="187"/>
      <c r="H69" s="187"/>
      <c r="I69" s="188"/>
      <c r="J69" s="189">
        <f>J734</f>
        <v>0</v>
      </c>
      <c r="K69" s="190"/>
    </row>
    <row r="70" spans="2:11" s="8" customFormat="1" ht="19.9" customHeight="1">
      <c r="B70" s="184"/>
      <c r="C70" s="185"/>
      <c r="D70" s="186" t="s">
        <v>132</v>
      </c>
      <c r="E70" s="187"/>
      <c r="F70" s="187"/>
      <c r="G70" s="187"/>
      <c r="H70" s="187"/>
      <c r="I70" s="188"/>
      <c r="J70" s="189">
        <f>J751</f>
        <v>0</v>
      </c>
      <c r="K70" s="190"/>
    </row>
    <row r="71" spans="2:11" s="8" customFormat="1" ht="19.9" customHeight="1">
      <c r="B71" s="184"/>
      <c r="C71" s="185"/>
      <c r="D71" s="186" t="s">
        <v>133</v>
      </c>
      <c r="E71" s="187"/>
      <c r="F71" s="187"/>
      <c r="G71" s="187"/>
      <c r="H71" s="187"/>
      <c r="I71" s="188"/>
      <c r="J71" s="189">
        <f>J779</f>
        <v>0</v>
      </c>
      <c r="K71" s="190"/>
    </row>
    <row r="72" spans="2:11" s="8" customFormat="1" ht="19.9" customHeight="1">
      <c r="B72" s="184"/>
      <c r="C72" s="185"/>
      <c r="D72" s="186" t="s">
        <v>134</v>
      </c>
      <c r="E72" s="187"/>
      <c r="F72" s="187"/>
      <c r="G72" s="187"/>
      <c r="H72" s="187"/>
      <c r="I72" s="188"/>
      <c r="J72" s="189">
        <f>J833</f>
        <v>0</v>
      </c>
      <c r="K72" s="190"/>
    </row>
    <row r="73" spans="2:11" s="8" customFormat="1" ht="19.9" customHeight="1">
      <c r="B73" s="184"/>
      <c r="C73" s="185"/>
      <c r="D73" s="186" t="s">
        <v>135</v>
      </c>
      <c r="E73" s="187"/>
      <c r="F73" s="187"/>
      <c r="G73" s="187"/>
      <c r="H73" s="187"/>
      <c r="I73" s="188"/>
      <c r="J73" s="189">
        <f>J894</f>
        <v>0</v>
      </c>
      <c r="K73" s="190"/>
    </row>
    <row r="74" spans="2:11" s="8" customFormat="1" ht="19.9" customHeight="1">
      <c r="B74" s="184"/>
      <c r="C74" s="185"/>
      <c r="D74" s="186" t="s">
        <v>136</v>
      </c>
      <c r="E74" s="187"/>
      <c r="F74" s="187"/>
      <c r="G74" s="187"/>
      <c r="H74" s="187"/>
      <c r="I74" s="188"/>
      <c r="J74" s="189">
        <f>J926</f>
        <v>0</v>
      </c>
      <c r="K74" s="190"/>
    </row>
    <row r="75" spans="2:11" s="8" customFormat="1" ht="19.9" customHeight="1">
      <c r="B75" s="184"/>
      <c r="C75" s="185"/>
      <c r="D75" s="186" t="s">
        <v>137</v>
      </c>
      <c r="E75" s="187"/>
      <c r="F75" s="187"/>
      <c r="G75" s="187"/>
      <c r="H75" s="187"/>
      <c r="I75" s="188"/>
      <c r="J75" s="189">
        <f>J945</f>
        <v>0</v>
      </c>
      <c r="K75" s="190"/>
    </row>
    <row r="76" spans="2:11" s="8" customFormat="1" ht="19.9" customHeight="1">
      <c r="B76" s="184"/>
      <c r="C76" s="185"/>
      <c r="D76" s="186" t="s">
        <v>138</v>
      </c>
      <c r="E76" s="187"/>
      <c r="F76" s="187"/>
      <c r="G76" s="187"/>
      <c r="H76" s="187"/>
      <c r="I76" s="188"/>
      <c r="J76" s="189">
        <f>J963</f>
        <v>0</v>
      </c>
      <c r="K76" s="190"/>
    </row>
    <row r="77" spans="2:11" s="8" customFormat="1" ht="19.9" customHeight="1">
      <c r="B77" s="184"/>
      <c r="C77" s="185"/>
      <c r="D77" s="186" t="s">
        <v>139</v>
      </c>
      <c r="E77" s="187"/>
      <c r="F77" s="187"/>
      <c r="G77" s="187"/>
      <c r="H77" s="187"/>
      <c r="I77" s="188"/>
      <c r="J77" s="189">
        <f>J988</f>
        <v>0</v>
      </c>
      <c r="K77" s="190"/>
    </row>
    <row r="78" spans="2:11" s="8" customFormat="1" ht="19.9" customHeight="1">
      <c r="B78" s="184"/>
      <c r="C78" s="185"/>
      <c r="D78" s="186" t="s">
        <v>140</v>
      </c>
      <c r="E78" s="187"/>
      <c r="F78" s="187"/>
      <c r="G78" s="187"/>
      <c r="H78" s="187"/>
      <c r="I78" s="188"/>
      <c r="J78" s="189">
        <f>J992</f>
        <v>0</v>
      </c>
      <c r="K78" s="190"/>
    </row>
    <row r="79" spans="2:11" s="1" customFormat="1" ht="21.8" customHeight="1">
      <c r="B79" s="46"/>
      <c r="C79" s="47"/>
      <c r="D79" s="47"/>
      <c r="E79" s="47"/>
      <c r="F79" s="47"/>
      <c r="G79" s="47"/>
      <c r="H79" s="47"/>
      <c r="I79" s="144"/>
      <c r="J79" s="47"/>
      <c r="K79" s="51"/>
    </row>
    <row r="80" spans="2:11" s="1" customFormat="1" ht="6.95" customHeight="1">
      <c r="B80" s="67"/>
      <c r="C80" s="68"/>
      <c r="D80" s="68"/>
      <c r="E80" s="68"/>
      <c r="F80" s="68"/>
      <c r="G80" s="68"/>
      <c r="H80" s="68"/>
      <c r="I80" s="166"/>
      <c r="J80" s="68"/>
      <c r="K80" s="69"/>
    </row>
    <row r="84" spans="2:12" s="1" customFormat="1" ht="6.95" customHeight="1">
      <c r="B84" s="70"/>
      <c r="C84" s="71"/>
      <c r="D84" s="71"/>
      <c r="E84" s="71"/>
      <c r="F84" s="71"/>
      <c r="G84" s="71"/>
      <c r="H84" s="71"/>
      <c r="I84" s="169"/>
      <c r="J84" s="71"/>
      <c r="K84" s="71"/>
      <c r="L84" s="72"/>
    </row>
    <row r="85" spans="2:12" s="1" customFormat="1" ht="36.95" customHeight="1">
      <c r="B85" s="46"/>
      <c r="C85" s="73" t="s">
        <v>141</v>
      </c>
      <c r="D85" s="74"/>
      <c r="E85" s="74"/>
      <c r="F85" s="74"/>
      <c r="G85" s="74"/>
      <c r="H85" s="74"/>
      <c r="I85" s="191"/>
      <c r="J85" s="74"/>
      <c r="K85" s="74"/>
      <c r="L85" s="72"/>
    </row>
    <row r="86" spans="2:12" s="1" customFormat="1" ht="6.95" customHeight="1">
      <c r="B86" s="46"/>
      <c r="C86" s="74"/>
      <c r="D86" s="74"/>
      <c r="E86" s="74"/>
      <c r="F86" s="74"/>
      <c r="G86" s="74"/>
      <c r="H86" s="74"/>
      <c r="I86" s="191"/>
      <c r="J86" s="74"/>
      <c r="K86" s="74"/>
      <c r="L86" s="72"/>
    </row>
    <row r="87" spans="2:12" s="1" customFormat="1" ht="14.4" customHeight="1">
      <c r="B87" s="46"/>
      <c r="C87" s="76" t="s">
        <v>18</v>
      </c>
      <c r="D87" s="74"/>
      <c r="E87" s="74"/>
      <c r="F87" s="74"/>
      <c r="G87" s="74"/>
      <c r="H87" s="74"/>
      <c r="I87" s="191"/>
      <c r="J87" s="74"/>
      <c r="K87" s="74"/>
      <c r="L87" s="72"/>
    </row>
    <row r="88" spans="2:12" s="1" customFormat="1" ht="16.5" customHeight="1">
      <c r="B88" s="46"/>
      <c r="C88" s="74"/>
      <c r="D88" s="74"/>
      <c r="E88" s="192" t="str">
        <f>E7</f>
        <v>Muzeum Sokolov, Zámecká 1 - Sklep zámku - odkrytí základů tvrze</v>
      </c>
      <c r="F88" s="76"/>
      <c r="G88" s="76"/>
      <c r="H88" s="76"/>
      <c r="I88" s="191"/>
      <c r="J88" s="74"/>
      <c r="K88" s="74"/>
      <c r="L88" s="72"/>
    </row>
    <row r="89" spans="2:12" s="1" customFormat="1" ht="14.4" customHeight="1">
      <c r="B89" s="46"/>
      <c r="C89" s="76" t="s">
        <v>112</v>
      </c>
      <c r="D89" s="74"/>
      <c r="E89" s="74"/>
      <c r="F89" s="74"/>
      <c r="G89" s="74"/>
      <c r="H89" s="74"/>
      <c r="I89" s="191"/>
      <c r="J89" s="74"/>
      <c r="K89" s="74"/>
      <c r="L89" s="72"/>
    </row>
    <row r="90" spans="2:12" s="1" customFormat="1" ht="17.25" customHeight="1">
      <c r="B90" s="46"/>
      <c r="C90" s="74"/>
      <c r="D90" s="74"/>
      <c r="E90" s="82" t="str">
        <f>E9</f>
        <v>2-ST - Stavební práce</v>
      </c>
      <c r="F90" s="74"/>
      <c r="G90" s="74"/>
      <c r="H90" s="74"/>
      <c r="I90" s="191"/>
      <c r="J90" s="74"/>
      <c r="K90" s="74"/>
      <c r="L90" s="72"/>
    </row>
    <row r="91" spans="2:12" s="1" customFormat="1" ht="6.95" customHeight="1">
      <c r="B91" s="46"/>
      <c r="C91" s="74"/>
      <c r="D91" s="74"/>
      <c r="E91" s="74"/>
      <c r="F91" s="74"/>
      <c r="G91" s="74"/>
      <c r="H91" s="74"/>
      <c r="I91" s="191"/>
      <c r="J91" s="74"/>
      <c r="K91" s="74"/>
      <c r="L91" s="72"/>
    </row>
    <row r="92" spans="2:12" s="1" customFormat="1" ht="18" customHeight="1">
      <c r="B92" s="46"/>
      <c r="C92" s="76" t="s">
        <v>24</v>
      </c>
      <c r="D92" s="74"/>
      <c r="E92" s="74"/>
      <c r="F92" s="193" t="str">
        <f>F12</f>
        <v>Sokolov</v>
      </c>
      <c r="G92" s="74"/>
      <c r="H92" s="74"/>
      <c r="I92" s="194" t="s">
        <v>26</v>
      </c>
      <c r="J92" s="85" t="str">
        <f>IF(J12="","",J12)</f>
        <v>23. 1. 2017</v>
      </c>
      <c r="K92" s="74"/>
      <c r="L92" s="72"/>
    </row>
    <row r="93" spans="2:12" s="1" customFormat="1" ht="6.95" customHeight="1">
      <c r="B93" s="46"/>
      <c r="C93" s="74"/>
      <c r="D93" s="74"/>
      <c r="E93" s="74"/>
      <c r="F93" s="74"/>
      <c r="G93" s="74"/>
      <c r="H93" s="74"/>
      <c r="I93" s="191"/>
      <c r="J93" s="74"/>
      <c r="K93" s="74"/>
      <c r="L93" s="72"/>
    </row>
    <row r="94" spans="2:12" s="1" customFormat="1" ht="13.5">
      <c r="B94" s="46"/>
      <c r="C94" s="76" t="s">
        <v>28</v>
      </c>
      <c r="D94" s="74"/>
      <c r="E94" s="74"/>
      <c r="F94" s="193" t="str">
        <f>E15</f>
        <v>Muzeum Sokolov p.o.</v>
      </c>
      <c r="G94" s="74"/>
      <c r="H94" s="74"/>
      <c r="I94" s="194" t="s">
        <v>35</v>
      </c>
      <c r="J94" s="193" t="str">
        <f>E21</f>
        <v>Jurica a.s. - Ateliér Sokolov</v>
      </c>
      <c r="K94" s="74"/>
      <c r="L94" s="72"/>
    </row>
    <row r="95" spans="2:12" s="1" customFormat="1" ht="14.4" customHeight="1">
      <c r="B95" s="46"/>
      <c r="C95" s="76" t="s">
        <v>33</v>
      </c>
      <c r="D95" s="74"/>
      <c r="E95" s="74"/>
      <c r="F95" s="193" t="str">
        <f>IF(E18="","",E18)</f>
        <v/>
      </c>
      <c r="G95" s="74"/>
      <c r="H95" s="74"/>
      <c r="I95" s="191"/>
      <c r="J95" s="74"/>
      <c r="K95" s="74"/>
      <c r="L95" s="72"/>
    </row>
    <row r="96" spans="2:12" s="1" customFormat="1" ht="10.3" customHeight="1">
      <c r="B96" s="46"/>
      <c r="C96" s="74"/>
      <c r="D96" s="74"/>
      <c r="E96" s="74"/>
      <c r="F96" s="74"/>
      <c r="G96" s="74"/>
      <c r="H96" s="74"/>
      <c r="I96" s="191"/>
      <c r="J96" s="74"/>
      <c r="K96" s="74"/>
      <c r="L96" s="72"/>
    </row>
    <row r="97" spans="2:20" s="9" customFormat="1" ht="29.25" customHeight="1">
      <c r="B97" s="195"/>
      <c r="C97" s="196" t="s">
        <v>142</v>
      </c>
      <c r="D97" s="197" t="s">
        <v>59</v>
      </c>
      <c r="E97" s="197" t="s">
        <v>55</v>
      </c>
      <c r="F97" s="197" t="s">
        <v>143</v>
      </c>
      <c r="G97" s="197" t="s">
        <v>144</v>
      </c>
      <c r="H97" s="197" t="s">
        <v>145</v>
      </c>
      <c r="I97" s="198" t="s">
        <v>146</v>
      </c>
      <c r="J97" s="197" t="s">
        <v>116</v>
      </c>
      <c r="K97" s="199" t="s">
        <v>147</v>
      </c>
      <c r="L97" s="200"/>
      <c r="M97" s="102" t="s">
        <v>148</v>
      </c>
      <c r="N97" s="103" t="s">
        <v>44</v>
      </c>
      <c r="O97" s="103" t="s">
        <v>149</v>
      </c>
      <c r="P97" s="103" t="s">
        <v>150</v>
      </c>
      <c r="Q97" s="103" t="s">
        <v>151</v>
      </c>
      <c r="R97" s="103" t="s">
        <v>152</v>
      </c>
      <c r="S97" s="103" t="s">
        <v>153</v>
      </c>
      <c r="T97" s="104" t="s">
        <v>154</v>
      </c>
    </row>
    <row r="98" spans="2:63" s="1" customFormat="1" ht="29.25" customHeight="1">
      <c r="B98" s="46"/>
      <c r="C98" s="108" t="s">
        <v>117</v>
      </c>
      <c r="D98" s="74"/>
      <c r="E98" s="74"/>
      <c r="F98" s="74"/>
      <c r="G98" s="74"/>
      <c r="H98" s="74"/>
      <c r="I98" s="191"/>
      <c r="J98" s="201">
        <f>BK98</f>
        <v>0</v>
      </c>
      <c r="K98" s="74"/>
      <c r="L98" s="72"/>
      <c r="M98" s="105"/>
      <c r="N98" s="106"/>
      <c r="O98" s="106"/>
      <c r="P98" s="202">
        <f>P99+P676</f>
        <v>0</v>
      </c>
      <c r="Q98" s="106"/>
      <c r="R98" s="202">
        <f>R99+R676</f>
        <v>553.49576262557</v>
      </c>
      <c r="S98" s="106"/>
      <c r="T98" s="203">
        <f>T99+T676</f>
        <v>103.96126200000002</v>
      </c>
      <c r="AT98" s="24" t="s">
        <v>73</v>
      </c>
      <c r="AU98" s="24" t="s">
        <v>118</v>
      </c>
      <c r="BK98" s="204">
        <f>BK99+BK676</f>
        <v>0</v>
      </c>
    </row>
    <row r="99" spans="2:63" s="10" customFormat="1" ht="37.4" customHeight="1">
      <c r="B99" s="205"/>
      <c r="C99" s="206"/>
      <c r="D99" s="207" t="s">
        <v>73</v>
      </c>
      <c r="E99" s="208" t="s">
        <v>155</v>
      </c>
      <c r="F99" s="208" t="s">
        <v>156</v>
      </c>
      <c r="G99" s="206"/>
      <c r="H99" s="206"/>
      <c r="I99" s="209"/>
      <c r="J99" s="210">
        <f>BK99</f>
        <v>0</v>
      </c>
      <c r="K99" s="206"/>
      <c r="L99" s="211"/>
      <c r="M99" s="212"/>
      <c r="N99" s="213"/>
      <c r="O99" s="213"/>
      <c r="P99" s="214">
        <f>P100+P163+P214+P273+P339+P355+P538+P668+P674</f>
        <v>0</v>
      </c>
      <c r="Q99" s="213"/>
      <c r="R99" s="214">
        <f>R100+R163+R214+R273+R339+R355+R538+R668+R674</f>
        <v>525.315114715036</v>
      </c>
      <c r="S99" s="213"/>
      <c r="T99" s="215">
        <f>T100+T163+T214+T273+T339+T355+T538+T668+T674</f>
        <v>103.36795200000002</v>
      </c>
      <c r="AR99" s="216" t="s">
        <v>82</v>
      </c>
      <c r="AT99" s="217" t="s">
        <v>73</v>
      </c>
      <c r="AU99" s="217" t="s">
        <v>74</v>
      </c>
      <c r="AY99" s="216" t="s">
        <v>157</v>
      </c>
      <c r="BK99" s="218">
        <f>BK100+BK163+BK214+BK273+BK339+BK355+BK538+BK668+BK674</f>
        <v>0</v>
      </c>
    </row>
    <row r="100" spans="2:63" s="10" customFormat="1" ht="19.9" customHeight="1">
      <c r="B100" s="205"/>
      <c r="C100" s="206"/>
      <c r="D100" s="207" t="s">
        <v>73</v>
      </c>
      <c r="E100" s="219" t="s">
        <v>82</v>
      </c>
      <c r="F100" s="219" t="s">
        <v>158</v>
      </c>
      <c r="G100" s="206"/>
      <c r="H100" s="206"/>
      <c r="I100" s="209"/>
      <c r="J100" s="220">
        <f>BK100</f>
        <v>0</v>
      </c>
      <c r="K100" s="206"/>
      <c r="L100" s="211"/>
      <c r="M100" s="212"/>
      <c r="N100" s="213"/>
      <c r="O100" s="213"/>
      <c r="P100" s="214">
        <f>SUM(P101:P162)</f>
        <v>0</v>
      </c>
      <c r="Q100" s="213"/>
      <c r="R100" s="214">
        <f>SUM(R101:R162)</f>
        <v>81.649799512</v>
      </c>
      <c r="S100" s="213"/>
      <c r="T100" s="215">
        <f>SUM(T101:T162)</f>
        <v>1.677</v>
      </c>
      <c r="AR100" s="216" t="s">
        <v>82</v>
      </c>
      <c r="AT100" s="217" t="s">
        <v>73</v>
      </c>
      <c r="AU100" s="217" t="s">
        <v>82</v>
      </c>
      <c r="AY100" s="216" t="s">
        <v>157</v>
      </c>
      <c r="BK100" s="218">
        <f>SUM(BK101:BK162)</f>
        <v>0</v>
      </c>
    </row>
    <row r="101" spans="2:65" s="1" customFormat="1" ht="51" customHeight="1">
      <c r="B101" s="46"/>
      <c r="C101" s="221" t="s">
        <v>82</v>
      </c>
      <c r="D101" s="221" t="s">
        <v>159</v>
      </c>
      <c r="E101" s="222" t="s">
        <v>160</v>
      </c>
      <c r="F101" s="223" t="s">
        <v>161</v>
      </c>
      <c r="G101" s="224" t="s">
        <v>162</v>
      </c>
      <c r="H101" s="225">
        <v>6.45</v>
      </c>
      <c r="I101" s="226"/>
      <c r="J101" s="227">
        <f>ROUND(I101*H101,2)</f>
        <v>0</v>
      </c>
      <c r="K101" s="223" t="s">
        <v>163</v>
      </c>
      <c r="L101" s="72"/>
      <c r="M101" s="228" t="s">
        <v>30</v>
      </c>
      <c r="N101" s="229" t="s">
        <v>45</v>
      </c>
      <c r="O101" s="47"/>
      <c r="P101" s="230">
        <f>O101*H101</f>
        <v>0</v>
      </c>
      <c r="Q101" s="230">
        <v>0</v>
      </c>
      <c r="R101" s="230">
        <f>Q101*H101</f>
        <v>0</v>
      </c>
      <c r="S101" s="230">
        <v>0.26</v>
      </c>
      <c r="T101" s="231">
        <f>S101*H101</f>
        <v>1.677</v>
      </c>
      <c r="AR101" s="24" t="s">
        <v>164</v>
      </c>
      <c r="AT101" s="24" t="s">
        <v>159</v>
      </c>
      <c r="AU101" s="24" t="s">
        <v>84</v>
      </c>
      <c r="AY101" s="24" t="s">
        <v>157</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164</v>
      </c>
      <c r="BM101" s="24" t="s">
        <v>165</v>
      </c>
    </row>
    <row r="102" spans="2:51" s="11" customFormat="1" ht="13.5">
      <c r="B102" s="233"/>
      <c r="C102" s="234"/>
      <c r="D102" s="235" t="s">
        <v>166</v>
      </c>
      <c r="E102" s="236" t="s">
        <v>30</v>
      </c>
      <c r="F102" s="237" t="s">
        <v>167</v>
      </c>
      <c r="G102" s="234"/>
      <c r="H102" s="236" t="s">
        <v>30</v>
      </c>
      <c r="I102" s="238"/>
      <c r="J102" s="234"/>
      <c r="K102" s="234"/>
      <c r="L102" s="239"/>
      <c r="M102" s="240"/>
      <c r="N102" s="241"/>
      <c r="O102" s="241"/>
      <c r="P102" s="241"/>
      <c r="Q102" s="241"/>
      <c r="R102" s="241"/>
      <c r="S102" s="241"/>
      <c r="T102" s="242"/>
      <c r="AT102" s="243" t="s">
        <v>166</v>
      </c>
      <c r="AU102" s="243" t="s">
        <v>84</v>
      </c>
      <c r="AV102" s="11" t="s">
        <v>82</v>
      </c>
      <c r="AW102" s="11" t="s">
        <v>37</v>
      </c>
      <c r="AX102" s="11" t="s">
        <v>74</v>
      </c>
      <c r="AY102" s="243" t="s">
        <v>157</v>
      </c>
    </row>
    <row r="103" spans="2:51" s="12" customFormat="1" ht="13.5">
      <c r="B103" s="244"/>
      <c r="C103" s="245"/>
      <c r="D103" s="235" t="s">
        <v>166</v>
      </c>
      <c r="E103" s="246" t="s">
        <v>30</v>
      </c>
      <c r="F103" s="247" t="s">
        <v>168</v>
      </c>
      <c r="G103" s="245"/>
      <c r="H103" s="248">
        <v>6.45</v>
      </c>
      <c r="I103" s="249"/>
      <c r="J103" s="245"/>
      <c r="K103" s="245"/>
      <c r="L103" s="250"/>
      <c r="M103" s="251"/>
      <c r="N103" s="252"/>
      <c r="O103" s="252"/>
      <c r="P103" s="252"/>
      <c r="Q103" s="252"/>
      <c r="R103" s="252"/>
      <c r="S103" s="252"/>
      <c r="T103" s="253"/>
      <c r="AT103" s="254" t="s">
        <v>166</v>
      </c>
      <c r="AU103" s="254" t="s">
        <v>84</v>
      </c>
      <c r="AV103" s="12" t="s">
        <v>84</v>
      </c>
      <c r="AW103" s="12" t="s">
        <v>37</v>
      </c>
      <c r="AX103" s="12" t="s">
        <v>82</v>
      </c>
      <c r="AY103" s="254" t="s">
        <v>157</v>
      </c>
    </row>
    <row r="104" spans="2:65" s="1" customFormat="1" ht="25.5" customHeight="1">
      <c r="B104" s="46"/>
      <c r="C104" s="221" t="s">
        <v>84</v>
      </c>
      <c r="D104" s="221" t="s">
        <v>159</v>
      </c>
      <c r="E104" s="222" t="s">
        <v>169</v>
      </c>
      <c r="F104" s="223" t="s">
        <v>170</v>
      </c>
      <c r="G104" s="224" t="s">
        <v>171</v>
      </c>
      <c r="H104" s="225">
        <v>51.472</v>
      </c>
      <c r="I104" s="226"/>
      <c r="J104" s="227">
        <f>ROUND(I104*H104,2)</f>
        <v>0</v>
      </c>
      <c r="K104" s="223" t="s">
        <v>163</v>
      </c>
      <c r="L104" s="72"/>
      <c r="M104" s="228" t="s">
        <v>30</v>
      </c>
      <c r="N104" s="229" t="s">
        <v>45</v>
      </c>
      <c r="O104" s="47"/>
      <c r="P104" s="230">
        <f>O104*H104</f>
        <v>0</v>
      </c>
      <c r="Q104" s="230">
        <v>0</v>
      </c>
      <c r="R104" s="230">
        <f>Q104*H104</f>
        <v>0</v>
      </c>
      <c r="S104" s="230">
        <v>0</v>
      </c>
      <c r="T104" s="231">
        <f>S104*H104</f>
        <v>0</v>
      </c>
      <c r="AR104" s="24" t="s">
        <v>164</v>
      </c>
      <c r="AT104" s="24" t="s">
        <v>159</v>
      </c>
      <c r="AU104" s="24" t="s">
        <v>84</v>
      </c>
      <c r="AY104" s="24" t="s">
        <v>157</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164</v>
      </c>
      <c r="BM104" s="24" t="s">
        <v>172</v>
      </c>
    </row>
    <row r="105" spans="2:51" s="11" customFormat="1" ht="13.5">
      <c r="B105" s="233"/>
      <c r="C105" s="234"/>
      <c r="D105" s="235" t="s">
        <v>166</v>
      </c>
      <c r="E105" s="236" t="s">
        <v>30</v>
      </c>
      <c r="F105" s="237" t="s">
        <v>173</v>
      </c>
      <c r="G105" s="234"/>
      <c r="H105" s="236" t="s">
        <v>30</v>
      </c>
      <c r="I105" s="238"/>
      <c r="J105" s="234"/>
      <c r="K105" s="234"/>
      <c r="L105" s="239"/>
      <c r="M105" s="240"/>
      <c r="N105" s="241"/>
      <c r="O105" s="241"/>
      <c r="P105" s="241"/>
      <c r="Q105" s="241"/>
      <c r="R105" s="241"/>
      <c r="S105" s="241"/>
      <c r="T105" s="242"/>
      <c r="AT105" s="243" t="s">
        <v>166</v>
      </c>
      <c r="AU105" s="243" t="s">
        <v>84</v>
      </c>
      <c r="AV105" s="11" t="s">
        <v>82</v>
      </c>
      <c r="AW105" s="11" t="s">
        <v>37</v>
      </c>
      <c r="AX105" s="11" t="s">
        <v>74</v>
      </c>
      <c r="AY105" s="243" t="s">
        <v>157</v>
      </c>
    </row>
    <row r="106" spans="2:51" s="12" customFormat="1" ht="13.5">
      <c r="B106" s="244"/>
      <c r="C106" s="245"/>
      <c r="D106" s="235" t="s">
        <v>166</v>
      </c>
      <c r="E106" s="246" t="s">
        <v>30</v>
      </c>
      <c r="F106" s="247" t="s">
        <v>174</v>
      </c>
      <c r="G106" s="245"/>
      <c r="H106" s="248">
        <v>39.322</v>
      </c>
      <c r="I106" s="249"/>
      <c r="J106" s="245"/>
      <c r="K106" s="245"/>
      <c r="L106" s="250"/>
      <c r="M106" s="251"/>
      <c r="N106" s="252"/>
      <c r="O106" s="252"/>
      <c r="P106" s="252"/>
      <c r="Q106" s="252"/>
      <c r="R106" s="252"/>
      <c r="S106" s="252"/>
      <c r="T106" s="253"/>
      <c r="AT106" s="254" t="s">
        <v>166</v>
      </c>
      <c r="AU106" s="254" t="s">
        <v>84</v>
      </c>
      <c r="AV106" s="12" t="s">
        <v>84</v>
      </c>
      <c r="AW106" s="12" t="s">
        <v>37</v>
      </c>
      <c r="AX106" s="12" t="s">
        <v>74</v>
      </c>
      <c r="AY106" s="254" t="s">
        <v>157</v>
      </c>
    </row>
    <row r="107" spans="2:51" s="11" customFormat="1" ht="13.5">
      <c r="B107" s="233"/>
      <c r="C107" s="234"/>
      <c r="D107" s="235" t="s">
        <v>166</v>
      </c>
      <c r="E107" s="236" t="s">
        <v>30</v>
      </c>
      <c r="F107" s="237" t="s">
        <v>175</v>
      </c>
      <c r="G107" s="234"/>
      <c r="H107" s="236" t="s">
        <v>30</v>
      </c>
      <c r="I107" s="238"/>
      <c r="J107" s="234"/>
      <c r="K107" s="234"/>
      <c r="L107" s="239"/>
      <c r="M107" s="240"/>
      <c r="N107" s="241"/>
      <c r="O107" s="241"/>
      <c r="P107" s="241"/>
      <c r="Q107" s="241"/>
      <c r="R107" s="241"/>
      <c r="S107" s="241"/>
      <c r="T107" s="242"/>
      <c r="AT107" s="243" t="s">
        <v>166</v>
      </c>
      <c r="AU107" s="243" t="s">
        <v>84</v>
      </c>
      <c r="AV107" s="11" t="s">
        <v>82</v>
      </c>
      <c r="AW107" s="11" t="s">
        <v>37</v>
      </c>
      <c r="AX107" s="11" t="s">
        <v>74</v>
      </c>
      <c r="AY107" s="243" t="s">
        <v>157</v>
      </c>
    </row>
    <row r="108" spans="2:51" s="12" customFormat="1" ht="13.5">
      <c r="B108" s="244"/>
      <c r="C108" s="245"/>
      <c r="D108" s="235" t="s">
        <v>166</v>
      </c>
      <c r="E108" s="246" t="s">
        <v>30</v>
      </c>
      <c r="F108" s="247" t="s">
        <v>176</v>
      </c>
      <c r="G108" s="245"/>
      <c r="H108" s="248">
        <v>12.15</v>
      </c>
      <c r="I108" s="249"/>
      <c r="J108" s="245"/>
      <c r="K108" s="245"/>
      <c r="L108" s="250"/>
      <c r="M108" s="251"/>
      <c r="N108" s="252"/>
      <c r="O108" s="252"/>
      <c r="P108" s="252"/>
      <c r="Q108" s="252"/>
      <c r="R108" s="252"/>
      <c r="S108" s="252"/>
      <c r="T108" s="253"/>
      <c r="AT108" s="254" t="s">
        <v>166</v>
      </c>
      <c r="AU108" s="254" t="s">
        <v>84</v>
      </c>
      <c r="AV108" s="12" t="s">
        <v>84</v>
      </c>
      <c r="AW108" s="12" t="s">
        <v>37</v>
      </c>
      <c r="AX108" s="12" t="s">
        <v>74</v>
      </c>
      <c r="AY108" s="254" t="s">
        <v>157</v>
      </c>
    </row>
    <row r="109" spans="2:51" s="13" customFormat="1" ht="13.5">
      <c r="B109" s="255"/>
      <c r="C109" s="256"/>
      <c r="D109" s="235" t="s">
        <v>166</v>
      </c>
      <c r="E109" s="257" t="s">
        <v>30</v>
      </c>
      <c r="F109" s="258" t="s">
        <v>177</v>
      </c>
      <c r="G109" s="256"/>
      <c r="H109" s="259">
        <v>51.472</v>
      </c>
      <c r="I109" s="260"/>
      <c r="J109" s="256"/>
      <c r="K109" s="256"/>
      <c r="L109" s="261"/>
      <c r="M109" s="262"/>
      <c r="N109" s="263"/>
      <c r="O109" s="263"/>
      <c r="P109" s="263"/>
      <c r="Q109" s="263"/>
      <c r="R109" s="263"/>
      <c r="S109" s="263"/>
      <c r="T109" s="264"/>
      <c r="AT109" s="265" t="s">
        <v>166</v>
      </c>
      <c r="AU109" s="265" t="s">
        <v>84</v>
      </c>
      <c r="AV109" s="13" t="s">
        <v>164</v>
      </c>
      <c r="AW109" s="13" t="s">
        <v>37</v>
      </c>
      <c r="AX109" s="13" t="s">
        <v>82</v>
      </c>
      <c r="AY109" s="265" t="s">
        <v>157</v>
      </c>
    </row>
    <row r="110" spans="2:65" s="1" customFormat="1" ht="16.5" customHeight="1">
      <c r="B110" s="46"/>
      <c r="C110" s="266" t="s">
        <v>178</v>
      </c>
      <c r="D110" s="266" t="s">
        <v>179</v>
      </c>
      <c r="E110" s="267" t="s">
        <v>180</v>
      </c>
      <c r="F110" s="268" t="s">
        <v>181</v>
      </c>
      <c r="G110" s="269" t="s">
        <v>182</v>
      </c>
      <c r="H110" s="270">
        <v>58.983</v>
      </c>
      <c r="I110" s="271"/>
      <c r="J110" s="272">
        <f>ROUND(I110*H110,2)</f>
        <v>0</v>
      </c>
      <c r="K110" s="268" t="s">
        <v>183</v>
      </c>
      <c r="L110" s="273"/>
      <c r="M110" s="274" t="s">
        <v>30</v>
      </c>
      <c r="N110" s="275" t="s">
        <v>45</v>
      </c>
      <c r="O110" s="47"/>
      <c r="P110" s="230">
        <f>O110*H110</f>
        <v>0</v>
      </c>
      <c r="Q110" s="230">
        <v>1</v>
      </c>
      <c r="R110" s="230">
        <f>Q110*H110</f>
        <v>58.983</v>
      </c>
      <c r="S110" s="230">
        <v>0</v>
      </c>
      <c r="T110" s="231">
        <f>S110*H110</f>
        <v>0</v>
      </c>
      <c r="AR110" s="24" t="s">
        <v>184</v>
      </c>
      <c r="AT110" s="24" t="s">
        <v>179</v>
      </c>
      <c r="AU110" s="24" t="s">
        <v>84</v>
      </c>
      <c r="AY110" s="24" t="s">
        <v>157</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164</v>
      </c>
      <c r="BM110" s="24" t="s">
        <v>185</v>
      </c>
    </row>
    <row r="111" spans="2:51" s="12" customFormat="1" ht="13.5">
      <c r="B111" s="244"/>
      <c r="C111" s="245"/>
      <c r="D111" s="235" t="s">
        <v>166</v>
      </c>
      <c r="E111" s="246" t="s">
        <v>30</v>
      </c>
      <c r="F111" s="247" t="s">
        <v>186</v>
      </c>
      <c r="G111" s="245"/>
      <c r="H111" s="248">
        <v>58.983</v>
      </c>
      <c r="I111" s="249"/>
      <c r="J111" s="245"/>
      <c r="K111" s="245"/>
      <c r="L111" s="250"/>
      <c r="M111" s="251"/>
      <c r="N111" s="252"/>
      <c r="O111" s="252"/>
      <c r="P111" s="252"/>
      <c r="Q111" s="252"/>
      <c r="R111" s="252"/>
      <c r="S111" s="252"/>
      <c r="T111" s="253"/>
      <c r="AT111" s="254" t="s">
        <v>166</v>
      </c>
      <c r="AU111" s="254" t="s">
        <v>84</v>
      </c>
      <c r="AV111" s="12" t="s">
        <v>84</v>
      </c>
      <c r="AW111" s="12" t="s">
        <v>37</v>
      </c>
      <c r="AX111" s="12" t="s">
        <v>82</v>
      </c>
      <c r="AY111" s="254" t="s">
        <v>157</v>
      </c>
    </row>
    <row r="112" spans="2:65" s="1" customFormat="1" ht="16.5" customHeight="1">
      <c r="B112" s="46"/>
      <c r="C112" s="266" t="s">
        <v>164</v>
      </c>
      <c r="D112" s="266" t="s">
        <v>179</v>
      </c>
      <c r="E112" s="267" t="s">
        <v>187</v>
      </c>
      <c r="F112" s="268" t="s">
        <v>175</v>
      </c>
      <c r="G112" s="269" t="s">
        <v>182</v>
      </c>
      <c r="H112" s="270">
        <v>2.734</v>
      </c>
      <c r="I112" s="271"/>
      <c r="J112" s="272">
        <f>ROUND(I112*H112,2)</f>
        <v>0</v>
      </c>
      <c r="K112" s="268" t="s">
        <v>183</v>
      </c>
      <c r="L112" s="273"/>
      <c r="M112" s="274" t="s">
        <v>30</v>
      </c>
      <c r="N112" s="275" t="s">
        <v>45</v>
      </c>
      <c r="O112" s="47"/>
      <c r="P112" s="230">
        <f>O112*H112</f>
        <v>0</v>
      </c>
      <c r="Q112" s="230">
        <v>1</v>
      </c>
      <c r="R112" s="230">
        <f>Q112*H112</f>
        <v>2.734</v>
      </c>
      <c r="S112" s="230">
        <v>0</v>
      </c>
      <c r="T112" s="231">
        <f>S112*H112</f>
        <v>0</v>
      </c>
      <c r="AR112" s="24" t="s">
        <v>184</v>
      </c>
      <c r="AT112" s="24" t="s">
        <v>179</v>
      </c>
      <c r="AU112" s="24" t="s">
        <v>84</v>
      </c>
      <c r="AY112" s="24" t="s">
        <v>157</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164</v>
      </c>
      <c r="BM112" s="24" t="s">
        <v>188</v>
      </c>
    </row>
    <row r="113" spans="2:51" s="12" customFormat="1" ht="13.5">
      <c r="B113" s="244"/>
      <c r="C113" s="245"/>
      <c r="D113" s="235" t="s">
        <v>166</v>
      </c>
      <c r="E113" s="246" t="s">
        <v>30</v>
      </c>
      <c r="F113" s="247" t="s">
        <v>189</v>
      </c>
      <c r="G113" s="245"/>
      <c r="H113" s="248">
        <v>2.734</v>
      </c>
      <c r="I113" s="249"/>
      <c r="J113" s="245"/>
      <c r="K113" s="245"/>
      <c r="L113" s="250"/>
      <c r="M113" s="251"/>
      <c r="N113" s="252"/>
      <c r="O113" s="252"/>
      <c r="P113" s="252"/>
      <c r="Q113" s="252"/>
      <c r="R113" s="252"/>
      <c r="S113" s="252"/>
      <c r="T113" s="253"/>
      <c r="AT113" s="254" t="s">
        <v>166</v>
      </c>
      <c r="AU113" s="254" t="s">
        <v>84</v>
      </c>
      <c r="AV113" s="12" t="s">
        <v>84</v>
      </c>
      <c r="AW113" s="12" t="s">
        <v>37</v>
      </c>
      <c r="AX113" s="12" t="s">
        <v>82</v>
      </c>
      <c r="AY113" s="254" t="s">
        <v>157</v>
      </c>
    </row>
    <row r="114" spans="2:65" s="1" customFormat="1" ht="25.5" customHeight="1">
      <c r="B114" s="46"/>
      <c r="C114" s="221" t="s">
        <v>190</v>
      </c>
      <c r="D114" s="221" t="s">
        <v>159</v>
      </c>
      <c r="E114" s="222" t="s">
        <v>191</v>
      </c>
      <c r="F114" s="223" t="s">
        <v>192</v>
      </c>
      <c r="G114" s="224" t="s">
        <v>171</v>
      </c>
      <c r="H114" s="225">
        <v>22.239</v>
      </c>
      <c r="I114" s="226"/>
      <c r="J114" s="227">
        <f>ROUND(I114*H114,2)</f>
        <v>0</v>
      </c>
      <c r="K114" s="223" t="s">
        <v>163</v>
      </c>
      <c r="L114" s="72"/>
      <c r="M114" s="228" t="s">
        <v>30</v>
      </c>
      <c r="N114" s="229" t="s">
        <v>45</v>
      </c>
      <c r="O114" s="47"/>
      <c r="P114" s="230">
        <f>O114*H114</f>
        <v>0</v>
      </c>
      <c r="Q114" s="230">
        <v>0</v>
      </c>
      <c r="R114" s="230">
        <f>Q114*H114</f>
        <v>0</v>
      </c>
      <c r="S114" s="230">
        <v>0</v>
      </c>
      <c r="T114" s="231">
        <f>S114*H114</f>
        <v>0</v>
      </c>
      <c r="AR114" s="24" t="s">
        <v>164</v>
      </c>
      <c r="AT114" s="24" t="s">
        <v>159</v>
      </c>
      <c r="AU114" s="24" t="s">
        <v>84</v>
      </c>
      <c r="AY114" s="24" t="s">
        <v>157</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164</v>
      </c>
      <c r="BM114" s="24" t="s">
        <v>193</v>
      </c>
    </row>
    <row r="115" spans="2:51" s="11" customFormat="1" ht="13.5">
      <c r="B115" s="233"/>
      <c r="C115" s="234"/>
      <c r="D115" s="235" t="s">
        <v>166</v>
      </c>
      <c r="E115" s="236" t="s">
        <v>30</v>
      </c>
      <c r="F115" s="237" t="s">
        <v>194</v>
      </c>
      <c r="G115" s="234"/>
      <c r="H115" s="236" t="s">
        <v>30</v>
      </c>
      <c r="I115" s="238"/>
      <c r="J115" s="234"/>
      <c r="K115" s="234"/>
      <c r="L115" s="239"/>
      <c r="M115" s="240"/>
      <c r="N115" s="241"/>
      <c r="O115" s="241"/>
      <c r="P115" s="241"/>
      <c r="Q115" s="241"/>
      <c r="R115" s="241"/>
      <c r="S115" s="241"/>
      <c r="T115" s="242"/>
      <c r="AT115" s="243" t="s">
        <v>166</v>
      </c>
      <c r="AU115" s="243" t="s">
        <v>84</v>
      </c>
      <c r="AV115" s="11" t="s">
        <v>82</v>
      </c>
      <c r="AW115" s="11" t="s">
        <v>37</v>
      </c>
      <c r="AX115" s="11" t="s">
        <v>74</v>
      </c>
      <c r="AY115" s="243" t="s">
        <v>157</v>
      </c>
    </row>
    <row r="116" spans="2:51" s="12" customFormat="1" ht="13.5">
      <c r="B116" s="244"/>
      <c r="C116" s="245"/>
      <c r="D116" s="235" t="s">
        <v>166</v>
      </c>
      <c r="E116" s="246" t="s">
        <v>30</v>
      </c>
      <c r="F116" s="247" t="s">
        <v>195</v>
      </c>
      <c r="G116" s="245"/>
      <c r="H116" s="248">
        <v>12.096</v>
      </c>
      <c r="I116" s="249"/>
      <c r="J116" s="245"/>
      <c r="K116" s="245"/>
      <c r="L116" s="250"/>
      <c r="M116" s="251"/>
      <c r="N116" s="252"/>
      <c r="O116" s="252"/>
      <c r="P116" s="252"/>
      <c r="Q116" s="252"/>
      <c r="R116" s="252"/>
      <c r="S116" s="252"/>
      <c r="T116" s="253"/>
      <c r="AT116" s="254" t="s">
        <v>166</v>
      </c>
      <c r="AU116" s="254" t="s">
        <v>84</v>
      </c>
      <c r="AV116" s="12" t="s">
        <v>84</v>
      </c>
      <c r="AW116" s="12" t="s">
        <v>37</v>
      </c>
      <c r="AX116" s="12" t="s">
        <v>74</v>
      </c>
      <c r="AY116" s="254" t="s">
        <v>157</v>
      </c>
    </row>
    <row r="117" spans="2:51" s="12" customFormat="1" ht="13.5">
      <c r="B117" s="244"/>
      <c r="C117" s="245"/>
      <c r="D117" s="235" t="s">
        <v>166</v>
      </c>
      <c r="E117" s="246" t="s">
        <v>30</v>
      </c>
      <c r="F117" s="247" t="s">
        <v>196</v>
      </c>
      <c r="G117" s="245"/>
      <c r="H117" s="248">
        <v>10.143</v>
      </c>
      <c r="I117" s="249"/>
      <c r="J117" s="245"/>
      <c r="K117" s="245"/>
      <c r="L117" s="250"/>
      <c r="M117" s="251"/>
      <c r="N117" s="252"/>
      <c r="O117" s="252"/>
      <c r="P117" s="252"/>
      <c r="Q117" s="252"/>
      <c r="R117" s="252"/>
      <c r="S117" s="252"/>
      <c r="T117" s="253"/>
      <c r="AT117" s="254" t="s">
        <v>166</v>
      </c>
      <c r="AU117" s="254" t="s">
        <v>84</v>
      </c>
      <c r="AV117" s="12" t="s">
        <v>84</v>
      </c>
      <c r="AW117" s="12" t="s">
        <v>37</v>
      </c>
      <c r="AX117" s="12" t="s">
        <v>74</v>
      </c>
      <c r="AY117" s="254" t="s">
        <v>157</v>
      </c>
    </row>
    <row r="118" spans="2:51" s="13" customFormat="1" ht="13.5">
      <c r="B118" s="255"/>
      <c r="C118" s="256"/>
      <c r="D118" s="235" t="s">
        <v>166</v>
      </c>
      <c r="E118" s="257" t="s">
        <v>30</v>
      </c>
      <c r="F118" s="258" t="s">
        <v>177</v>
      </c>
      <c r="G118" s="256"/>
      <c r="H118" s="259">
        <v>22.239</v>
      </c>
      <c r="I118" s="260"/>
      <c r="J118" s="256"/>
      <c r="K118" s="256"/>
      <c r="L118" s="261"/>
      <c r="M118" s="262"/>
      <c r="N118" s="263"/>
      <c r="O118" s="263"/>
      <c r="P118" s="263"/>
      <c r="Q118" s="263"/>
      <c r="R118" s="263"/>
      <c r="S118" s="263"/>
      <c r="T118" s="264"/>
      <c r="AT118" s="265" t="s">
        <v>166</v>
      </c>
      <c r="AU118" s="265" t="s">
        <v>84</v>
      </c>
      <c r="AV118" s="13" t="s">
        <v>164</v>
      </c>
      <c r="AW118" s="13" t="s">
        <v>37</v>
      </c>
      <c r="AX118" s="13" t="s">
        <v>82</v>
      </c>
      <c r="AY118" s="265" t="s">
        <v>157</v>
      </c>
    </row>
    <row r="119" spans="2:65" s="1" customFormat="1" ht="25.5" customHeight="1">
      <c r="B119" s="46"/>
      <c r="C119" s="221" t="s">
        <v>197</v>
      </c>
      <c r="D119" s="221" t="s">
        <v>159</v>
      </c>
      <c r="E119" s="222" t="s">
        <v>198</v>
      </c>
      <c r="F119" s="223" t="s">
        <v>199</v>
      </c>
      <c r="G119" s="224" t="s">
        <v>171</v>
      </c>
      <c r="H119" s="225">
        <v>22.239</v>
      </c>
      <c r="I119" s="226"/>
      <c r="J119" s="227">
        <f>ROUND(I119*H119,2)</f>
        <v>0</v>
      </c>
      <c r="K119" s="223" t="s">
        <v>163</v>
      </c>
      <c r="L119" s="72"/>
      <c r="M119" s="228" t="s">
        <v>30</v>
      </c>
      <c r="N119" s="229" t="s">
        <v>45</v>
      </c>
      <c r="O119" s="47"/>
      <c r="P119" s="230">
        <f>O119*H119</f>
        <v>0</v>
      </c>
      <c r="Q119" s="230">
        <v>0</v>
      </c>
      <c r="R119" s="230">
        <f>Q119*H119</f>
        <v>0</v>
      </c>
      <c r="S119" s="230">
        <v>0</v>
      </c>
      <c r="T119" s="231">
        <f>S119*H119</f>
        <v>0</v>
      </c>
      <c r="AR119" s="24" t="s">
        <v>164</v>
      </c>
      <c r="AT119" s="24" t="s">
        <v>159</v>
      </c>
      <c r="AU119" s="24" t="s">
        <v>84</v>
      </c>
      <c r="AY119" s="24" t="s">
        <v>157</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164</v>
      </c>
      <c r="BM119" s="24" t="s">
        <v>200</v>
      </c>
    </row>
    <row r="120" spans="2:65" s="1" customFormat="1" ht="25.5" customHeight="1">
      <c r="B120" s="46"/>
      <c r="C120" s="221" t="s">
        <v>201</v>
      </c>
      <c r="D120" s="221" t="s">
        <v>159</v>
      </c>
      <c r="E120" s="222" t="s">
        <v>202</v>
      </c>
      <c r="F120" s="223" t="s">
        <v>203</v>
      </c>
      <c r="G120" s="224" t="s">
        <v>171</v>
      </c>
      <c r="H120" s="225">
        <v>20.139</v>
      </c>
      <c r="I120" s="226"/>
      <c r="J120" s="227">
        <f>ROUND(I120*H120,2)</f>
        <v>0</v>
      </c>
      <c r="K120" s="223" t="s">
        <v>163</v>
      </c>
      <c r="L120" s="72"/>
      <c r="M120" s="228" t="s">
        <v>30</v>
      </c>
      <c r="N120" s="229" t="s">
        <v>45</v>
      </c>
      <c r="O120" s="47"/>
      <c r="P120" s="230">
        <f>O120*H120</f>
        <v>0</v>
      </c>
      <c r="Q120" s="230">
        <v>0</v>
      </c>
      <c r="R120" s="230">
        <f>Q120*H120</f>
        <v>0</v>
      </c>
      <c r="S120" s="230">
        <v>0</v>
      </c>
      <c r="T120" s="231">
        <f>S120*H120</f>
        <v>0</v>
      </c>
      <c r="AR120" s="24" t="s">
        <v>164</v>
      </c>
      <c r="AT120" s="24" t="s">
        <v>159</v>
      </c>
      <c r="AU120" s="24" t="s">
        <v>84</v>
      </c>
      <c r="AY120" s="24" t="s">
        <v>157</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164</v>
      </c>
      <c r="BM120" s="24" t="s">
        <v>204</v>
      </c>
    </row>
    <row r="121" spans="2:51" s="11" customFormat="1" ht="13.5">
      <c r="B121" s="233"/>
      <c r="C121" s="234"/>
      <c r="D121" s="235" t="s">
        <v>166</v>
      </c>
      <c r="E121" s="236" t="s">
        <v>30</v>
      </c>
      <c r="F121" s="237" t="s">
        <v>205</v>
      </c>
      <c r="G121" s="234"/>
      <c r="H121" s="236" t="s">
        <v>30</v>
      </c>
      <c r="I121" s="238"/>
      <c r="J121" s="234"/>
      <c r="K121" s="234"/>
      <c r="L121" s="239"/>
      <c r="M121" s="240"/>
      <c r="N121" s="241"/>
      <c r="O121" s="241"/>
      <c r="P121" s="241"/>
      <c r="Q121" s="241"/>
      <c r="R121" s="241"/>
      <c r="S121" s="241"/>
      <c r="T121" s="242"/>
      <c r="AT121" s="243" t="s">
        <v>166</v>
      </c>
      <c r="AU121" s="243" t="s">
        <v>84</v>
      </c>
      <c r="AV121" s="11" t="s">
        <v>82</v>
      </c>
      <c r="AW121" s="11" t="s">
        <v>37</v>
      </c>
      <c r="AX121" s="11" t="s">
        <v>74</v>
      </c>
      <c r="AY121" s="243" t="s">
        <v>157</v>
      </c>
    </row>
    <row r="122" spans="2:51" s="12" customFormat="1" ht="13.5">
      <c r="B122" s="244"/>
      <c r="C122" s="245"/>
      <c r="D122" s="235" t="s">
        <v>166</v>
      </c>
      <c r="E122" s="246" t="s">
        <v>30</v>
      </c>
      <c r="F122" s="247" t="s">
        <v>206</v>
      </c>
      <c r="G122" s="245"/>
      <c r="H122" s="248">
        <v>10.423</v>
      </c>
      <c r="I122" s="249"/>
      <c r="J122" s="245"/>
      <c r="K122" s="245"/>
      <c r="L122" s="250"/>
      <c r="M122" s="251"/>
      <c r="N122" s="252"/>
      <c r="O122" s="252"/>
      <c r="P122" s="252"/>
      <c r="Q122" s="252"/>
      <c r="R122" s="252"/>
      <c r="S122" s="252"/>
      <c r="T122" s="253"/>
      <c r="AT122" s="254" t="s">
        <v>166</v>
      </c>
      <c r="AU122" s="254" t="s">
        <v>84</v>
      </c>
      <c r="AV122" s="12" t="s">
        <v>84</v>
      </c>
      <c r="AW122" s="12" t="s">
        <v>37</v>
      </c>
      <c r="AX122" s="12" t="s">
        <v>74</v>
      </c>
      <c r="AY122" s="254" t="s">
        <v>157</v>
      </c>
    </row>
    <row r="123" spans="2:51" s="11" customFormat="1" ht="13.5">
      <c r="B123" s="233"/>
      <c r="C123" s="234"/>
      <c r="D123" s="235" t="s">
        <v>166</v>
      </c>
      <c r="E123" s="236" t="s">
        <v>30</v>
      </c>
      <c r="F123" s="237" t="s">
        <v>207</v>
      </c>
      <c r="G123" s="234"/>
      <c r="H123" s="236" t="s">
        <v>30</v>
      </c>
      <c r="I123" s="238"/>
      <c r="J123" s="234"/>
      <c r="K123" s="234"/>
      <c r="L123" s="239"/>
      <c r="M123" s="240"/>
      <c r="N123" s="241"/>
      <c r="O123" s="241"/>
      <c r="P123" s="241"/>
      <c r="Q123" s="241"/>
      <c r="R123" s="241"/>
      <c r="S123" s="241"/>
      <c r="T123" s="242"/>
      <c r="AT123" s="243" t="s">
        <v>166</v>
      </c>
      <c r="AU123" s="243" t="s">
        <v>84</v>
      </c>
      <c r="AV123" s="11" t="s">
        <v>82</v>
      </c>
      <c r="AW123" s="11" t="s">
        <v>37</v>
      </c>
      <c r="AX123" s="11" t="s">
        <v>74</v>
      </c>
      <c r="AY123" s="243" t="s">
        <v>157</v>
      </c>
    </row>
    <row r="124" spans="2:51" s="12" customFormat="1" ht="13.5">
      <c r="B124" s="244"/>
      <c r="C124" s="245"/>
      <c r="D124" s="235" t="s">
        <v>166</v>
      </c>
      <c r="E124" s="246" t="s">
        <v>30</v>
      </c>
      <c r="F124" s="247" t="s">
        <v>208</v>
      </c>
      <c r="G124" s="245"/>
      <c r="H124" s="248">
        <v>9.716</v>
      </c>
      <c r="I124" s="249"/>
      <c r="J124" s="245"/>
      <c r="K124" s="245"/>
      <c r="L124" s="250"/>
      <c r="M124" s="251"/>
      <c r="N124" s="252"/>
      <c r="O124" s="252"/>
      <c r="P124" s="252"/>
      <c r="Q124" s="252"/>
      <c r="R124" s="252"/>
      <c r="S124" s="252"/>
      <c r="T124" s="253"/>
      <c r="AT124" s="254" t="s">
        <v>166</v>
      </c>
      <c r="AU124" s="254" t="s">
        <v>84</v>
      </c>
      <c r="AV124" s="12" t="s">
        <v>84</v>
      </c>
      <c r="AW124" s="12" t="s">
        <v>37</v>
      </c>
      <c r="AX124" s="12" t="s">
        <v>74</v>
      </c>
      <c r="AY124" s="254" t="s">
        <v>157</v>
      </c>
    </row>
    <row r="125" spans="2:51" s="13" customFormat="1" ht="13.5">
      <c r="B125" s="255"/>
      <c r="C125" s="256"/>
      <c r="D125" s="235" t="s">
        <v>166</v>
      </c>
      <c r="E125" s="257" t="s">
        <v>30</v>
      </c>
      <c r="F125" s="258" t="s">
        <v>177</v>
      </c>
      <c r="G125" s="256"/>
      <c r="H125" s="259">
        <v>20.139</v>
      </c>
      <c r="I125" s="260"/>
      <c r="J125" s="256"/>
      <c r="K125" s="256"/>
      <c r="L125" s="261"/>
      <c r="M125" s="262"/>
      <c r="N125" s="263"/>
      <c r="O125" s="263"/>
      <c r="P125" s="263"/>
      <c r="Q125" s="263"/>
      <c r="R125" s="263"/>
      <c r="S125" s="263"/>
      <c r="T125" s="264"/>
      <c r="AT125" s="265" t="s">
        <v>166</v>
      </c>
      <c r="AU125" s="265" t="s">
        <v>84</v>
      </c>
      <c r="AV125" s="13" t="s">
        <v>164</v>
      </c>
      <c r="AW125" s="13" t="s">
        <v>37</v>
      </c>
      <c r="AX125" s="13" t="s">
        <v>82</v>
      </c>
      <c r="AY125" s="265" t="s">
        <v>157</v>
      </c>
    </row>
    <row r="126" spans="2:65" s="1" customFormat="1" ht="25.5" customHeight="1">
      <c r="B126" s="46"/>
      <c r="C126" s="221" t="s">
        <v>184</v>
      </c>
      <c r="D126" s="221" t="s">
        <v>159</v>
      </c>
      <c r="E126" s="222" t="s">
        <v>209</v>
      </c>
      <c r="F126" s="223" t="s">
        <v>210</v>
      </c>
      <c r="G126" s="224" t="s">
        <v>162</v>
      </c>
      <c r="H126" s="225">
        <v>21.112</v>
      </c>
      <c r="I126" s="226"/>
      <c r="J126" s="227">
        <f>ROUND(I126*H126,2)</f>
        <v>0</v>
      </c>
      <c r="K126" s="223" t="s">
        <v>163</v>
      </c>
      <c r="L126" s="72"/>
      <c r="M126" s="228" t="s">
        <v>30</v>
      </c>
      <c r="N126" s="229" t="s">
        <v>45</v>
      </c>
      <c r="O126" s="47"/>
      <c r="P126" s="230">
        <f>O126*H126</f>
        <v>0</v>
      </c>
      <c r="Q126" s="230">
        <v>0.000701</v>
      </c>
      <c r="R126" s="230">
        <f>Q126*H126</f>
        <v>0.014799511999999999</v>
      </c>
      <c r="S126" s="230">
        <v>0</v>
      </c>
      <c r="T126" s="231">
        <f>S126*H126</f>
        <v>0</v>
      </c>
      <c r="AR126" s="24" t="s">
        <v>164</v>
      </c>
      <c r="AT126" s="24" t="s">
        <v>159</v>
      </c>
      <c r="AU126" s="24" t="s">
        <v>84</v>
      </c>
      <c r="AY126" s="24" t="s">
        <v>157</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164</v>
      </c>
      <c r="BM126" s="24" t="s">
        <v>211</v>
      </c>
    </row>
    <row r="127" spans="2:51" s="12" customFormat="1" ht="13.5">
      <c r="B127" s="244"/>
      <c r="C127" s="245"/>
      <c r="D127" s="235" t="s">
        <v>166</v>
      </c>
      <c r="E127" s="246" t="s">
        <v>30</v>
      </c>
      <c r="F127" s="247" t="s">
        <v>212</v>
      </c>
      <c r="G127" s="245"/>
      <c r="H127" s="248">
        <v>21.112</v>
      </c>
      <c r="I127" s="249"/>
      <c r="J127" s="245"/>
      <c r="K127" s="245"/>
      <c r="L127" s="250"/>
      <c r="M127" s="251"/>
      <c r="N127" s="252"/>
      <c r="O127" s="252"/>
      <c r="P127" s="252"/>
      <c r="Q127" s="252"/>
      <c r="R127" s="252"/>
      <c r="S127" s="252"/>
      <c r="T127" s="253"/>
      <c r="AT127" s="254" t="s">
        <v>166</v>
      </c>
      <c r="AU127" s="254" t="s">
        <v>84</v>
      </c>
      <c r="AV127" s="12" t="s">
        <v>84</v>
      </c>
      <c r="AW127" s="12" t="s">
        <v>37</v>
      </c>
      <c r="AX127" s="12" t="s">
        <v>82</v>
      </c>
      <c r="AY127" s="254" t="s">
        <v>157</v>
      </c>
    </row>
    <row r="128" spans="2:65" s="1" customFormat="1" ht="25.5" customHeight="1">
      <c r="B128" s="46"/>
      <c r="C128" s="221" t="s">
        <v>213</v>
      </c>
      <c r="D128" s="221" t="s">
        <v>159</v>
      </c>
      <c r="E128" s="222" t="s">
        <v>214</v>
      </c>
      <c r="F128" s="223" t="s">
        <v>215</v>
      </c>
      <c r="G128" s="224" t="s">
        <v>162</v>
      </c>
      <c r="H128" s="225">
        <v>21.112</v>
      </c>
      <c r="I128" s="226"/>
      <c r="J128" s="227">
        <f>ROUND(I128*H128,2)</f>
        <v>0</v>
      </c>
      <c r="K128" s="223" t="s">
        <v>163</v>
      </c>
      <c r="L128" s="72"/>
      <c r="M128" s="228" t="s">
        <v>30</v>
      </c>
      <c r="N128" s="229" t="s">
        <v>45</v>
      </c>
      <c r="O128" s="47"/>
      <c r="P128" s="230">
        <f>O128*H128</f>
        <v>0</v>
      </c>
      <c r="Q128" s="230">
        <v>0</v>
      </c>
      <c r="R128" s="230">
        <f>Q128*H128</f>
        <v>0</v>
      </c>
      <c r="S128" s="230">
        <v>0</v>
      </c>
      <c r="T128" s="231">
        <f>S128*H128</f>
        <v>0</v>
      </c>
      <c r="AR128" s="24" t="s">
        <v>164</v>
      </c>
      <c r="AT128" s="24" t="s">
        <v>159</v>
      </c>
      <c r="AU128" s="24" t="s">
        <v>84</v>
      </c>
      <c r="AY128" s="24" t="s">
        <v>157</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164</v>
      </c>
      <c r="BM128" s="24" t="s">
        <v>216</v>
      </c>
    </row>
    <row r="129" spans="2:65" s="1" customFormat="1" ht="38.25" customHeight="1">
      <c r="B129" s="46"/>
      <c r="C129" s="221" t="s">
        <v>217</v>
      </c>
      <c r="D129" s="221" t="s">
        <v>159</v>
      </c>
      <c r="E129" s="222" t="s">
        <v>218</v>
      </c>
      <c r="F129" s="223" t="s">
        <v>219</v>
      </c>
      <c r="G129" s="224" t="s">
        <v>171</v>
      </c>
      <c r="H129" s="225">
        <v>22.239</v>
      </c>
      <c r="I129" s="226"/>
      <c r="J129" s="227">
        <f>ROUND(I129*H129,2)</f>
        <v>0</v>
      </c>
      <c r="K129" s="223" t="s">
        <v>163</v>
      </c>
      <c r="L129" s="72"/>
      <c r="M129" s="228" t="s">
        <v>30</v>
      </c>
      <c r="N129" s="229" t="s">
        <v>45</v>
      </c>
      <c r="O129" s="47"/>
      <c r="P129" s="230">
        <f>O129*H129</f>
        <v>0</v>
      </c>
      <c r="Q129" s="230">
        <v>0</v>
      </c>
      <c r="R129" s="230">
        <f>Q129*H129</f>
        <v>0</v>
      </c>
      <c r="S129" s="230">
        <v>0</v>
      </c>
      <c r="T129" s="231">
        <f>S129*H129</f>
        <v>0</v>
      </c>
      <c r="AR129" s="24" t="s">
        <v>164</v>
      </c>
      <c r="AT129" s="24" t="s">
        <v>159</v>
      </c>
      <c r="AU129" s="24" t="s">
        <v>84</v>
      </c>
      <c r="AY129" s="24" t="s">
        <v>157</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164</v>
      </c>
      <c r="BM129" s="24" t="s">
        <v>220</v>
      </c>
    </row>
    <row r="130" spans="2:47" s="1" customFormat="1" ht="13.5">
      <c r="B130" s="46"/>
      <c r="C130" s="74"/>
      <c r="D130" s="235" t="s">
        <v>221</v>
      </c>
      <c r="E130" s="74"/>
      <c r="F130" s="276" t="s">
        <v>222</v>
      </c>
      <c r="G130" s="74"/>
      <c r="H130" s="74"/>
      <c r="I130" s="191"/>
      <c r="J130" s="74"/>
      <c r="K130" s="74"/>
      <c r="L130" s="72"/>
      <c r="M130" s="277"/>
      <c r="N130" s="47"/>
      <c r="O130" s="47"/>
      <c r="P130" s="47"/>
      <c r="Q130" s="47"/>
      <c r="R130" s="47"/>
      <c r="S130" s="47"/>
      <c r="T130" s="95"/>
      <c r="AT130" s="24" t="s">
        <v>221</v>
      </c>
      <c r="AU130" s="24" t="s">
        <v>84</v>
      </c>
    </row>
    <row r="131" spans="2:65" s="1" customFormat="1" ht="38.25" customHeight="1">
      <c r="B131" s="46"/>
      <c r="C131" s="221" t="s">
        <v>223</v>
      </c>
      <c r="D131" s="221" t="s">
        <v>159</v>
      </c>
      <c r="E131" s="222" t="s">
        <v>224</v>
      </c>
      <c r="F131" s="223" t="s">
        <v>225</v>
      </c>
      <c r="G131" s="224" t="s">
        <v>171</v>
      </c>
      <c r="H131" s="225">
        <v>20.139</v>
      </c>
      <c r="I131" s="226"/>
      <c r="J131" s="227">
        <f>ROUND(I131*H131,2)</f>
        <v>0</v>
      </c>
      <c r="K131" s="223" t="s">
        <v>163</v>
      </c>
      <c r="L131" s="72"/>
      <c r="M131" s="228" t="s">
        <v>30</v>
      </c>
      <c r="N131" s="229" t="s">
        <v>45</v>
      </c>
      <c r="O131" s="47"/>
      <c r="P131" s="230">
        <f>O131*H131</f>
        <v>0</v>
      </c>
      <c r="Q131" s="230">
        <v>0</v>
      </c>
      <c r="R131" s="230">
        <f>Q131*H131</f>
        <v>0</v>
      </c>
      <c r="S131" s="230">
        <v>0</v>
      </c>
      <c r="T131" s="231">
        <f>S131*H131</f>
        <v>0</v>
      </c>
      <c r="AR131" s="24" t="s">
        <v>164</v>
      </c>
      <c r="AT131" s="24" t="s">
        <v>159</v>
      </c>
      <c r="AU131" s="24" t="s">
        <v>84</v>
      </c>
      <c r="AY131" s="24" t="s">
        <v>157</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164</v>
      </c>
      <c r="BM131" s="24" t="s">
        <v>226</v>
      </c>
    </row>
    <row r="132" spans="2:65" s="1" customFormat="1" ht="38.25" customHeight="1">
      <c r="B132" s="46"/>
      <c r="C132" s="221" t="s">
        <v>227</v>
      </c>
      <c r="D132" s="221" t="s">
        <v>159</v>
      </c>
      <c r="E132" s="222" t="s">
        <v>228</v>
      </c>
      <c r="F132" s="223" t="s">
        <v>229</v>
      </c>
      <c r="G132" s="224" t="s">
        <v>171</v>
      </c>
      <c r="H132" s="225">
        <v>84.756</v>
      </c>
      <c r="I132" s="226"/>
      <c r="J132" s="227">
        <f>ROUND(I132*H132,2)</f>
        <v>0</v>
      </c>
      <c r="K132" s="223" t="s">
        <v>163</v>
      </c>
      <c r="L132" s="72"/>
      <c r="M132" s="228" t="s">
        <v>30</v>
      </c>
      <c r="N132" s="229" t="s">
        <v>45</v>
      </c>
      <c r="O132" s="47"/>
      <c r="P132" s="230">
        <f>O132*H132</f>
        <v>0</v>
      </c>
      <c r="Q132" s="230">
        <v>0</v>
      </c>
      <c r="R132" s="230">
        <f>Q132*H132</f>
        <v>0</v>
      </c>
      <c r="S132" s="230">
        <v>0</v>
      </c>
      <c r="T132" s="231">
        <f>S132*H132</f>
        <v>0</v>
      </c>
      <c r="AR132" s="24" t="s">
        <v>164</v>
      </c>
      <c r="AT132" s="24" t="s">
        <v>159</v>
      </c>
      <c r="AU132" s="24" t="s">
        <v>84</v>
      </c>
      <c r="AY132" s="24" t="s">
        <v>157</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164</v>
      </c>
      <c r="BM132" s="24" t="s">
        <v>230</v>
      </c>
    </row>
    <row r="133" spans="2:51" s="11" customFormat="1" ht="13.5">
      <c r="B133" s="233"/>
      <c r="C133" s="234"/>
      <c r="D133" s="235" t="s">
        <v>166</v>
      </c>
      <c r="E133" s="236" t="s">
        <v>30</v>
      </c>
      <c r="F133" s="237" t="s">
        <v>231</v>
      </c>
      <c r="G133" s="234"/>
      <c r="H133" s="236" t="s">
        <v>30</v>
      </c>
      <c r="I133" s="238"/>
      <c r="J133" s="234"/>
      <c r="K133" s="234"/>
      <c r="L133" s="239"/>
      <c r="M133" s="240"/>
      <c r="N133" s="241"/>
      <c r="O133" s="241"/>
      <c r="P133" s="241"/>
      <c r="Q133" s="241"/>
      <c r="R133" s="241"/>
      <c r="S133" s="241"/>
      <c r="T133" s="242"/>
      <c r="AT133" s="243" t="s">
        <v>166</v>
      </c>
      <c r="AU133" s="243" t="s">
        <v>84</v>
      </c>
      <c r="AV133" s="11" t="s">
        <v>82</v>
      </c>
      <c r="AW133" s="11" t="s">
        <v>37</v>
      </c>
      <c r="AX133" s="11" t="s">
        <v>74</v>
      </c>
      <c r="AY133" s="243" t="s">
        <v>157</v>
      </c>
    </row>
    <row r="134" spans="2:51" s="12" customFormat="1" ht="13.5">
      <c r="B134" s="244"/>
      <c r="C134" s="245"/>
      <c r="D134" s="235" t="s">
        <v>166</v>
      </c>
      <c r="E134" s="246" t="s">
        <v>30</v>
      </c>
      <c r="F134" s="247" t="s">
        <v>232</v>
      </c>
      <c r="G134" s="245"/>
      <c r="H134" s="248">
        <v>42.378</v>
      </c>
      <c r="I134" s="249"/>
      <c r="J134" s="245"/>
      <c r="K134" s="245"/>
      <c r="L134" s="250"/>
      <c r="M134" s="251"/>
      <c r="N134" s="252"/>
      <c r="O134" s="252"/>
      <c r="P134" s="252"/>
      <c r="Q134" s="252"/>
      <c r="R134" s="252"/>
      <c r="S134" s="252"/>
      <c r="T134" s="253"/>
      <c r="AT134" s="254" t="s">
        <v>166</v>
      </c>
      <c r="AU134" s="254" t="s">
        <v>84</v>
      </c>
      <c r="AV134" s="12" t="s">
        <v>84</v>
      </c>
      <c r="AW134" s="12" t="s">
        <v>37</v>
      </c>
      <c r="AX134" s="12" t="s">
        <v>74</v>
      </c>
      <c r="AY134" s="254" t="s">
        <v>157</v>
      </c>
    </row>
    <row r="135" spans="2:51" s="11" customFormat="1" ht="13.5">
      <c r="B135" s="233"/>
      <c r="C135" s="234"/>
      <c r="D135" s="235" t="s">
        <v>166</v>
      </c>
      <c r="E135" s="236" t="s">
        <v>30</v>
      </c>
      <c r="F135" s="237" t="s">
        <v>233</v>
      </c>
      <c r="G135" s="234"/>
      <c r="H135" s="236" t="s">
        <v>30</v>
      </c>
      <c r="I135" s="238"/>
      <c r="J135" s="234"/>
      <c r="K135" s="234"/>
      <c r="L135" s="239"/>
      <c r="M135" s="240"/>
      <c r="N135" s="241"/>
      <c r="O135" s="241"/>
      <c r="P135" s="241"/>
      <c r="Q135" s="241"/>
      <c r="R135" s="241"/>
      <c r="S135" s="241"/>
      <c r="T135" s="242"/>
      <c r="AT135" s="243" t="s">
        <v>166</v>
      </c>
      <c r="AU135" s="243" t="s">
        <v>84</v>
      </c>
      <c r="AV135" s="11" t="s">
        <v>82</v>
      </c>
      <c r="AW135" s="11" t="s">
        <v>37</v>
      </c>
      <c r="AX135" s="11" t="s">
        <v>74</v>
      </c>
      <c r="AY135" s="243" t="s">
        <v>157</v>
      </c>
    </row>
    <row r="136" spans="2:51" s="12" customFormat="1" ht="13.5">
      <c r="B136" s="244"/>
      <c r="C136" s="245"/>
      <c r="D136" s="235" t="s">
        <v>166</v>
      </c>
      <c r="E136" s="246" t="s">
        <v>30</v>
      </c>
      <c r="F136" s="247" t="s">
        <v>234</v>
      </c>
      <c r="G136" s="245"/>
      <c r="H136" s="248">
        <v>42.378</v>
      </c>
      <c r="I136" s="249"/>
      <c r="J136" s="245"/>
      <c r="K136" s="245"/>
      <c r="L136" s="250"/>
      <c r="M136" s="251"/>
      <c r="N136" s="252"/>
      <c r="O136" s="252"/>
      <c r="P136" s="252"/>
      <c r="Q136" s="252"/>
      <c r="R136" s="252"/>
      <c r="S136" s="252"/>
      <c r="T136" s="253"/>
      <c r="AT136" s="254" t="s">
        <v>166</v>
      </c>
      <c r="AU136" s="254" t="s">
        <v>84</v>
      </c>
      <c r="AV136" s="12" t="s">
        <v>84</v>
      </c>
      <c r="AW136" s="12" t="s">
        <v>37</v>
      </c>
      <c r="AX136" s="12" t="s">
        <v>74</v>
      </c>
      <c r="AY136" s="254" t="s">
        <v>157</v>
      </c>
    </row>
    <row r="137" spans="2:51" s="13" customFormat="1" ht="13.5">
      <c r="B137" s="255"/>
      <c r="C137" s="256"/>
      <c r="D137" s="235" t="s">
        <v>166</v>
      </c>
      <c r="E137" s="257" t="s">
        <v>30</v>
      </c>
      <c r="F137" s="258" t="s">
        <v>177</v>
      </c>
      <c r="G137" s="256"/>
      <c r="H137" s="259">
        <v>84.756</v>
      </c>
      <c r="I137" s="260"/>
      <c r="J137" s="256"/>
      <c r="K137" s="256"/>
      <c r="L137" s="261"/>
      <c r="M137" s="262"/>
      <c r="N137" s="263"/>
      <c r="O137" s="263"/>
      <c r="P137" s="263"/>
      <c r="Q137" s="263"/>
      <c r="R137" s="263"/>
      <c r="S137" s="263"/>
      <c r="T137" s="264"/>
      <c r="AT137" s="265" t="s">
        <v>166</v>
      </c>
      <c r="AU137" s="265" t="s">
        <v>84</v>
      </c>
      <c r="AV137" s="13" t="s">
        <v>164</v>
      </c>
      <c r="AW137" s="13" t="s">
        <v>37</v>
      </c>
      <c r="AX137" s="13" t="s">
        <v>82</v>
      </c>
      <c r="AY137" s="265" t="s">
        <v>157</v>
      </c>
    </row>
    <row r="138" spans="2:65" s="1" customFormat="1" ht="38.25" customHeight="1">
      <c r="B138" s="46"/>
      <c r="C138" s="221" t="s">
        <v>235</v>
      </c>
      <c r="D138" s="221" t="s">
        <v>159</v>
      </c>
      <c r="E138" s="222" t="s">
        <v>236</v>
      </c>
      <c r="F138" s="223" t="s">
        <v>237</v>
      </c>
      <c r="G138" s="224" t="s">
        <v>171</v>
      </c>
      <c r="H138" s="225">
        <v>60.417</v>
      </c>
      <c r="I138" s="226"/>
      <c r="J138" s="227">
        <f>ROUND(I138*H138,2)</f>
        <v>0</v>
      </c>
      <c r="K138" s="223" t="s">
        <v>163</v>
      </c>
      <c r="L138" s="72"/>
      <c r="M138" s="228" t="s">
        <v>30</v>
      </c>
      <c r="N138" s="229" t="s">
        <v>45</v>
      </c>
      <c r="O138" s="47"/>
      <c r="P138" s="230">
        <f>O138*H138</f>
        <v>0</v>
      </c>
      <c r="Q138" s="230">
        <v>0</v>
      </c>
      <c r="R138" s="230">
        <f>Q138*H138</f>
        <v>0</v>
      </c>
      <c r="S138" s="230">
        <v>0</v>
      </c>
      <c r="T138" s="231">
        <f>S138*H138</f>
        <v>0</v>
      </c>
      <c r="AR138" s="24" t="s">
        <v>164</v>
      </c>
      <c r="AT138" s="24" t="s">
        <v>159</v>
      </c>
      <c r="AU138" s="24" t="s">
        <v>84</v>
      </c>
      <c r="AY138" s="24" t="s">
        <v>157</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164</v>
      </c>
      <c r="BM138" s="24" t="s">
        <v>238</v>
      </c>
    </row>
    <row r="139" spans="2:51" s="11" customFormat="1" ht="13.5">
      <c r="B139" s="233"/>
      <c r="C139" s="234"/>
      <c r="D139" s="235" t="s">
        <v>166</v>
      </c>
      <c r="E139" s="236" t="s">
        <v>30</v>
      </c>
      <c r="F139" s="237" t="s">
        <v>239</v>
      </c>
      <c r="G139" s="234"/>
      <c r="H139" s="236" t="s">
        <v>30</v>
      </c>
      <c r="I139" s="238"/>
      <c r="J139" s="234"/>
      <c r="K139" s="234"/>
      <c r="L139" s="239"/>
      <c r="M139" s="240"/>
      <c r="N139" s="241"/>
      <c r="O139" s="241"/>
      <c r="P139" s="241"/>
      <c r="Q139" s="241"/>
      <c r="R139" s="241"/>
      <c r="S139" s="241"/>
      <c r="T139" s="242"/>
      <c r="AT139" s="243" t="s">
        <v>166</v>
      </c>
      <c r="AU139" s="243" t="s">
        <v>84</v>
      </c>
      <c r="AV139" s="11" t="s">
        <v>82</v>
      </c>
      <c r="AW139" s="11" t="s">
        <v>37</v>
      </c>
      <c r="AX139" s="11" t="s">
        <v>74</v>
      </c>
      <c r="AY139" s="243" t="s">
        <v>157</v>
      </c>
    </row>
    <row r="140" spans="2:51" s="12" customFormat="1" ht="13.5">
      <c r="B140" s="244"/>
      <c r="C140" s="245"/>
      <c r="D140" s="235" t="s">
        <v>166</v>
      </c>
      <c r="E140" s="246" t="s">
        <v>30</v>
      </c>
      <c r="F140" s="247" t="s">
        <v>240</v>
      </c>
      <c r="G140" s="245"/>
      <c r="H140" s="248">
        <v>60.417</v>
      </c>
      <c r="I140" s="249"/>
      <c r="J140" s="245"/>
      <c r="K140" s="245"/>
      <c r="L140" s="250"/>
      <c r="M140" s="251"/>
      <c r="N140" s="252"/>
      <c r="O140" s="252"/>
      <c r="P140" s="252"/>
      <c r="Q140" s="252"/>
      <c r="R140" s="252"/>
      <c r="S140" s="252"/>
      <c r="T140" s="253"/>
      <c r="AT140" s="254" t="s">
        <v>166</v>
      </c>
      <c r="AU140" s="254" t="s">
        <v>84</v>
      </c>
      <c r="AV140" s="12" t="s">
        <v>84</v>
      </c>
      <c r="AW140" s="12" t="s">
        <v>37</v>
      </c>
      <c r="AX140" s="12" t="s">
        <v>82</v>
      </c>
      <c r="AY140" s="254" t="s">
        <v>157</v>
      </c>
    </row>
    <row r="141" spans="2:65" s="1" customFormat="1" ht="38.25" customHeight="1">
      <c r="B141" s="46"/>
      <c r="C141" s="221" t="s">
        <v>241</v>
      </c>
      <c r="D141" s="221" t="s">
        <v>159</v>
      </c>
      <c r="E141" s="222" t="s">
        <v>242</v>
      </c>
      <c r="F141" s="223" t="s">
        <v>243</v>
      </c>
      <c r="G141" s="224" t="s">
        <v>171</v>
      </c>
      <c r="H141" s="225">
        <v>51.472</v>
      </c>
      <c r="I141" s="226"/>
      <c r="J141" s="227">
        <f>ROUND(I141*H141,2)</f>
        <v>0</v>
      </c>
      <c r="K141" s="223" t="s">
        <v>163</v>
      </c>
      <c r="L141" s="72"/>
      <c r="M141" s="228" t="s">
        <v>30</v>
      </c>
      <c r="N141" s="229" t="s">
        <v>45</v>
      </c>
      <c r="O141" s="47"/>
      <c r="P141" s="230">
        <f>O141*H141</f>
        <v>0</v>
      </c>
      <c r="Q141" s="230">
        <v>0</v>
      </c>
      <c r="R141" s="230">
        <f>Q141*H141</f>
        <v>0</v>
      </c>
      <c r="S141" s="230">
        <v>0</v>
      </c>
      <c r="T141" s="231">
        <f>S141*H141</f>
        <v>0</v>
      </c>
      <c r="AR141" s="24" t="s">
        <v>164</v>
      </c>
      <c r="AT141" s="24" t="s">
        <v>159</v>
      </c>
      <c r="AU141" s="24" t="s">
        <v>84</v>
      </c>
      <c r="AY141" s="24" t="s">
        <v>157</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164</v>
      </c>
      <c r="BM141" s="24" t="s">
        <v>244</v>
      </c>
    </row>
    <row r="142" spans="2:51" s="11" customFormat="1" ht="13.5">
      <c r="B142" s="233"/>
      <c r="C142" s="234"/>
      <c r="D142" s="235" t="s">
        <v>166</v>
      </c>
      <c r="E142" s="236" t="s">
        <v>30</v>
      </c>
      <c r="F142" s="237" t="s">
        <v>245</v>
      </c>
      <c r="G142" s="234"/>
      <c r="H142" s="236" t="s">
        <v>30</v>
      </c>
      <c r="I142" s="238"/>
      <c r="J142" s="234"/>
      <c r="K142" s="234"/>
      <c r="L142" s="239"/>
      <c r="M142" s="240"/>
      <c r="N142" s="241"/>
      <c r="O142" s="241"/>
      <c r="P142" s="241"/>
      <c r="Q142" s="241"/>
      <c r="R142" s="241"/>
      <c r="S142" s="241"/>
      <c r="T142" s="242"/>
      <c r="AT142" s="243" t="s">
        <v>166</v>
      </c>
      <c r="AU142" s="243" t="s">
        <v>84</v>
      </c>
      <c r="AV142" s="11" t="s">
        <v>82</v>
      </c>
      <c r="AW142" s="11" t="s">
        <v>37</v>
      </c>
      <c r="AX142" s="11" t="s">
        <v>74</v>
      </c>
      <c r="AY142" s="243" t="s">
        <v>157</v>
      </c>
    </row>
    <row r="143" spans="2:51" s="12" customFormat="1" ht="13.5">
      <c r="B143" s="244"/>
      <c r="C143" s="245"/>
      <c r="D143" s="235" t="s">
        <v>166</v>
      </c>
      <c r="E143" s="246" t="s">
        <v>30</v>
      </c>
      <c r="F143" s="247" t="s">
        <v>246</v>
      </c>
      <c r="G143" s="245"/>
      <c r="H143" s="248">
        <v>51.472</v>
      </c>
      <c r="I143" s="249"/>
      <c r="J143" s="245"/>
      <c r="K143" s="245"/>
      <c r="L143" s="250"/>
      <c r="M143" s="251"/>
      <c r="N143" s="252"/>
      <c r="O143" s="252"/>
      <c r="P143" s="252"/>
      <c r="Q143" s="252"/>
      <c r="R143" s="252"/>
      <c r="S143" s="252"/>
      <c r="T143" s="253"/>
      <c r="AT143" s="254" t="s">
        <v>166</v>
      </c>
      <c r="AU143" s="254" t="s">
        <v>84</v>
      </c>
      <c r="AV143" s="12" t="s">
        <v>84</v>
      </c>
      <c r="AW143" s="12" t="s">
        <v>37</v>
      </c>
      <c r="AX143" s="12" t="s">
        <v>82</v>
      </c>
      <c r="AY143" s="254" t="s">
        <v>157</v>
      </c>
    </row>
    <row r="144" spans="2:65" s="1" customFormat="1" ht="25.5" customHeight="1">
      <c r="B144" s="46"/>
      <c r="C144" s="221" t="s">
        <v>10</v>
      </c>
      <c r="D144" s="221" t="s">
        <v>159</v>
      </c>
      <c r="E144" s="222" t="s">
        <v>247</v>
      </c>
      <c r="F144" s="223" t="s">
        <v>248</v>
      </c>
      <c r="G144" s="224" t="s">
        <v>171</v>
      </c>
      <c r="H144" s="225">
        <v>92.04</v>
      </c>
      <c r="I144" s="226"/>
      <c r="J144" s="227">
        <f>ROUND(I144*H144,2)</f>
        <v>0</v>
      </c>
      <c r="K144" s="223" t="s">
        <v>163</v>
      </c>
      <c r="L144" s="72"/>
      <c r="M144" s="228" t="s">
        <v>30</v>
      </c>
      <c r="N144" s="229" t="s">
        <v>45</v>
      </c>
      <c r="O144" s="47"/>
      <c r="P144" s="230">
        <f>O144*H144</f>
        <v>0</v>
      </c>
      <c r="Q144" s="230">
        <v>0</v>
      </c>
      <c r="R144" s="230">
        <f>Q144*H144</f>
        <v>0</v>
      </c>
      <c r="S144" s="230">
        <v>0</v>
      </c>
      <c r="T144" s="231">
        <f>S144*H144</f>
        <v>0</v>
      </c>
      <c r="AR144" s="24" t="s">
        <v>164</v>
      </c>
      <c r="AT144" s="24" t="s">
        <v>159</v>
      </c>
      <c r="AU144" s="24" t="s">
        <v>84</v>
      </c>
      <c r="AY144" s="24" t="s">
        <v>157</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164</v>
      </c>
      <c r="BM144" s="24" t="s">
        <v>249</v>
      </c>
    </row>
    <row r="145" spans="2:51" s="11" customFormat="1" ht="13.5">
      <c r="B145" s="233"/>
      <c r="C145" s="234"/>
      <c r="D145" s="235" t="s">
        <v>166</v>
      </c>
      <c r="E145" s="236" t="s">
        <v>30</v>
      </c>
      <c r="F145" s="237" t="s">
        <v>250</v>
      </c>
      <c r="G145" s="234"/>
      <c r="H145" s="236" t="s">
        <v>30</v>
      </c>
      <c r="I145" s="238"/>
      <c r="J145" s="234"/>
      <c r="K145" s="234"/>
      <c r="L145" s="239"/>
      <c r="M145" s="240"/>
      <c r="N145" s="241"/>
      <c r="O145" s="241"/>
      <c r="P145" s="241"/>
      <c r="Q145" s="241"/>
      <c r="R145" s="241"/>
      <c r="S145" s="241"/>
      <c r="T145" s="242"/>
      <c r="AT145" s="243" t="s">
        <v>166</v>
      </c>
      <c r="AU145" s="243" t="s">
        <v>84</v>
      </c>
      <c r="AV145" s="11" t="s">
        <v>82</v>
      </c>
      <c r="AW145" s="11" t="s">
        <v>37</v>
      </c>
      <c r="AX145" s="11" t="s">
        <v>74</v>
      </c>
      <c r="AY145" s="243" t="s">
        <v>157</v>
      </c>
    </row>
    <row r="146" spans="2:51" s="12" customFormat="1" ht="13.5">
      <c r="B146" s="244"/>
      <c r="C146" s="245"/>
      <c r="D146" s="235" t="s">
        <v>166</v>
      </c>
      <c r="E146" s="246" t="s">
        <v>30</v>
      </c>
      <c r="F146" s="247" t="s">
        <v>251</v>
      </c>
      <c r="G146" s="245"/>
      <c r="H146" s="248">
        <v>81.7</v>
      </c>
      <c r="I146" s="249"/>
      <c r="J146" s="245"/>
      <c r="K146" s="245"/>
      <c r="L146" s="250"/>
      <c r="M146" s="251"/>
      <c r="N146" s="252"/>
      <c r="O146" s="252"/>
      <c r="P146" s="252"/>
      <c r="Q146" s="252"/>
      <c r="R146" s="252"/>
      <c r="S146" s="252"/>
      <c r="T146" s="253"/>
      <c r="AT146" s="254" t="s">
        <v>166</v>
      </c>
      <c r="AU146" s="254" t="s">
        <v>84</v>
      </c>
      <c r="AV146" s="12" t="s">
        <v>84</v>
      </c>
      <c r="AW146" s="12" t="s">
        <v>37</v>
      </c>
      <c r="AX146" s="12" t="s">
        <v>74</v>
      </c>
      <c r="AY146" s="254" t="s">
        <v>157</v>
      </c>
    </row>
    <row r="147" spans="2:51" s="11" customFormat="1" ht="13.5">
      <c r="B147" s="233"/>
      <c r="C147" s="234"/>
      <c r="D147" s="235" t="s">
        <v>166</v>
      </c>
      <c r="E147" s="236" t="s">
        <v>30</v>
      </c>
      <c r="F147" s="237" t="s">
        <v>252</v>
      </c>
      <c r="G147" s="234"/>
      <c r="H147" s="236" t="s">
        <v>30</v>
      </c>
      <c r="I147" s="238"/>
      <c r="J147" s="234"/>
      <c r="K147" s="234"/>
      <c r="L147" s="239"/>
      <c r="M147" s="240"/>
      <c r="N147" s="241"/>
      <c r="O147" s="241"/>
      <c r="P147" s="241"/>
      <c r="Q147" s="241"/>
      <c r="R147" s="241"/>
      <c r="S147" s="241"/>
      <c r="T147" s="242"/>
      <c r="AT147" s="243" t="s">
        <v>166</v>
      </c>
      <c r="AU147" s="243" t="s">
        <v>84</v>
      </c>
      <c r="AV147" s="11" t="s">
        <v>82</v>
      </c>
      <c r="AW147" s="11" t="s">
        <v>37</v>
      </c>
      <c r="AX147" s="11" t="s">
        <v>74</v>
      </c>
      <c r="AY147" s="243" t="s">
        <v>157</v>
      </c>
    </row>
    <row r="148" spans="2:51" s="12" customFormat="1" ht="13.5">
      <c r="B148" s="244"/>
      <c r="C148" s="245"/>
      <c r="D148" s="235" t="s">
        <v>166</v>
      </c>
      <c r="E148" s="246" t="s">
        <v>30</v>
      </c>
      <c r="F148" s="247" t="s">
        <v>253</v>
      </c>
      <c r="G148" s="245"/>
      <c r="H148" s="248">
        <v>4.84</v>
      </c>
      <c r="I148" s="249"/>
      <c r="J148" s="245"/>
      <c r="K148" s="245"/>
      <c r="L148" s="250"/>
      <c r="M148" s="251"/>
      <c r="N148" s="252"/>
      <c r="O148" s="252"/>
      <c r="P148" s="252"/>
      <c r="Q148" s="252"/>
      <c r="R148" s="252"/>
      <c r="S148" s="252"/>
      <c r="T148" s="253"/>
      <c r="AT148" s="254" t="s">
        <v>166</v>
      </c>
      <c r="AU148" s="254" t="s">
        <v>84</v>
      </c>
      <c r="AV148" s="12" t="s">
        <v>84</v>
      </c>
      <c r="AW148" s="12" t="s">
        <v>37</v>
      </c>
      <c r="AX148" s="12" t="s">
        <v>74</v>
      </c>
      <c r="AY148" s="254" t="s">
        <v>157</v>
      </c>
    </row>
    <row r="149" spans="2:51" s="12" customFormat="1" ht="13.5">
      <c r="B149" s="244"/>
      <c r="C149" s="245"/>
      <c r="D149" s="235" t="s">
        <v>166</v>
      </c>
      <c r="E149" s="246" t="s">
        <v>30</v>
      </c>
      <c r="F149" s="247" t="s">
        <v>254</v>
      </c>
      <c r="G149" s="245"/>
      <c r="H149" s="248">
        <v>5.5</v>
      </c>
      <c r="I149" s="249"/>
      <c r="J149" s="245"/>
      <c r="K149" s="245"/>
      <c r="L149" s="250"/>
      <c r="M149" s="251"/>
      <c r="N149" s="252"/>
      <c r="O149" s="252"/>
      <c r="P149" s="252"/>
      <c r="Q149" s="252"/>
      <c r="R149" s="252"/>
      <c r="S149" s="252"/>
      <c r="T149" s="253"/>
      <c r="AT149" s="254" t="s">
        <v>166</v>
      </c>
      <c r="AU149" s="254" t="s">
        <v>84</v>
      </c>
      <c r="AV149" s="12" t="s">
        <v>84</v>
      </c>
      <c r="AW149" s="12" t="s">
        <v>37</v>
      </c>
      <c r="AX149" s="12" t="s">
        <v>74</v>
      </c>
      <c r="AY149" s="254" t="s">
        <v>157</v>
      </c>
    </row>
    <row r="150" spans="2:51" s="13" customFormat="1" ht="13.5">
      <c r="B150" s="255"/>
      <c r="C150" s="256"/>
      <c r="D150" s="235" t="s">
        <v>166</v>
      </c>
      <c r="E150" s="257" t="s">
        <v>30</v>
      </c>
      <c r="F150" s="258" t="s">
        <v>177</v>
      </c>
      <c r="G150" s="256"/>
      <c r="H150" s="259">
        <v>92.04</v>
      </c>
      <c r="I150" s="260"/>
      <c r="J150" s="256"/>
      <c r="K150" s="256"/>
      <c r="L150" s="261"/>
      <c r="M150" s="262"/>
      <c r="N150" s="263"/>
      <c r="O150" s="263"/>
      <c r="P150" s="263"/>
      <c r="Q150" s="263"/>
      <c r="R150" s="263"/>
      <c r="S150" s="263"/>
      <c r="T150" s="264"/>
      <c r="AT150" s="265" t="s">
        <v>166</v>
      </c>
      <c r="AU150" s="265" t="s">
        <v>84</v>
      </c>
      <c r="AV150" s="13" t="s">
        <v>164</v>
      </c>
      <c r="AW150" s="13" t="s">
        <v>37</v>
      </c>
      <c r="AX150" s="13" t="s">
        <v>82</v>
      </c>
      <c r="AY150" s="265" t="s">
        <v>157</v>
      </c>
    </row>
    <row r="151" spans="2:65" s="1" customFormat="1" ht="16.5" customHeight="1">
      <c r="B151" s="46"/>
      <c r="C151" s="266" t="s">
        <v>255</v>
      </c>
      <c r="D151" s="266" t="s">
        <v>179</v>
      </c>
      <c r="E151" s="267" t="s">
        <v>256</v>
      </c>
      <c r="F151" s="268" t="s">
        <v>257</v>
      </c>
      <c r="G151" s="269" t="s">
        <v>182</v>
      </c>
      <c r="H151" s="270">
        <v>19.858</v>
      </c>
      <c r="I151" s="271"/>
      <c r="J151" s="272">
        <f>ROUND(I151*H151,2)</f>
        <v>0</v>
      </c>
      <c r="K151" s="268" t="s">
        <v>163</v>
      </c>
      <c r="L151" s="273"/>
      <c r="M151" s="274" t="s">
        <v>30</v>
      </c>
      <c r="N151" s="275" t="s">
        <v>45</v>
      </c>
      <c r="O151" s="47"/>
      <c r="P151" s="230">
        <f>O151*H151</f>
        <v>0</v>
      </c>
      <c r="Q151" s="230">
        <v>1</v>
      </c>
      <c r="R151" s="230">
        <f>Q151*H151</f>
        <v>19.858</v>
      </c>
      <c r="S151" s="230">
        <v>0</v>
      </c>
      <c r="T151" s="231">
        <f>S151*H151</f>
        <v>0</v>
      </c>
      <c r="AR151" s="24" t="s">
        <v>184</v>
      </c>
      <c r="AT151" s="24" t="s">
        <v>179</v>
      </c>
      <c r="AU151" s="24" t="s">
        <v>84</v>
      </c>
      <c r="AY151" s="24" t="s">
        <v>157</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164</v>
      </c>
      <c r="BM151" s="24" t="s">
        <v>258</v>
      </c>
    </row>
    <row r="152" spans="2:51" s="11" customFormat="1" ht="13.5">
      <c r="B152" s="233"/>
      <c r="C152" s="234"/>
      <c r="D152" s="235" t="s">
        <v>166</v>
      </c>
      <c r="E152" s="236" t="s">
        <v>30</v>
      </c>
      <c r="F152" s="237" t="s">
        <v>252</v>
      </c>
      <c r="G152" s="234"/>
      <c r="H152" s="236" t="s">
        <v>30</v>
      </c>
      <c r="I152" s="238"/>
      <c r="J152" s="234"/>
      <c r="K152" s="234"/>
      <c r="L152" s="239"/>
      <c r="M152" s="240"/>
      <c r="N152" s="241"/>
      <c r="O152" s="241"/>
      <c r="P152" s="241"/>
      <c r="Q152" s="241"/>
      <c r="R152" s="241"/>
      <c r="S152" s="241"/>
      <c r="T152" s="242"/>
      <c r="AT152" s="243" t="s">
        <v>166</v>
      </c>
      <c r="AU152" s="243" t="s">
        <v>84</v>
      </c>
      <c r="AV152" s="11" t="s">
        <v>82</v>
      </c>
      <c r="AW152" s="11" t="s">
        <v>37</v>
      </c>
      <c r="AX152" s="11" t="s">
        <v>74</v>
      </c>
      <c r="AY152" s="243" t="s">
        <v>157</v>
      </c>
    </row>
    <row r="153" spans="2:51" s="12" customFormat="1" ht="13.5">
      <c r="B153" s="244"/>
      <c r="C153" s="245"/>
      <c r="D153" s="235" t="s">
        <v>166</v>
      </c>
      <c r="E153" s="246" t="s">
        <v>30</v>
      </c>
      <c r="F153" s="247" t="s">
        <v>259</v>
      </c>
      <c r="G153" s="245"/>
      <c r="H153" s="248">
        <v>9.295</v>
      </c>
      <c r="I153" s="249"/>
      <c r="J153" s="245"/>
      <c r="K153" s="245"/>
      <c r="L153" s="250"/>
      <c r="M153" s="251"/>
      <c r="N153" s="252"/>
      <c r="O153" s="252"/>
      <c r="P153" s="252"/>
      <c r="Q153" s="252"/>
      <c r="R153" s="252"/>
      <c r="S153" s="252"/>
      <c r="T153" s="253"/>
      <c r="AT153" s="254" t="s">
        <v>166</v>
      </c>
      <c r="AU153" s="254" t="s">
        <v>84</v>
      </c>
      <c r="AV153" s="12" t="s">
        <v>84</v>
      </c>
      <c r="AW153" s="12" t="s">
        <v>37</v>
      </c>
      <c r="AX153" s="12" t="s">
        <v>74</v>
      </c>
      <c r="AY153" s="254" t="s">
        <v>157</v>
      </c>
    </row>
    <row r="154" spans="2:51" s="12" customFormat="1" ht="13.5">
      <c r="B154" s="244"/>
      <c r="C154" s="245"/>
      <c r="D154" s="235" t="s">
        <v>166</v>
      </c>
      <c r="E154" s="246" t="s">
        <v>30</v>
      </c>
      <c r="F154" s="247" t="s">
        <v>260</v>
      </c>
      <c r="G154" s="245"/>
      <c r="H154" s="248">
        <v>10.563</v>
      </c>
      <c r="I154" s="249"/>
      <c r="J154" s="245"/>
      <c r="K154" s="245"/>
      <c r="L154" s="250"/>
      <c r="M154" s="251"/>
      <c r="N154" s="252"/>
      <c r="O154" s="252"/>
      <c r="P154" s="252"/>
      <c r="Q154" s="252"/>
      <c r="R154" s="252"/>
      <c r="S154" s="252"/>
      <c r="T154" s="253"/>
      <c r="AT154" s="254" t="s">
        <v>166</v>
      </c>
      <c r="AU154" s="254" t="s">
        <v>84</v>
      </c>
      <c r="AV154" s="12" t="s">
        <v>84</v>
      </c>
      <c r="AW154" s="12" t="s">
        <v>37</v>
      </c>
      <c r="AX154" s="12" t="s">
        <v>74</v>
      </c>
      <c r="AY154" s="254" t="s">
        <v>157</v>
      </c>
    </row>
    <row r="155" spans="2:51" s="13" customFormat="1" ht="13.5">
      <c r="B155" s="255"/>
      <c r="C155" s="256"/>
      <c r="D155" s="235" t="s">
        <v>166</v>
      </c>
      <c r="E155" s="257" t="s">
        <v>30</v>
      </c>
      <c r="F155" s="258" t="s">
        <v>177</v>
      </c>
      <c r="G155" s="256"/>
      <c r="H155" s="259">
        <v>19.858</v>
      </c>
      <c r="I155" s="260"/>
      <c r="J155" s="256"/>
      <c r="K155" s="256"/>
      <c r="L155" s="261"/>
      <c r="M155" s="262"/>
      <c r="N155" s="263"/>
      <c r="O155" s="263"/>
      <c r="P155" s="263"/>
      <c r="Q155" s="263"/>
      <c r="R155" s="263"/>
      <c r="S155" s="263"/>
      <c r="T155" s="264"/>
      <c r="AT155" s="265" t="s">
        <v>166</v>
      </c>
      <c r="AU155" s="265" t="s">
        <v>84</v>
      </c>
      <c r="AV155" s="13" t="s">
        <v>164</v>
      </c>
      <c r="AW155" s="13" t="s">
        <v>37</v>
      </c>
      <c r="AX155" s="13" t="s">
        <v>82</v>
      </c>
      <c r="AY155" s="265" t="s">
        <v>157</v>
      </c>
    </row>
    <row r="156" spans="2:65" s="1" customFormat="1" ht="25.5" customHeight="1">
      <c r="B156" s="46"/>
      <c r="C156" s="221" t="s">
        <v>261</v>
      </c>
      <c r="D156" s="221" t="s">
        <v>159</v>
      </c>
      <c r="E156" s="222" t="s">
        <v>262</v>
      </c>
      <c r="F156" s="223" t="s">
        <v>263</v>
      </c>
      <c r="G156" s="224" t="s">
        <v>162</v>
      </c>
      <c r="H156" s="225">
        <v>200</v>
      </c>
      <c r="I156" s="226"/>
      <c r="J156" s="227">
        <f>ROUND(I156*H156,2)</f>
        <v>0</v>
      </c>
      <c r="K156" s="223" t="s">
        <v>163</v>
      </c>
      <c r="L156" s="72"/>
      <c r="M156" s="228" t="s">
        <v>30</v>
      </c>
      <c r="N156" s="229" t="s">
        <v>45</v>
      </c>
      <c r="O156" s="47"/>
      <c r="P156" s="230">
        <f>O156*H156</f>
        <v>0</v>
      </c>
      <c r="Q156" s="230">
        <v>0</v>
      </c>
      <c r="R156" s="230">
        <f>Q156*H156</f>
        <v>0</v>
      </c>
      <c r="S156" s="230">
        <v>0</v>
      </c>
      <c r="T156" s="231">
        <f>S156*H156</f>
        <v>0</v>
      </c>
      <c r="AR156" s="24" t="s">
        <v>164</v>
      </c>
      <c r="AT156" s="24" t="s">
        <v>159</v>
      </c>
      <c r="AU156" s="24" t="s">
        <v>84</v>
      </c>
      <c r="AY156" s="24" t="s">
        <v>157</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164</v>
      </c>
      <c r="BM156" s="24" t="s">
        <v>264</v>
      </c>
    </row>
    <row r="157" spans="2:47" s="1" customFormat="1" ht="13.5">
      <c r="B157" s="46"/>
      <c r="C157" s="74"/>
      <c r="D157" s="235" t="s">
        <v>221</v>
      </c>
      <c r="E157" s="74"/>
      <c r="F157" s="276" t="s">
        <v>265</v>
      </c>
      <c r="G157" s="74"/>
      <c r="H157" s="74"/>
      <c r="I157" s="191"/>
      <c r="J157" s="74"/>
      <c r="K157" s="74"/>
      <c r="L157" s="72"/>
      <c r="M157" s="277"/>
      <c r="N157" s="47"/>
      <c r="O157" s="47"/>
      <c r="P157" s="47"/>
      <c r="Q157" s="47"/>
      <c r="R157" s="47"/>
      <c r="S157" s="47"/>
      <c r="T157" s="95"/>
      <c r="AT157" s="24" t="s">
        <v>221</v>
      </c>
      <c r="AU157" s="24" t="s">
        <v>84</v>
      </c>
    </row>
    <row r="158" spans="2:51" s="12" customFormat="1" ht="13.5">
      <c r="B158" s="244"/>
      <c r="C158" s="245"/>
      <c r="D158" s="235" t="s">
        <v>166</v>
      </c>
      <c r="E158" s="246" t="s">
        <v>30</v>
      </c>
      <c r="F158" s="247" t="s">
        <v>266</v>
      </c>
      <c r="G158" s="245"/>
      <c r="H158" s="248">
        <v>200</v>
      </c>
      <c r="I158" s="249"/>
      <c r="J158" s="245"/>
      <c r="K158" s="245"/>
      <c r="L158" s="250"/>
      <c r="M158" s="251"/>
      <c r="N158" s="252"/>
      <c r="O158" s="252"/>
      <c r="P158" s="252"/>
      <c r="Q158" s="252"/>
      <c r="R158" s="252"/>
      <c r="S158" s="252"/>
      <c r="T158" s="253"/>
      <c r="AT158" s="254" t="s">
        <v>166</v>
      </c>
      <c r="AU158" s="254" t="s">
        <v>84</v>
      </c>
      <c r="AV158" s="12" t="s">
        <v>84</v>
      </c>
      <c r="AW158" s="12" t="s">
        <v>37</v>
      </c>
      <c r="AX158" s="12" t="s">
        <v>82</v>
      </c>
      <c r="AY158" s="254" t="s">
        <v>157</v>
      </c>
    </row>
    <row r="159" spans="2:65" s="1" customFormat="1" ht="25.5" customHeight="1">
      <c r="B159" s="46"/>
      <c r="C159" s="221" t="s">
        <v>267</v>
      </c>
      <c r="D159" s="221" t="s">
        <v>159</v>
      </c>
      <c r="E159" s="222" t="s">
        <v>268</v>
      </c>
      <c r="F159" s="223" t="s">
        <v>269</v>
      </c>
      <c r="G159" s="224" t="s">
        <v>162</v>
      </c>
      <c r="H159" s="225">
        <v>200</v>
      </c>
      <c r="I159" s="226"/>
      <c r="J159" s="227">
        <f>ROUND(I159*H159,2)</f>
        <v>0</v>
      </c>
      <c r="K159" s="223" t="s">
        <v>163</v>
      </c>
      <c r="L159" s="72"/>
      <c r="M159" s="228" t="s">
        <v>30</v>
      </c>
      <c r="N159" s="229" t="s">
        <v>45</v>
      </c>
      <c r="O159" s="47"/>
      <c r="P159" s="230">
        <f>O159*H159</f>
        <v>0</v>
      </c>
      <c r="Q159" s="230">
        <v>0</v>
      </c>
      <c r="R159" s="230">
        <f>Q159*H159</f>
        <v>0</v>
      </c>
      <c r="S159" s="230">
        <v>0</v>
      </c>
      <c r="T159" s="231">
        <f>S159*H159</f>
        <v>0</v>
      </c>
      <c r="AR159" s="24" t="s">
        <v>164</v>
      </c>
      <c r="AT159" s="24" t="s">
        <v>159</v>
      </c>
      <c r="AU159" s="24" t="s">
        <v>84</v>
      </c>
      <c r="AY159" s="24" t="s">
        <v>157</v>
      </c>
      <c r="BE159" s="232">
        <f>IF(N159="základní",J159,0)</f>
        <v>0</v>
      </c>
      <c r="BF159" s="232">
        <f>IF(N159="snížená",J159,0)</f>
        <v>0</v>
      </c>
      <c r="BG159" s="232">
        <f>IF(N159="zákl. přenesená",J159,0)</f>
        <v>0</v>
      </c>
      <c r="BH159" s="232">
        <f>IF(N159="sníž. přenesená",J159,0)</f>
        <v>0</v>
      </c>
      <c r="BI159" s="232">
        <f>IF(N159="nulová",J159,0)</f>
        <v>0</v>
      </c>
      <c r="BJ159" s="24" t="s">
        <v>82</v>
      </c>
      <c r="BK159" s="232">
        <f>ROUND(I159*H159,2)</f>
        <v>0</v>
      </c>
      <c r="BL159" s="24" t="s">
        <v>164</v>
      </c>
      <c r="BM159" s="24" t="s">
        <v>270</v>
      </c>
    </row>
    <row r="160" spans="2:47" s="1" customFormat="1" ht="13.5">
      <c r="B160" s="46"/>
      <c r="C160" s="74"/>
      <c r="D160" s="235" t="s">
        <v>221</v>
      </c>
      <c r="E160" s="74"/>
      <c r="F160" s="276" t="s">
        <v>271</v>
      </c>
      <c r="G160" s="74"/>
      <c r="H160" s="74"/>
      <c r="I160" s="191"/>
      <c r="J160" s="74"/>
      <c r="K160" s="74"/>
      <c r="L160" s="72"/>
      <c r="M160" s="277"/>
      <c r="N160" s="47"/>
      <c r="O160" s="47"/>
      <c r="P160" s="47"/>
      <c r="Q160" s="47"/>
      <c r="R160" s="47"/>
      <c r="S160" s="47"/>
      <c r="T160" s="95"/>
      <c r="AT160" s="24" t="s">
        <v>221</v>
      </c>
      <c r="AU160" s="24" t="s">
        <v>84</v>
      </c>
    </row>
    <row r="161" spans="2:65" s="1" customFormat="1" ht="16.5" customHeight="1">
      <c r="B161" s="46"/>
      <c r="C161" s="266" t="s">
        <v>272</v>
      </c>
      <c r="D161" s="266" t="s">
        <v>179</v>
      </c>
      <c r="E161" s="267" t="s">
        <v>273</v>
      </c>
      <c r="F161" s="268" t="s">
        <v>274</v>
      </c>
      <c r="G161" s="269" t="s">
        <v>275</v>
      </c>
      <c r="H161" s="270">
        <v>60</v>
      </c>
      <c r="I161" s="271"/>
      <c r="J161" s="272">
        <f>ROUND(I161*H161,2)</f>
        <v>0</v>
      </c>
      <c r="K161" s="268" t="s">
        <v>163</v>
      </c>
      <c r="L161" s="273"/>
      <c r="M161" s="274" t="s">
        <v>30</v>
      </c>
      <c r="N161" s="275" t="s">
        <v>45</v>
      </c>
      <c r="O161" s="47"/>
      <c r="P161" s="230">
        <f>O161*H161</f>
        <v>0</v>
      </c>
      <c r="Q161" s="230">
        <v>0.001</v>
      </c>
      <c r="R161" s="230">
        <f>Q161*H161</f>
        <v>0.06</v>
      </c>
      <c r="S161" s="230">
        <v>0</v>
      </c>
      <c r="T161" s="231">
        <f>S161*H161</f>
        <v>0</v>
      </c>
      <c r="AR161" s="24" t="s">
        <v>184</v>
      </c>
      <c r="AT161" s="24" t="s">
        <v>179</v>
      </c>
      <c r="AU161" s="24" t="s">
        <v>84</v>
      </c>
      <c r="AY161" s="24" t="s">
        <v>157</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164</v>
      </c>
      <c r="BM161" s="24" t="s">
        <v>276</v>
      </c>
    </row>
    <row r="162" spans="2:51" s="12" customFormat="1" ht="13.5">
      <c r="B162" s="244"/>
      <c r="C162" s="245"/>
      <c r="D162" s="235" t="s">
        <v>166</v>
      </c>
      <c r="E162" s="246" t="s">
        <v>30</v>
      </c>
      <c r="F162" s="247" t="s">
        <v>277</v>
      </c>
      <c r="G162" s="245"/>
      <c r="H162" s="248">
        <v>60</v>
      </c>
      <c r="I162" s="249"/>
      <c r="J162" s="245"/>
      <c r="K162" s="245"/>
      <c r="L162" s="250"/>
      <c r="M162" s="251"/>
      <c r="N162" s="252"/>
      <c r="O162" s="252"/>
      <c r="P162" s="252"/>
      <c r="Q162" s="252"/>
      <c r="R162" s="252"/>
      <c r="S162" s="252"/>
      <c r="T162" s="253"/>
      <c r="AT162" s="254" t="s">
        <v>166</v>
      </c>
      <c r="AU162" s="254" t="s">
        <v>84</v>
      </c>
      <c r="AV162" s="12" t="s">
        <v>84</v>
      </c>
      <c r="AW162" s="12" t="s">
        <v>37</v>
      </c>
      <c r="AX162" s="12" t="s">
        <v>82</v>
      </c>
      <c r="AY162" s="254" t="s">
        <v>157</v>
      </c>
    </row>
    <row r="163" spans="2:63" s="10" customFormat="1" ht="29.85" customHeight="1">
      <c r="B163" s="205"/>
      <c r="C163" s="206"/>
      <c r="D163" s="207" t="s">
        <v>73</v>
      </c>
      <c r="E163" s="219" t="s">
        <v>84</v>
      </c>
      <c r="F163" s="219" t="s">
        <v>278</v>
      </c>
      <c r="G163" s="206"/>
      <c r="H163" s="206"/>
      <c r="I163" s="209"/>
      <c r="J163" s="220">
        <f>BK163</f>
        <v>0</v>
      </c>
      <c r="K163" s="206"/>
      <c r="L163" s="211"/>
      <c r="M163" s="212"/>
      <c r="N163" s="213"/>
      <c r="O163" s="213"/>
      <c r="P163" s="214">
        <f>SUM(P164:P213)</f>
        <v>0</v>
      </c>
      <c r="Q163" s="213"/>
      <c r="R163" s="214">
        <f>SUM(R164:R213)</f>
        <v>81.73576501663999</v>
      </c>
      <c r="S163" s="213"/>
      <c r="T163" s="215">
        <f>SUM(T164:T213)</f>
        <v>0</v>
      </c>
      <c r="AR163" s="216" t="s">
        <v>82</v>
      </c>
      <c r="AT163" s="217" t="s">
        <v>73</v>
      </c>
      <c r="AU163" s="217" t="s">
        <v>82</v>
      </c>
      <c r="AY163" s="216" t="s">
        <v>157</v>
      </c>
      <c r="BK163" s="218">
        <f>SUM(BK164:BK213)</f>
        <v>0</v>
      </c>
    </row>
    <row r="164" spans="2:65" s="1" customFormat="1" ht="25.5" customHeight="1">
      <c r="B164" s="46"/>
      <c r="C164" s="221" t="s">
        <v>279</v>
      </c>
      <c r="D164" s="221" t="s">
        <v>159</v>
      </c>
      <c r="E164" s="222" t="s">
        <v>280</v>
      </c>
      <c r="F164" s="223" t="s">
        <v>281</v>
      </c>
      <c r="G164" s="224" t="s">
        <v>171</v>
      </c>
      <c r="H164" s="225">
        <v>0.81</v>
      </c>
      <c r="I164" s="226"/>
      <c r="J164" s="227">
        <f>ROUND(I164*H164,2)</f>
        <v>0</v>
      </c>
      <c r="K164" s="223" t="s">
        <v>163</v>
      </c>
      <c r="L164" s="72"/>
      <c r="M164" s="228" t="s">
        <v>30</v>
      </c>
      <c r="N164" s="229" t="s">
        <v>45</v>
      </c>
      <c r="O164" s="47"/>
      <c r="P164" s="230">
        <f>O164*H164</f>
        <v>0</v>
      </c>
      <c r="Q164" s="230">
        <v>0</v>
      </c>
      <c r="R164" s="230">
        <f>Q164*H164</f>
        <v>0</v>
      </c>
      <c r="S164" s="230">
        <v>0</v>
      </c>
      <c r="T164" s="231">
        <f>S164*H164</f>
        <v>0</v>
      </c>
      <c r="AR164" s="24" t="s">
        <v>164</v>
      </c>
      <c r="AT164" s="24" t="s">
        <v>159</v>
      </c>
      <c r="AU164" s="24" t="s">
        <v>84</v>
      </c>
      <c r="AY164" s="24" t="s">
        <v>157</v>
      </c>
      <c r="BE164" s="232">
        <f>IF(N164="základní",J164,0)</f>
        <v>0</v>
      </c>
      <c r="BF164" s="232">
        <f>IF(N164="snížená",J164,0)</f>
        <v>0</v>
      </c>
      <c r="BG164" s="232">
        <f>IF(N164="zákl. přenesená",J164,0)</f>
        <v>0</v>
      </c>
      <c r="BH164" s="232">
        <f>IF(N164="sníž. přenesená",J164,0)</f>
        <v>0</v>
      </c>
      <c r="BI164" s="232">
        <f>IF(N164="nulová",J164,0)</f>
        <v>0</v>
      </c>
      <c r="BJ164" s="24" t="s">
        <v>82</v>
      </c>
      <c r="BK164" s="232">
        <f>ROUND(I164*H164,2)</f>
        <v>0</v>
      </c>
      <c r="BL164" s="24" t="s">
        <v>164</v>
      </c>
      <c r="BM164" s="24" t="s">
        <v>282</v>
      </c>
    </row>
    <row r="165" spans="2:51" s="12" customFormat="1" ht="13.5">
      <c r="B165" s="244"/>
      <c r="C165" s="245"/>
      <c r="D165" s="235" t="s">
        <v>166</v>
      </c>
      <c r="E165" s="246" t="s">
        <v>30</v>
      </c>
      <c r="F165" s="247" t="s">
        <v>283</v>
      </c>
      <c r="G165" s="245"/>
      <c r="H165" s="248">
        <v>0.81</v>
      </c>
      <c r="I165" s="249"/>
      <c r="J165" s="245"/>
      <c r="K165" s="245"/>
      <c r="L165" s="250"/>
      <c r="M165" s="251"/>
      <c r="N165" s="252"/>
      <c r="O165" s="252"/>
      <c r="P165" s="252"/>
      <c r="Q165" s="252"/>
      <c r="R165" s="252"/>
      <c r="S165" s="252"/>
      <c r="T165" s="253"/>
      <c r="AT165" s="254" t="s">
        <v>166</v>
      </c>
      <c r="AU165" s="254" t="s">
        <v>84</v>
      </c>
      <c r="AV165" s="12" t="s">
        <v>84</v>
      </c>
      <c r="AW165" s="12" t="s">
        <v>37</v>
      </c>
      <c r="AX165" s="12" t="s">
        <v>82</v>
      </c>
      <c r="AY165" s="254" t="s">
        <v>157</v>
      </c>
    </row>
    <row r="166" spans="2:65" s="1" customFormat="1" ht="25.5" customHeight="1">
      <c r="B166" s="46"/>
      <c r="C166" s="221" t="s">
        <v>9</v>
      </c>
      <c r="D166" s="221" t="s">
        <v>159</v>
      </c>
      <c r="E166" s="222" t="s">
        <v>284</v>
      </c>
      <c r="F166" s="223" t="s">
        <v>285</v>
      </c>
      <c r="G166" s="224" t="s">
        <v>162</v>
      </c>
      <c r="H166" s="225">
        <v>10.8</v>
      </c>
      <c r="I166" s="226"/>
      <c r="J166" s="227">
        <f>ROUND(I166*H166,2)</f>
        <v>0</v>
      </c>
      <c r="K166" s="223" t="s">
        <v>163</v>
      </c>
      <c r="L166" s="72"/>
      <c r="M166" s="228" t="s">
        <v>30</v>
      </c>
      <c r="N166" s="229" t="s">
        <v>45</v>
      </c>
      <c r="O166" s="47"/>
      <c r="P166" s="230">
        <f>O166*H166</f>
        <v>0</v>
      </c>
      <c r="Q166" s="230">
        <v>0.00017</v>
      </c>
      <c r="R166" s="230">
        <f>Q166*H166</f>
        <v>0.0018360000000000002</v>
      </c>
      <c r="S166" s="230">
        <v>0</v>
      </c>
      <c r="T166" s="231">
        <f>S166*H166</f>
        <v>0</v>
      </c>
      <c r="AR166" s="24" t="s">
        <v>164</v>
      </c>
      <c r="AT166" s="24" t="s">
        <v>159</v>
      </c>
      <c r="AU166" s="24" t="s">
        <v>84</v>
      </c>
      <c r="AY166" s="24" t="s">
        <v>157</v>
      </c>
      <c r="BE166" s="232">
        <f>IF(N166="základní",J166,0)</f>
        <v>0</v>
      </c>
      <c r="BF166" s="232">
        <f>IF(N166="snížená",J166,0)</f>
        <v>0</v>
      </c>
      <c r="BG166" s="232">
        <f>IF(N166="zákl. přenesená",J166,0)</f>
        <v>0</v>
      </c>
      <c r="BH166" s="232">
        <f>IF(N166="sníž. přenesená",J166,0)</f>
        <v>0</v>
      </c>
      <c r="BI166" s="232">
        <f>IF(N166="nulová",J166,0)</f>
        <v>0</v>
      </c>
      <c r="BJ166" s="24" t="s">
        <v>82</v>
      </c>
      <c r="BK166" s="232">
        <f>ROUND(I166*H166,2)</f>
        <v>0</v>
      </c>
      <c r="BL166" s="24" t="s">
        <v>164</v>
      </c>
      <c r="BM166" s="24" t="s">
        <v>286</v>
      </c>
    </row>
    <row r="167" spans="2:51" s="12" customFormat="1" ht="13.5">
      <c r="B167" s="244"/>
      <c r="C167" s="245"/>
      <c r="D167" s="235" t="s">
        <v>166</v>
      </c>
      <c r="E167" s="246" t="s">
        <v>30</v>
      </c>
      <c r="F167" s="247" t="s">
        <v>287</v>
      </c>
      <c r="G167" s="245"/>
      <c r="H167" s="248">
        <v>10.8</v>
      </c>
      <c r="I167" s="249"/>
      <c r="J167" s="245"/>
      <c r="K167" s="245"/>
      <c r="L167" s="250"/>
      <c r="M167" s="251"/>
      <c r="N167" s="252"/>
      <c r="O167" s="252"/>
      <c r="P167" s="252"/>
      <c r="Q167" s="252"/>
      <c r="R167" s="252"/>
      <c r="S167" s="252"/>
      <c r="T167" s="253"/>
      <c r="AT167" s="254" t="s">
        <v>166</v>
      </c>
      <c r="AU167" s="254" t="s">
        <v>84</v>
      </c>
      <c r="AV167" s="12" t="s">
        <v>84</v>
      </c>
      <c r="AW167" s="12" t="s">
        <v>37</v>
      </c>
      <c r="AX167" s="12" t="s">
        <v>82</v>
      </c>
      <c r="AY167" s="254" t="s">
        <v>157</v>
      </c>
    </row>
    <row r="168" spans="2:65" s="1" customFormat="1" ht="16.5" customHeight="1">
      <c r="B168" s="46"/>
      <c r="C168" s="266" t="s">
        <v>288</v>
      </c>
      <c r="D168" s="266" t="s">
        <v>179</v>
      </c>
      <c r="E168" s="267" t="s">
        <v>289</v>
      </c>
      <c r="F168" s="268" t="s">
        <v>290</v>
      </c>
      <c r="G168" s="269" t="s">
        <v>162</v>
      </c>
      <c r="H168" s="270">
        <v>10.8</v>
      </c>
      <c r="I168" s="271"/>
      <c r="J168" s="272">
        <f>ROUND(I168*H168,2)</f>
        <v>0</v>
      </c>
      <c r="K168" s="268" t="s">
        <v>163</v>
      </c>
      <c r="L168" s="273"/>
      <c r="M168" s="274" t="s">
        <v>30</v>
      </c>
      <c r="N168" s="275" t="s">
        <v>45</v>
      </c>
      <c r="O168" s="47"/>
      <c r="P168" s="230">
        <f>O168*H168</f>
        <v>0</v>
      </c>
      <c r="Q168" s="230">
        <v>0.0005</v>
      </c>
      <c r="R168" s="230">
        <f>Q168*H168</f>
        <v>0.0054</v>
      </c>
      <c r="S168" s="230">
        <v>0</v>
      </c>
      <c r="T168" s="231">
        <f>S168*H168</f>
        <v>0</v>
      </c>
      <c r="AR168" s="24" t="s">
        <v>184</v>
      </c>
      <c r="AT168" s="24" t="s">
        <v>179</v>
      </c>
      <c r="AU168" s="24" t="s">
        <v>84</v>
      </c>
      <c r="AY168" s="24" t="s">
        <v>157</v>
      </c>
      <c r="BE168" s="232">
        <f>IF(N168="základní",J168,0)</f>
        <v>0</v>
      </c>
      <c r="BF168" s="232">
        <f>IF(N168="snížená",J168,0)</f>
        <v>0</v>
      </c>
      <c r="BG168" s="232">
        <f>IF(N168="zákl. přenesená",J168,0)</f>
        <v>0</v>
      </c>
      <c r="BH168" s="232">
        <f>IF(N168="sníž. přenesená",J168,0)</f>
        <v>0</v>
      </c>
      <c r="BI168" s="232">
        <f>IF(N168="nulová",J168,0)</f>
        <v>0</v>
      </c>
      <c r="BJ168" s="24" t="s">
        <v>82</v>
      </c>
      <c r="BK168" s="232">
        <f>ROUND(I168*H168,2)</f>
        <v>0</v>
      </c>
      <c r="BL168" s="24" t="s">
        <v>164</v>
      </c>
      <c r="BM168" s="24" t="s">
        <v>291</v>
      </c>
    </row>
    <row r="169" spans="2:65" s="1" customFormat="1" ht="16.5" customHeight="1">
      <c r="B169" s="46"/>
      <c r="C169" s="221" t="s">
        <v>292</v>
      </c>
      <c r="D169" s="221" t="s">
        <v>159</v>
      </c>
      <c r="E169" s="222" t="s">
        <v>293</v>
      </c>
      <c r="F169" s="223" t="s">
        <v>294</v>
      </c>
      <c r="G169" s="224" t="s">
        <v>295</v>
      </c>
      <c r="H169" s="225">
        <v>9</v>
      </c>
      <c r="I169" s="226"/>
      <c r="J169" s="227">
        <f>ROUND(I169*H169,2)</f>
        <v>0</v>
      </c>
      <c r="K169" s="223" t="s">
        <v>163</v>
      </c>
      <c r="L169" s="72"/>
      <c r="M169" s="228" t="s">
        <v>30</v>
      </c>
      <c r="N169" s="229" t="s">
        <v>45</v>
      </c>
      <c r="O169" s="47"/>
      <c r="P169" s="230">
        <f>O169*H169</f>
        <v>0</v>
      </c>
      <c r="Q169" s="230">
        <v>0.00049</v>
      </c>
      <c r="R169" s="230">
        <f>Q169*H169</f>
        <v>0.00441</v>
      </c>
      <c r="S169" s="230">
        <v>0</v>
      </c>
      <c r="T169" s="231">
        <f>S169*H169</f>
        <v>0</v>
      </c>
      <c r="AR169" s="24" t="s">
        <v>164</v>
      </c>
      <c r="AT169" s="24" t="s">
        <v>159</v>
      </c>
      <c r="AU169" s="24" t="s">
        <v>84</v>
      </c>
      <c r="AY169" s="24" t="s">
        <v>157</v>
      </c>
      <c r="BE169" s="232">
        <f>IF(N169="základní",J169,0)</f>
        <v>0</v>
      </c>
      <c r="BF169" s="232">
        <f>IF(N169="snížená",J169,0)</f>
        <v>0</v>
      </c>
      <c r="BG169" s="232">
        <f>IF(N169="zákl. přenesená",J169,0)</f>
        <v>0</v>
      </c>
      <c r="BH169" s="232">
        <f>IF(N169="sníž. přenesená",J169,0)</f>
        <v>0</v>
      </c>
      <c r="BI169" s="232">
        <f>IF(N169="nulová",J169,0)</f>
        <v>0</v>
      </c>
      <c r="BJ169" s="24" t="s">
        <v>82</v>
      </c>
      <c r="BK169" s="232">
        <f>ROUND(I169*H169,2)</f>
        <v>0</v>
      </c>
      <c r="BL169" s="24" t="s">
        <v>164</v>
      </c>
      <c r="BM169" s="24" t="s">
        <v>296</v>
      </c>
    </row>
    <row r="170" spans="2:51" s="11" customFormat="1" ht="13.5">
      <c r="B170" s="233"/>
      <c r="C170" s="234"/>
      <c r="D170" s="235" t="s">
        <v>166</v>
      </c>
      <c r="E170" s="236" t="s">
        <v>30</v>
      </c>
      <c r="F170" s="237" t="s">
        <v>297</v>
      </c>
      <c r="G170" s="234"/>
      <c r="H170" s="236" t="s">
        <v>30</v>
      </c>
      <c r="I170" s="238"/>
      <c r="J170" s="234"/>
      <c r="K170" s="234"/>
      <c r="L170" s="239"/>
      <c r="M170" s="240"/>
      <c r="N170" s="241"/>
      <c r="O170" s="241"/>
      <c r="P170" s="241"/>
      <c r="Q170" s="241"/>
      <c r="R170" s="241"/>
      <c r="S170" s="241"/>
      <c r="T170" s="242"/>
      <c r="AT170" s="243" t="s">
        <v>166</v>
      </c>
      <c r="AU170" s="243" t="s">
        <v>84</v>
      </c>
      <c r="AV170" s="11" t="s">
        <v>82</v>
      </c>
      <c r="AW170" s="11" t="s">
        <v>37</v>
      </c>
      <c r="AX170" s="11" t="s">
        <v>74</v>
      </c>
      <c r="AY170" s="243" t="s">
        <v>157</v>
      </c>
    </row>
    <row r="171" spans="2:51" s="12" customFormat="1" ht="13.5">
      <c r="B171" s="244"/>
      <c r="C171" s="245"/>
      <c r="D171" s="235" t="s">
        <v>166</v>
      </c>
      <c r="E171" s="246" t="s">
        <v>30</v>
      </c>
      <c r="F171" s="247" t="s">
        <v>178</v>
      </c>
      <c r="G171" s="245"/>
      <c r="H171" s="248">
        <v>3</v>
      </c>
      <c r="I171" s="249"/>
      <c r="J171" s="245"/>
      <c r="K171" s="245"/>
      <c r="L171" s="250"/>
      <c r="M171" s="251"/>
      <c r="N171" s="252"/>
      <c r="O171" s="252"/>
      <c r="P171" s="252"/>
      <c r="Q171" s="252"/>
      <c r="R171" s="252"/>
      <c r="S171" s="252"/>
      <c r="T171" s="253"/>
      <c r="AT171" s="254" t="s">
        <v>166</v>
      </c>
      <c r="AU171" s="254" t="s">
        <v>84</v>
      </c>
      <c r="AV171" s="12" t="s">
        <v>84</v>
      </c>
      <c r="AW171" s="12" t="s">
        <v>37</v>
      </c>
      <c r="AX171" s="12" t="s">
        <v>74</v>
      </c>
      <c r="AY171" s="254" t="s">
        <v>157</v>
      </c>
    </row>
    <row r="172" spans="2:51" s="11" customFormat="1" ht="13.5">
      <c r="B172" s="233"/>
      <c r="C172" s="234"/>
      <c r="D172" s="235" t="s">
        <v>166</v>
      </c>
      <c r="E172" s="236" t="s">
        <v>30</v>
      </c>
      <c r="F172" s="237" t="s">
        <v>298</v>
      </c>
      <c r="G172" s="234"/>
      <c r="H172" s="236" t="s">
        <v>30</v>
      </c>
      <c r="I172" s="238"/>
      <c r="J172" s="234"/>
      <c r="K172" s="234"/>
      <c r="L172" s="239"/>
      <c r="M172" s="240"/>
      <c r="N172" s="241"/>
      <c r="O172" s="241"/>
      <c r="P172" s="241"/>
      <c r="Q172" s="241"/>
      <c r="R172" s="241"/>
      <c r="S172" s="241"/>
      <c r="T172" s="242"/>
      <c r="AT172" s="243" t="s">
        <v>166</v>
      </c>
      <c r="AU172" s="243" t="s">
        <v>84</v>
      </c>
      <c r="AV172" s="11" t="s">
        <v>82</v>
      </c>
      <c r="AW172" s="11" t="s">
        <v>37</v>
      </c>
      <c r="AX172" s="11" t="s">
        <v>74</v>
      </c>
      <c r="AY172" s="243" t="s">
        <v>157</v>
      </c>
    </row>
    <row r="173" spans="2:51" s="12" customFormat="1" ht="13.5">
      <c r="B173" s="244"/>
      <c r="C173" s="245"/>
      <c r="D173" s="235" t="s">
        <v>166</v>
      </c>
      <c r="E173" s="246" t="s">
        <v>30</v>
      </c>
      <c r="F173" s="247" t="s">
        <v>197</v>
      </c>
      <c r="G173" s="245"/>
      <c r="H173" s="248">
        <v>6</v>
      </c>
      <c r="I173" s="249"/>
      <c r="J173" s="245"/>
      <c r="K173" s="245"/>
      <c r="L173" s="250"/>
      <c r="M173" s="251"/>
      <c r="N173" s="252"/>
      <c r="O173" s="252"/>
      <c r="P173" s="252"/>
      <c r="Q173" s="252"/>
      <c r="R173" s="252"/>
      <c r="S173" s="252"/>
      <c r="T173" s="253"/>
      <c r="AT173" s="254" t="s">
        <v>166</v>
      </c>
      <c r="AU173" s="254" t="s">
        <v>84</v>
      </c>
      <c r="AV173" s="12" t="s">
        <v>84</v>
      </c>
      <c r="AW173" s="12" t="s">
        <v>37</v>
      </c>
      <c r="AX173" s="12" t="s">
        <v>74</v>
      </c>
      <c r="AY173" s="254" t="s">
        <v>157</v>
      </c>
    </row>
    <row r="174" spans="2:51" s="13" customFormat="1" ht="13.5">
      <c r="B174" s="255"/>
      <c r="C174" s="256"/>
      <c r="D174" s="235" t="s">
        <v>166</v>
      </c>
      <c r="E174" s="257" t="s">
        <v>30</v>
      </c>
      <c r="F174" s="258" t="s">
        <v>177</v>
      </c>
      <c r="G174" s="256"/>
      <c r="H174" s="259">
        <v>9</v>
      </c>
      <c r="I174" s="260"/>
      <c r="J174" s="256"/>
      <c r="K174" s="256"/>
      <c r="L174" s="261"/>
      <c r="M174" s="262"/>
      <c r="N174" s="263"/>
      <c r="O174" s="263"/>
      <c r="P174" s="263"/>
      <c r="Q174" s="263"/>
      <c r="R174" s="263"/>
      <c r="S174" s="263"/>
      <c r="T174" s="264"/>
      <c r="AT174" s="265" t="s">
        <v>166</v>
      </c>
      <c r="AU174" s="265" t="s">
        <v>84</v>
      </c>
      <c r="AV174" s="13" t="s">
        <v>164</v>
      </c>
      <c r="AW174" s="13" t="s">
        <v>37</v>
      </c>
      <c r="AX174" s="13" t="s">
        <v>82</v>
      </c>
      <c r="AY174" s="265" t="s">
        <v>157</v>
      </c>
    </row>
    <row r="175" spans="2:65" s="1" customFormat="1" ht="25.5" customHeight="1">
      <c r="B175" s="46"/>
      <c r="C175" s="221" t="s">
        <v>299</v>
      </c>
      <c r="D175" s="221" t="s">
        <v>159</v>
      </c>
      <c r="E175" s="222" t="s">
        <v>300</v>
      </c>
      <c r="F175" s="223" t="s">
        <v>301</v>
      </c>
      <c r="G175" s="224" t="s">
        <v>171</v>
      </c>
      <c r="H175" s="225">
        <v>35.25</v>
      </c>
      <c r="I175" s="226"/>
      <c r="J175" s="227">
        <f>ROUND(I175*H175,2)</f>
        <v>0</v>
      </c>
      <c r="K175" s="223" t="s">
        <v>163</v>
      </c>
      <c r="L175" s="72"/>
      <c r="M175" s="228" t="s">
        <v>30</v>
      </c>
      <c r="N175" s="229" t="s">
        <v>45</v>
      </c>
      <c r="O175" s="47"/>
      <c r="P175" s="230">
        <f>O175*H175</f>
        <v>0</v>
      </c>
      <c r="Q175" s="230">
        <v>2.16</v>
      </c>
      <c r="R175" s="230">
        <f>Q175*H175</f>
        <v>76.14</v>
      </c>
      <c r="S175" s="230">
        <v>0</v>
      </c>
      <c r="T175" s="231">
        <f>S175*H175</f>
        <v>0</v>
      </c>
      <c r="AR175" s="24" t="s">
        <v>164</v>
      </c>
      <c r="AT175" s="24" t="s">
        <v>159</v>
      </c>
      <c r="AU175" s="24" t="s">
        <v>84</v>
      </c>
      <c r="AY175" s="24" t="s">
        <v>157</v>
      </c>
      <c r="BE175" s="232">
        <f>IF(N175="základní",J175,0)</f>
        <v>0</v>
      </c>
      <c r="BF175" s="232">
        <f>IF(N175="snížená",J175,0)</f>
        <v>0</v>
      </c>
      <c r="BG175" s="232">
        <f>IF(N175="zákl. přenesená",J175,0)</f>
        <v>0</v>
      </c>
      <c r="BH175" s="232">
        <f>IF(N175="sníž. přenesená",J175,0)</f>
        <v>0</v>
      </c>
      <c r="BI175" s="232">
        <f>IF(N175="nulová",J175,0)</f>
        <v>0</v>
      </c>
      <c r="BJ175" s="24" t="s">
        <v>82</v>
      </c>
      <c r="BK175" s="232">
        <f>ROUND(I175*H175,2)</f>
        <v>0</v>
      </c>
      <c r="BL175" s="24" t="s">
        <v>164</v>
      </c>
      <c r="BM175" s="24" t="s">
        <v>302</v>
      </c>
    </row>
    <row r="176" spans="2:47" s="1" customFormat="1" ht="13.5">
      <c r="B176" s="46"/>
      <c r="C176" s="74"/>
      <c r="D176" s="235" t="s">
        <v>221</v>
      </c>
      <c r="E176" s="74"/>
      <c r="F176" s="276" t="s">
        <v>303</v>
      </c>
      <c r="G176" s="74"/>
      <c r="H176" s="74"/>
      <c r="I176" s="191"/>
      <c r="J176" s="74"/>
      <c r="K176" s="74"/>
      <c r="L176" s="72"/>
      <c r="M176" s="277"/>
      <c r="N176" s="47"/>
      <c r="O176" s="47"/>
      <c r="P176" s="47"/>
      <c r="Q176" s="47"/>
      <c r="R176" s="47"/>
      <c r="S176" s="47"/>
      <c r="T176" s="95"/>
      <c r="AT176" s="24" t="s">
        <v>221</v>
      </c>
      <c r="AU176" s="24" t="s">
        <v>84</v>
      </c>
    </row>
    <row r="177" spans="2:51" s="11" customFormat="1" ht="13.5">
      <c r="B177" s="233"/>
      <c r="C177" s="234"/>
      <c r="D177" s="235" t="s">
        <v>166</v>
      </c>
      <c r="E177" s="236" t="s">
        <v>30</v>
      </c>
      <c r="F177" s="237" t="s">
        <v>304</v>
      </c>
      <c r="G177" s="234"/>
      <c r="H177" s="236" t="s">
        <v>30</v>
      </c>
      <c r="I177" s="238"/>
      <c r="J177" s="234"/>
      <c r="K177" s="234"/>
      <c r="L177" s="239"/>
      <c r="M177" s="240"/>
      <c r="N177" s="241"/>
      <c r="O177" s="241"/>
      <c r="P177" s="241"/>
      <c r="Q177" s="241"/>
      <c r="R177" s="241"/>
      <c r="S177" s="241"/>
      <c r="T177" s="242"/>
      <c r="AT177" s="243" t="s">
        <v>166</v>
      </c>
      <c r="AU177" s="243" t="s">
        <v>84</v>
      </c>
      <c r="AV177" s="11" t="s">
        <v>82</v>
      </c>
      <c r="AW177" s="11" t="s">
        <v>37</v>
      </c>
      <c r="AX177" s="11" t="s">
        <v>74</v>
      </c>
      <c r="AY177" s="243" t="s">
        <v>157</v>
      </c>
    </row>
    <row r="178" spans="2:51" s="12" customFormat="1" ht="13.5">
      <c r="B178" s="244"/>
      <c r="C178" s="245"/>
      <c r="D178" s="235" t="s">
        <v>166</v>
      </c>
      <c r="E178" s="246" t="s">
        <v>30</v>
      </c>
      <c r="F178" s="247" t="s">
        <v>305</v>
      </c>
      <c r="G178" s="245"/>
      <c r="H178" s="248">
        <v>1.54</v>
      </c>
      <c r="I178" s="249"/>
      <c r="J178" s="245"/>
      <c r="K178" s="245"/>
      <c r="L178" s="250"/>
      <c r="M178" s="251"/>
      <c r="N178" s="252"/>
      <c r="O178" s="252"/>
      <c r="P178" s="252"/>
      <c r="Q178" s="252"/>
      <c r="R178" s="252"/>
      <c r="S178" s="252"/>
      <c r="T178" s="253"/>
      <c r="AT178" s="254" t="s">
        <v>166</v>
      </c>
      <c r="AU178" s="254" t="s">
        <v>84</v>
      </c>
      <c r="AV178" s="12" t="s">
        <v>84</v>
      </c>
      <c r="AW178" s="12" t="s">
        <v>37</v>
      </c>
      <c r="AX178" s="12" t="s">
        <v>74</v>
      </c>
      <c r="AY178" s="254" t="s">
        <v>157</v>
      </c>
    </row>
    <row r="179" spans="2:51" s="11" customFormat="1" ht="13.5">
      <c r="B179" s="233"/>
      <c r="C179" s="234"/>
      <c r="D179" s="235" t="s">
        <v>166</v>
      </c>
      <c r="E179" s="236" t="s">
        <v>30</v>
      </c>
      <c r="F179" s="237" t="s">
        <v>306</v>
      </c>
      <c r="G179" s="234"/>
      <c r="H179" s="236" t="s">
        <v>30</v>
      </c>
      <c r="I179" s="238"/>
      <c r="J179" s="234"/>
      <c r="K179" s="234"/>
      <c r="L179" s="239"/>
      <c r="M179" s="240"/>
      <c r="N179" s="241"/>
      <c r="O179" s="241"/>
      <c r="P179" s="241"/>
      <c r="Q179" s="241"/>
      <c r="R179" s="241"/>
      <c r="S179" s="241"/>
      <c r="T179" s="242"/>
      <c r="AT179" s="243" t="s">
        <v>166</v>
      </c>
      <c r="AU179" s="243" t="s">
        <v>84</v>
      </c>
      <c r="AV179" s="11" t="s">
        <v>82</v>
      </c>
      <c r="AW179" s="11" t="s">
        <v>37</v>
      </c>
      <c r="AX179" s="11" t="s">
        <v>74</v>
      </c>
      <c r="AY179" s="243" t="s">
        <v>157</v>
      </c>
    </row>
    <row r="180" spans="2:51" s="12" customFormat="1" ht="13.5">
      <c r="B180" s="244"/>
      <c r="C180" s="245"/>
      <c r="D180" s="235" t="s">
        <v>166</v>
      </c>
      <c r="E180" s="246" t="s">
        <v>30</v>
      </c>
      <c r="F180" s="247" t="s">
        <v>307</v>
      </c>
      <c r="G180" s="245"/>
      <c r="H180" s="248">
        <v>1.264</v>
      </c>
      <c r="I180" s="249"/>
      <c r="J180" s="245"/>
      <c r="K180" s="245"/>
      <c r="L180" s="250"/>
      <c r="M180" s="251"/>
      <c r="N180" s="252"/>
      <c r="O180" s="252"/>
      <c r="P180" s="252"/>
      <c r="Q180" s="252"/>
      <c r="R180" s="252"/>
      <c r="S180" s="252"/>
      <c r="T180" s="253"/>
      <c r="AT180" s="254" t="s">
        <v>166</v>
      </c>
      <c r="AU180" s="254" t="s">
        <v>84</v>
      </c>
      <c r="AV180" s="12" t="s">
        <v>84</v>
      </c>
      <c r="AW180" s="12" t="s">
        <v>37</v>
      </c>
      <c r="AX180" s="12" t="s">
        <v>74</v>
      </c>
      <c r="AY180" s="254" t="s">
        <v>157</v>
      </c>
    </row>
    <row r="181" spans="2:51" s="11" customFormat="1" ht="13.5">
      <c r="B181" s="233"/>
      <c r="C181" s="234"/>
      <c r="D181" s="235" t="s">
        <v>166</v>
      </c>
      <c r="E181" s="236" t="s">
        <v>30</v>
      </c>
      <c r="F181" s="237" t="s">
        <v>308</v>
      </c>
      <c r="G181" s="234"/>
      <c r="H181" s="236" t="s">
        <v>30</v>
      </c>
      <c r="I181" s="238"/>
      <c r="J181" s="234"/>
      <c r="K181" s="234"/>
      <c r="L181" s="239"/>
      <c r="M181" s="240"/>
      <c r="N181" s="241"/>
      <c r="O181" s="241"/>
      <c r="P181" s="241"/>
      <c r="Q181" s="241"/>
      <c r="R181" s="241"/>
      <c r="S181" s="241"/>
      <c r="T181" s="242"/>
      <c r="AT181" s="243" t="s">
        <v>166</v>
      </c>
      <c r="AU181" s="243" t="s">
        <v>84</v>
      </c>
      <c r="AV181" s="11" t="s">
        <v>82</v>
      </c>
      <c r="AW181" s="11" t="s">
        <v>37</v>
      </c>
      <c r="AX181" s="11" t="s">
        <v>74</v>
      </c>
      <c r="AY181" s="243" t="s">
        <v>157</v>
      </c>
    </row>
    <row r="182" spans="2:51" s="12" customFormat="1" ht="13.5">
      <c r="B182" s="244"/>
      <c r="C182" s="245"/>
      <c r="D182" s="235" t="s">
        <v>166</v>
      </c>
      <c r="E182" s="246" t="s">
        <v>30</v>
      </c>
      <c r="F182" s="247" t="s">
        <v>309</v>
      </c>
      <c r="G182" s="245"/>
      <c r="H182" s="248">
        <v>19.342</v>
      </c>
      <c r="I182" s="249"/>
      <c r="J182" s="245"/>
      <c r="K182" s="245"/>
      <c r="L182" s="250"/>
      <c r="M182" s="251"/>
      <c r="N182" s="252"/>
      <c r="O182" s="252"/>
      <c r="P182" s="252"/>
      <c r="Q182" s="252"/>
      <c r="R182" s="252"/>
      <c r="S182" s="252"/>
      <c r="T182" s="253"/>
      <c r="AT182" s="254" t="s">
        <v>166</v>
      </c>
      <c r="AU182" s="254" t="s">
        <v>84</v>
      </c>
      <c r="AV182" s="12" t="s">
        <v>84</v>
      </c>
      <c r="AW182" s="12" t="s">
        <v>37</v>
      </c>
      <c r="AX182" s="12" t="s">
        <v>74</v>
      </c>
      <c r="AY182" s="254" t="s">
        <v>157</v>
      </c>
    </row>
    <row r="183" spans="2:51" s="12" customFormat="1" ht="13.5">
      <c r="B183" s="244"/>
      <c r="C183" s="245"/>
      <c r="D183" s="235" t="s">
        <v>166</v>
      </c>
      <c r="E183" s="246" t="s">
        <v>30</v>
      </c>
      <c r="F183" s="247" t="s">
        <v>310</v>
      </c>
      <c r="G183" s="245"/>
      <c r="H183" s="248">
        <v>6.612</v>
      </c>
      <c r="I183" s="249"/>
      <c r="J183" s="245"/>
      <c r="K183" s="245"/>
      <c r="L183" s="250"/>
      <c r="M183" s="251"/>
      <c r="N183" s="252"/>
      <c r="O183" s="252"/>
      <c r="P183" s="252"/>
      <c r="Q183" s="252"/>
      <c r="R183" s="252"/>
      <c r="S183" s="252"/>
      <c r="T183" s="253"/>
      <c r="AT183" s="254" t="s">
        <v>166</v>
      </c>
      <c r="AU183" s="254" t="s">
        <v>84</v>
      </c>
      <c r="AV183" s="12" t="s">
        <v>84</v>
      </c>
      <c r="AW183" s="12" t="s">
        <v>37</v>
      </c>
      <c r="AX183" s="12" t="s">
        <v>74</v>
      </c>
      <c r="AY183" s="254" t="s">
        <v>157</v>
      </c>
    </row>
    <row r="184" spans="2:51" s="12" customFormat="1" ht="13.5">
      <c r="B184" s="244"/>
      <c r="C184" s="245"/>
      <c r="D184" s="235" t="s">
        <v>166</v>
      </c>
      <c r="E184" s="246" t="s">
        <v>30</v>
      </c>
      <c r="F184" s="247" t="s">
        <v>311</v>
      </c>
      <c r="G184" s="245"/>
      <c r="H184" s="248">
        <v>3.287</v>
      </c>
      <c r="I184" s="249"/>
      <c r="J184" s="245"/>
      <c r="K184" s="245"/>
      <c r="L184" s="250"/>
      <c r="M184" s="251"/>
      <c r="N184" s="252"/>
      <c r="O184" s="252"/>
      <c r="P184" s="252"/>
      <c r="Q184" s="252"/>
      <c r="R184" s="252"/>
      <c r="S184" s="252"/>
      <c r="T184" s="253"/>
      <c r="AT184" s="254" t="s">
        <v>166</v>
      </c>
      <c r="AU184" s="254" t="s">
        <v>84</v>
      </c>
      <c r="AV184" s="12" t="s">
        <v>84</v>
      </c>
      <c r="AW184" s="12" t="s">
        <v>37</v>
      </c>
      <c r="AX184" s="12" t="s">
        <v>74</v>
      </c>
      <c r="AY184" s="254" t="s">
        <v>157</v>
      </c>
    </row>
    <row r="185" spans="2:51" s="14" customFormat="1" ht="13.5">
      <c r="B185" s="278"/>
      <c r="C185" s="279"/>
      <c r="D185" s="235" t="s">
        <v>166</v>
      </c>
      <c r="E185" s="280" t="s">
        <v>30</v>
      </c>
      <c r="F185" s="281" t="s">
        <v>312</v>
      </c>
      <c r="G185" s="279"/>
      <c r="H185" s="282">
        <v>32.045</v>
      </c>
      <c r="I185" s="283"/>
      <c r="J185" s="279"/>
      <c r="K185" s="279"/>
      <c r="L185" s="284"/>
      <c r="M185" s="285"/>
      <c r="N185" s="286"/>
      <c r="O185" s="286"/>
      <c r="P185" s="286"/>
      <c r="Q185" s="286"/>
      <c r="R185" s="286"/>
      <c r="S185" s="286"/>
      <c r="T185" s="287"/>
      <c r="AT185" s="288" t="s">
        <v>166</v>
      </c>
      <c r="AU185" s="288" t="s">
        <v>84</v>
      </c>
      <c r="AV185" s="14" t="s">
        <v>178</v>
      </c>
      <c r="AW185" s="14" t="s">
        <v>37</v>
      </c>
      <c r="AX185" s="14" t="s">
        <v>74</v>
      </c>
      <c r="AY185" s="288" t="s">
        <v>157</v>
      </c>
    </row>
    <row r="186" spans="2:51" s="11" customFormat="1" ht="13.5">
      <c r="B186" s="233"/>
      <c r="C186" s="234"/>
      <c r="D186" s="235" t="s">
        <v>166</v>
      </c>
      <c r="E186" s="236" t="s">
        <v>30</v>
      </c>
      <c r="F186" s="237" t="s">
        <v>313</v>
      </c>
      <c r="G186" s="234"/>
      <c r="H186" s="236" t="s">
        <v>30</v>
      </c>
      <c r="I186" s="238"/>
      <c r="J186" s="234"/>
      <c r="K186" s="234"/>
      <c r="L186" s="239"/>
      <c r="M186" s="240"/>
      <c r="N186" s="241"/>
      <c r="O186" s="241"/>
      <c r="P186" s="241"/>
      <c r="Q186" s="241"/>
      <c r="R186" s="241"/>
      <c r="S186" s="241"/>
      <c r="T186" s="242"/>
      <c r="AT186" s="243" t="s">
        <v>166</v>
      </c>
      <c r="AU186" s="243" t="s">
        <v>84</v>
      </c>
      <c r="AV186" s="11" t="s">
        <v>82</v>
      </c>
      <c r="AW186" s="11" t="s">
        <v>37</v>
      </c>
      <c r="AX186" s="11" t="s">
        <v>74</v>
      </c>
      <c r="AY186" s="243" t="s">
        <v>157</v>
      </c>
    </row>
    <row r="187" spans="2:51" s="12" customFormat="1" ht="13.5">
      <c r="B187" s="244"/>
      <c r="C187" s="245"/>
      <c r="D187" s="235" t="s">
        <v>166</v>
      </c>
      <c r="E187" s="246" t="s">
        <v>30</v>
      </c>
      <c r="F187" s="247" t="s">
        <v>314</v>
      </c>
      <c r="G187" s="245"/>
      <c r="H187" s="248">
        <v>3.205</v>
      </c>
      <c r="I187" s="249"/>
      <c r="J187" s="245"/>
      <c r="K187" s="245"/>
      <c r="L187" s="250"/>
      <c r="M187" s="251"/>
      <c r="N187" s="252"/>
      <c r="O187" s="252"/>
      <c r="P187" s="252"/>
      <c r="Q187" s="252"/>
      <c r="R187" s="252"/>
      <c r="S187" s="252"/>
      <c r="T187" s="253"/>
      <c r="AT187" s="254" t="s">
        <v>166</v>
      </c>
      <c r="AU187" s="254" t="s">
        <v>84</v>
      </c>
      <c r="AV187" s="12" t="s">
        <v>84</v>
      </c>
      <c r="AW187" s="12" t="s">
        <v>37</v>
      </c>
      <c r="AX187" s="12" t="s">
        <v>74</v>
      </c>
      <c r="AY187" s="254" t="s">
        <v>157</v>
      </c>
    </row>
    <row r="188" spans="2:51" s="13" customFormat="1" ht="13.5">
      <c r="B188" s="255"/>
      <c r="C188" s="256"/>
      <c r="D188" s="235" t="s">
        <v>166</v>
      </c>
      <c r="E188" s="257" t="s">
        <v>30</v>
      </c>
      <c r="F188" s="258" t="s">
        <v>177</v>
      </c>
      <c r="G188" s="256"/>
      <c r="H188" s="259">
        <v>35.25</v>
      </c>
      <c r="I188" s="260"/>
      <c r="J188" s="256"/>
      <c r="K188" s="256"/>
      <c r="L188" s="261"/>
      <c r="M188" s="262"/>
      <c r="N188" s="263"/>
      <c r="O188" s="263"/>
      <c r="P188" s="263"/>
      <c r="Q188" s="263"/>
      <c r="R188" s="263"/>
      <c r="S188" s="263"/>
      <c r="T188" s="264"/>
      <c r="AT188" s="265" t="s">
        <v>166</v>
      </c>
      <c r="AU188" s="265" t="s">
        <v>84</v>
      </c>
      <c r="AV188" s="13" t="s">
        <v>164</v>
      </c>
      <c r="AW188" s="13" t="s">
        <v>37</v>
      </c>
      <c r="AX188" s="13" t="s">
        <v>82</v>
      </c>
      <c r="AY188" s="265" t="s">
        <v>157</v>
      </c>
    </row>
    <row r="189" spans="2:65" s="1" customFormat="1" ht="38.25" customHeight="1">
      <c r="B189" s="46"/>
      <c r="C189" s="221" t="s">
        <v>315</v>
      </c>
      <c r="D189" s="221" t="s">
        <v>159</v>
      </c>
      <c r="E189" s="222" t="s">
        <v>316</v>
      </c>
      <c r="F189" s="223" t="s">
        <v>317</v>
      </c>
      <c r="G189" s="224" t="s">
        <v>162</v>
      </c>
      <c r="H189" s="225">
        <v>12.728</v>
      </c>
      <c r="I189" s="226"/>
      <c r="J189" s="227">
        <f>ROUND(I189*H189,2)</f>
        <v>0</v>
      </c>
      <c r="K189" s="223" t="s">
        <v>163</v>
      </c>
      <c r="L189" s="72"/>
      <c r="M189" s="228" t="s">
        <v>30</v>
      </c>
      <c r="N189" s="229" t="s">
        <v>45</v>
      </c>
      <c r="O189" s="47"/>
      <c r="P189" s="230">
        <f>O189*H189</f>
        <v>0</v>
      </c>
      <c r="Q189" s="230">
        <v>0.36276978</v>
      </c>
      <c r="R189" s="230">
        <f>Q189*H189</f>
        <v>4.61733375984</v>
      </c>
      <c r="S189" s="230">
        <v>0</v>
      </c>
      <c r="T189" s="231">
        <f>S189*H189</f>
        <v>0</v>
      </c>
      <c r="AR189" s="24" t="s">
        <v>164</v>
      </c>
      <c r="AT189" s="24" t="s">
        <v>159</v>
      </c>
      <c r="AU189" s="24" t="s">
        <v>84</v>
      </c>
      <c r="AY189" s="24" t="s">
        <v>157</v>
      </c>
      <c r="BE189" s="232">
        <f>IF(N189="základní",J189,0)</f>
        <v>0</v>
      </c>
      <c r="BF189" s="232">
        <f>IF(N189="snížená",J189,0)</f>
        <v>0</v>
      </c>
      <c r="BG189" s="232">
        <f>IF(N189="zákl. přenesená",J189,0)</f>
        <v>0</v>
      </c>
      <c r="BH189" s="232">
        <f>IF(N189="sníž. přenesená",J189,0)</f>
        <v>0</v>
      </c>
      <c r="BI189" s="232">
        <f>IF(N189="nulová",J189,0)</f>
        <v>0</v>
      </c>
      <c r="BJ189" s="24" t="s">
        <v>82</v>
      </c>
      <c r="BK189" s="232">
        <f>ROUND(I189*H189,2)</f>
        <v>0</v>
      </c>
      <c r="BL189" s="24" t="s">
        <v>164</v>
      </c>
      <c r="BM189" s="24" t="s">
        <v>318</v>
      </c>
    </row>
    <row r="190" spans="2:47" s="1" customFormat="1" ht="13.5">
      <c r="B190" s="46"/>
      <c r="C190" s="74"/>
      <c r="D190" s="235" t="s">
        <v>221</v>
      </c>
      <c r="E190" s="74"/>
      <c r="F190" s="276" t="s">
        <v>319</v>
      </c>
      <c r="G190" s="74"/>
      <c r="H190" s="74"/>
      <c r="I190" s="191"/>
      <c r="J190" s="74"/>
      <c r="K190" s="74"/>
      <c r="L190" s="72"/>
      <c r="M190" s="277"/>
      <c r="N190" s="47"/>
      <c r="O190" s="47"/>
      <c r="P190" s="47"/>
      <c r="Q190" s="47"/>
      <c r="R190" s="47"/>
      <c r="S190" s="47"/>
      <c r="T190" s="95"/>
      <c r="AT190" s="24" t="s">
        <v>221</v>
      </c>
      <c r="AU190" s="24" t="s">
        <v>84</v>
      </c>
    </row>
    <row r="191" spans="2:51" s="11" customFormat="1" ht="13.5">
      <c r="B191" s="233"/>
      <c r="C191" s="234"/>
      <c r="D191" s="235" t="s">
        <v>166</v>
      </c>
      <c r="E191" s="236" t="s">
        <v>30</v>
      </c>
      <c r="F191" s="237" t="s">
        <v>320</v>
      </c>
      <c r="G191" s="234"/>
      <c r="H191" s="236" t="s">
        <v>30</v>
      </c>
      <c r="I191" s="238"/>
      <c r="J191" s="234"/>
      <c r="K191" s="234"/>
      <c r="L191" s="239"/>
      <c r="M191" s="240"/>
      <c r="N191" s="241"/>
      <c r="O191" s="241"/>
      <c r="P191" s="241"/>
      <c r="Q191" s="241"/>
      <c r="R191" s="241"/>
      <c r="S191" s="241"/>
      <c r="T191" s="242"/>
      <c r="AT191" s="243" t="s">
        <v>166</v>
      </c>
      <c r="AU191" s="243" t="s">
        <v>84</v>
      </c>
      <c r="AV191" s="11" t="s">
        <v>82</v>
      </c>
      <c r="AW191" s="11" t="s">
        <v>37</v>
      </c>
      <c r="AX191" s="11" t="s">
        <v>74</v>
      </c>
      <c r="AY191" s="243" t="s">
        <v>157</v>
      </c>
    </row>
    <row r="192" spans="2:51" s="11" customFormat="1" ht="13.5">
      <c r="B192" s="233"/>
      <c r="C192" s="234"/>
      <c r="D192" s="235" t="s">
        <v>166</v>
      </c>
      <c r="E192" s="236" t="s">
        <v>30</v>
      </c>
      <c r="F192" s="237" t="s">
        <v>321</v>
      </c>
      <c r="G192" s="234"/>
      <c r="H192" s="236" t="s">
        <v>30</v>
      </c>
      <c r="I192" s="238"/>
      <c r="J192" s="234"/>
      <c r="K192" s="234"/>
      <c r="L192" s="239"/>
      <c r="M192" s="240"/>
      <c r="N192" s="241"/>
      <c r="O192" s="241"/>
      <c r="P192" s="241"/>
      <c r="Q192" s="241"/>
      <c r="R192" s="241"/>
      <c r="S192" s="241"/>
      <c r="T192" s="242"/>
      <c r="AT192" s="243" t="s">
        <v>166</v>
      </c>
      <c r="AU192" s="243" t="s">
        <v>84</v>
      </c>
      <c r="AV192" s="11" t="s">
        <v>82</v>
      </c>
      <c r="AW192" s="11" t="s">
        <v>37</v>
      </c>
      <c r="AX192" s="11" t="s">
        <v>74</v>
      </c>
      <c r="AY192" s="243" t="s">
        <v>157</v>
      </c>
    </row>
    <row r="193" spans="2:51" s="12" customFormat="1" ht="13.5">
      <c r="B193" s="244"/>
      <c r="C193" s="245"/>
      <c r="D193" s="235" t="s">
        <v>166</v>
      </c>
      <c r="E193" s="246" t="s">
        <v>30</v>
      </c>
      <c r="F193" s="247" t="s">
        <v>322</v>
      </c>
      <c r="G193" s="245"/>
      <c r="H193" s="248">
        <v>5.324</v>
      </c>
      <c r="I193" s="249"/>
      <c r="J193" s="245"/>
      <c r="K193" s="245"/>
      <c r="L193" s="250"/>
      <c r="M193" s="251"/>
      <c r="N193" s="252"/>
      <c r="O193" s="252"/>
      <c r="P193" s="252"/>
      <c r="Q193" s="252"/>
      <c r="R193" s="252"/>
      <c r="S193" s="252"/>
      <c r="T193" s="253"/>
      <c r="AT193" s="254" t="s">
        <v>166</v>
      </c>
      <c r="AU193" s="254" t="s">
        <v>84</v>
      </c>
      <c r="AV193" s="12" t="s">
        <v>84</v>
      </c>
      <c r="AW193" s="12" t="s">
        <v>37</v>
      </c>
      <c r="AX193" s="12" t="s">
        <v>74</v>
      </c>
      <c r="AY193" s="254" t="s">
        <v>157</v>
      </c>
    </row>
    <row r="194" spans="2:51" s="11" customFormat="1" ht="13.5">
      <c r="B194" s="233"/>
      <c r="C194" s="234"/>
      <c r="D194" s="235" t="s">
        <v>166</v>
      </c>
      <c r="E194" s="236" t="s">
        <v>30</v>
      </c>
      <c r="F194" s="237" t="s">
        <v>323</v>
      </c>
      <c r="G194" s="234"/>
      <c r="H194" s="236" t="s">
        <v>30</v>
      </c>
      <c r="I194" s="238"/>
      <c r="J194" s="234"/>
      <c r="K194" s="234"/>
      <c r="L194" s="239"/>
      <c r="M194" s="240"/>
      <c r="N194" s="241"/>
      <c r="O194" s="241"/>
      <c r="P194" s="241"/>
      <c r="Q194" s="241"/>
      <c r="R194" s="241"/>
      <c r="S194" s="241"/>
      <c r="T194" s="242"/>
      <c r="AT194" s="243" t="s">
        <v>166</v>
      </c>
      <c r="AU194" s="243" t="s">
        <v>84</v>
      </c>
      <c r="AV194" s="11" t="s">
        <v>82</v>
      </c>
      <c r="AW194" s="11" t="s">
        <v>37</v>
      </c>
      <c r="AX194" s="11" t="s">
        <v>74</v>
      </c>
      <c r="AY194" s="243" t="s">
        <v>157</v>
      </c>
    </row>
    <row r="195" spans="2:51" s="12" customFormat="1" ht="13.5">
      <c r="B195" s="244"/>
      <c r="C195" s="245"/>
      <c r="D195" s="235" t="s">
        <v>166</v>
      </c>
      <c r="E195" s="246" t="s">
        <v>30</v>
      </c>
      <c r="F195" s="247" t="s">
        <v>324</v>
      </c>
      <c r="G195" s="245"/>
      <c r="H195" s="248">
        <v>1.433</v>
      </c>
      <c r="I195" s="249"/>
      <c r="J195" s="245"/>
      <c r="K195" s="245"/>
      <c r="L195" s="250"/>
      <c r="M195" s="251"/>
      <c r="N195" s="252"/>
      <c r="O195" s="252"/>
      <c r="P195" s="252"/>
      <c r="Q195" s="252"/>
      <c r="R195" s="252"/>
      <c r="S195" s="252"/>
      <c r="T195" s="253"/>
      <c r="AT195" s="254" t="s">
        <v>166</v>
      </c>
      <c r="AU195" s="254" t="s">
        <v>84</v>
      </c>
      <c r="AV195" s="12" t="s">
        <v>84</v>
      </c>
      <c r="AW195" s="12" t="s">
        <v>37</v>
      </c>
      <c r="AX195" s="12" t="s">
        <v>74</v>
      </c>
      <c r="AY195" s="254" t="s">
        <v>157</v>
      </c>
    </row>
    <row r="196" spans="2:51" s="11" customFormat="1" ht="13.5">
      <c r="B196" s="233"/>
      <c r="C196" s="234"/>
      <c r="D196" s="235" t="s">
        <v>166</v>
      </c>
      <c r="E196" s="236" t="s">
        <v>30</v>
      </c>
      <c r="F196" s="237" t="s">
        <v>325</v>
      </c>
      <c r="G196" s="234"/>
      <c r="H196" s="236" t="s">
        <v>30</v>
      </c>
      <c r="I196" s="238"/>
      <c r="J196" s="234"/>
      <c r="K196" s="234"/>
      <c r="L196" s="239"/>
      <c r="M196" s="240"/>
      <c r="N196" s="241"/>
      <c r="O196" s="241"/>
      <c r="P196" s="241"/>
      <c r="Q196" s="241"/>
      <c r="R196" s="241"/>
      <c r="S196" s="241"/>
      <c r="T196" s="242"/>
      <c r="AT196" s="243" t="s">
        <v>166</v>
      </c>
      <c r="AU196" s="243" t="s">
        <v>84</v>
      </c>
      <c r="AV196" s="11" t="s">
        <v>82</v>
      </c>
      <c r="AW196" s="11" t="s">
        <v>37</v>
      </c>
      <c r="AX196" s="11" t="s">
        <v>74</v>
      </c>
      <c r="AY196" s="243" t="s">
        <v>157</v>
      </c>
    </row>
    <row r="197" spans="2:51" s="12" customFormat="1" ht="13.5">
      <c r="B197" s="244"/>
      <c r="C197" s="245"/>
      <c r="D197" s="235" t="s">
        <v>166</v>
      </c>
      <c r="E197" s="246" t="s">
        <v>30</v>
      </c>
      <c r="F197" s="247" t="s">
        <v>326</v>
      </c>
      <c r="G197" s="245"/>
      <c r="H197" s="248">
        <v>4.079</v>
      </c>
      <c r="I197" s="249"/>
      <c r="J197" s="245"/>
      <c r="K197" s="245"/>
      <c r="L197" s="250"/>
      <c r="M197" s="251"/>
      <c r="N197" s="252"/>
      <c r="O197" s="252"/>
      <c r="P197" s="252"/>
      <c r="Q197" s="252"/>
      <c r="R197" s="252"/>
      <c r="S197" s="252"/>
      <c r="T197" s="253"/>
      <c r="AT197" s="254" t="s">
        <v>166</v>
      </c>
      <c r="AU197" s="254" t="s">
        <v>84</v>
      </c>
      <c r="AV197" s="12" t="s">
        <v>84</v>
      </c>
      <c r="AW197" s="12" t="s">
        <v>37</v>
      </c>
      <c r="AX197" s="12" t="s">
        <v>74</v>
      </c>
      <c r="AY197" s="254" t="s">
        <v>157</v>
      </c>
    </row>
    <row r="198" spans="2:51" s="11" customFormat="1" ht="13.5">
      <c r="B198" s="233"/>
      <c r="C198" s="234"/>
      <c r="D198" s="235" t="s">
        <v>166</v>
      </c>
      <c r="E198" s="236" t="s">
        <v>30</v>
      </c>
      <c r="F198" s="237" t="s">
        <v>327</v>
      </c>
      <c r="G198" s="234"/>
      <c r="H198" s="236" t="s">
        <v>30</v>
      </c>
      <c r="I198" s="238"/>
      <c r="J198" s="234"/>
      <c r="K198" s="234"/>
      <c r="L198" s="239"/>
      <c r="M198" s="240"/>
      <c r="N198" s="241"/>
      <c r="O198" s="241"/>
      <c r="P198" s="241"/>
      <c r="Q198" s="241"/>
      <c r="R198" s="241"/>
      <c r="S198" s="241"/>
      <c r="T198" s="242"/>
      <c r="AT198" s="243" t="s">
        <v>166</v>
      </c>
      <c r="AU198" s="243" t="s">
        <v>84</v>
      </c>
      <c r="AV198" s="11" t="s">
        <v>82</v>
      </c>
      <c r="AW198" s="11" t="s">
        <v>37</v>
      </c>
      <c r="AX198" s="11" t="s">
        <v>74</v>
      </c>
      <c r="AY198" s="243" t="s">
        <v>157</v>
      </c>
    </row>
    <row r="199" spans="2:51" s="12" customFormat="1" ht="13.5">
      <c r="B199" s="244"/>
      <c r="C199" s="245"/>
      <c r="D199" s="235" t="s">
        <v>166</v>
      </c>
      <c r="E199" s="246" t="s">
        <v>30</v>
      </c>
      <c r="F199" s="247" t="s">
        <v>328</v>
      </c>
      <c r="G199" s="245"/>
      <c r="H199" s="248">
        <v>0.735</v>
      </c>
      <c r="I199" s="249"/>
      <c r="J199" s="245"/>
      <c r="K199" s="245"/>
      <c r="L199" s="250"/>
      <c r="M199" s="251"/>
      <c r="N199" s="252"/>
      <c r="O199" s="252"/>
      <c r="P199" s="252"/>
      <c r="Q199" s="252"/>
      <c r="R199" s="252"/>
      <c r="S199" s="252"/>
      <c r="T199" s="253"/>
      <c r="AT199" s="254" t="s">
        <v>166</v>
      </c>
      <c r="AU199" s="254" t="s">
        <v>84</v>
      </c>
      <c r="AV199" s="12" t="s">
        <v>84</v>
      </c>
      <c r="AW199" s="12" t="s">
        <v>37</v>
      </c>
      <c r="AX199" s="12" t="s">
        <v>74</v>
      </c>
      <c r="AY199" s="254" t="s">
        <v>157</v>
      </c>
    </row>
    <row r="200" spans="2:51" s="11" customFormat="1" ht="13.5">
      <c r="B200" s="233"/>
      <c r="C200" s="234"/>
      <c r="D200" s="235" t="s">
        <v>166</v>
      </c>
      <c r="E200" s="236" t="s">
        <v>30</v>
      </c>
      <c r="F200" s="237" t="s">
        <v>313</v>
      </c>
      <c r="G200" s="234"/>
      <c r="H200" s="236" t="s">
        <v>30</v>
      </c>
      <c r="I200" s="238"/>
      <c r="J200" s="234"/>
      <c r="K200" s="234"/>
      <c r="L200" s="239"/>
      <c r="M200" s="240"/>
      <c r="N200" s="241"/>
      <c r="O200" s="241"/>
      <c r="P200" s="241"/>
      <c r="Q200" s="241"/>
      <c r="R200" s="241"/>
      <c r="S200" s="241"/>
      <c r="T200" s="242"/>
      <c r="AT200" s="243" t="s">
        <v>166</v>
      </c>
      <c r="AU200" s="243" t="s">
        <v>84</v>
      </c>
      <c r="AV200" s="11" t="s">
        <v>82</v>
      </c>
      <c r="AW200" s="11" t="s">
        <v>37</v>
      </c>
      <c r="AX200" s="11" t="s">
        <v>74</v>
      </c>
      <c r="AY200" s="243" t="s">
        <v>157</v>
      </c>
    </row>
    <row r="201" spans="2:51" s="12" customFormat="1" ht="13.5">
      <c r="B201" s="244"/>
      <c r="C201" s="245"/>
      <c r="D201" s="235" t="s">
        <v>166</v>
      </c>
      <c r="E201" s="246" t="s">
        <v>30</v>
      </c>
      <c r="F201" s="247" t="s">
        <v>329</v>
      </c>
      <c r="G201" s="245"/>
      <c r="H201" s="248">
        <v>1.157</v>
      </c>
      <c r="I201" s="249"/>
      <c r="J201" s="245"/>
      <c r="K201" s="245"/>
      <c r="L201" s="250"/>
      <c r="M201" s="251"/>
      <c r="N201" s="252"/>
      <c r="O201" s="252"/>
      <c r="P201" s="252"/>
      <c r="Q201" s="252"/>
      <c r="R201" s="252"/>
      <c r="S201" s="252"/>
      <c r="T201" s="253"/>
      <c r="AT201" s="254" t="s">
        <v>166</v>
      </c>
      <c r="AU201" s="254" t="s">
        <v>84</v>
      </c>
      <c r="AV201" s="12" t="s">
        <v>84</v>
      </c>
      <c r="AW201" s="12" t="s">
        <v>37</v>
      </c>
      <c r="AX201" s="12" t="s">
        <v>74</v>
      </c>
      <c r="AY201" s="254" t="s">
        <v>157</v>
      </c>
    </row>
    <row r="202" spans="2:51" s="13" customFormat="1" ht="13.5">
      <c r="B202" s="255"/>
      <c r="C202" s="256"/>
      <c r="D202" s="235" t="s">
        <v>166</v>
      </c>
      <c r="E202" s="257" t="s">
        <v>30</v>
      </c>
      <c r="F202" s="258" t="s">
        <v>177</v>
      </c>
      <c r="G202" s="256"/>
      <c r="H202" s="259">
        <v>12.728</v>
      </c>
      <c r="I202" s="260"/>
      <c r="J202" s="256"/>
      <c r="K202" s="256"/>
      <c r="L202" s="261"/>
      <c r="M202" s="262"/>
      <c r="N202" s="263"/>
      <c r="O202" s="263"/>
      <c r="P202" s="263"/>
      <c r="Q202" s="263"/>
      <c r="R202" s="263"/>
      <c r="S202" s="263"/>
      <c r="T202" s="264"/>
      <c r="AT202" s="265" t="s">
        <v>166</v>
      </c>
      <c r="AU202" s="265" t="s">
        <v>84</v>
      </c>
      <c r="AV202" s="13" t="s">
        <v>164</v>
      </c>
      <c r="AW202" s="13" t="s">
        <v>37</v>
      </c>
      <c r="AX202" s="13" t="s">
        <v>82</v>
      </c>
      <c r="AY202" s="265" t="s">
        <v>157</v>
      </c>
    </row>
    <row r="203" spans="2:65" s="1" customFormat="1" ht="25.5" customHeight="1">
      <c r="B203" s="46"/>
      <c r="C203" s="221" t="s">
        <v>330</v>
      </c>
      <c r="D203" s="221" t="s">
        <v>159</v>
      </c>
      <c r="E203" s="222" t="s">
        <v>331</v>
      </c>
      <c r="F203" s="223" t="s">
        <v>332</v>
      </c>
      <c r="G203" s="224" t="s">
        <v>171</v>
      </c>
      <c r="H203" s="225">
        <v>0.3</v>
      </c>
      <c r="I203" s="226"/>
      <c r="J203" s="227">
        <f>ROUND(I203*H203,2)</f>
        <v>0</v>
      </c>
      <c r="K203" s="223" t="s">
        <v>163</v>
      </c>
      <c r="L203" s="72"/>
      <c r="M203" s="228" t="s">
        <v>30</v>
      </c>
      <c r="N203" s="229" t="s">
        <v>45</v>
      </c>
      <c r="O203" s="47"/>
      <c r="P203" s="230">
        <f>O203*H203</f>
        <v>0</v>
      </c>
      <c r="Q203" s="230">
        <v>2.45329</v>
      </c>
      <c r="R203" s="230">
        <f>Q203*H203</f>
        <v>0.735987</v>
      </c>
      <c r="S203" s="230">
        <v>0</v>
      </c>
      <c r="T203" s="231">
        <f>S203*H203</f>
        <v>0</v>
      </c>
      <c r="AR203" s="24" t="s">
        <v>164</v>
      </c>
      <c r="AT203" s="24" t="s">
        <v>159</v>
      </c>
      <c r="AU203" s="24" t="s">
        <v>84</v>
      </c>
      <c r="AY203" s="24" t="s">
        <v>157</v>
      </c>
      <c r="BE203" s="232">
        <f>IF(N203="základní",J203,0)</f>
        <v>0</v>
      </c>
      <c r="BF203" s="232">
        <f>IF(N203="snížená",J203,0)</f>
        <v>0</v>
      </c>
      <c r="BG203" s="232">
        <f>IF(N203="zákl. přenesená",J203,0)</f>
        <v>0</v>
      </c>
      <c r="BH203" s="232">
        <f>IF(N203="sníž. přenesená",J203,0)</f>
        <v>0</v>
      </c>
      <c r="BI203" s="232">
        <f>IF(N203="nulová",J203,0)</f>
        <v>0</v>
      </c>
      <c r="BJ203" s="24" t="s">
        <v>82</v>
      </c>
      <c r="BK203" s="232">
        <f>ROUND(I203*H203,2)</f>
        <v>0</v>
      </c>
      <c r="BL203" s="24" t="s">
        <v>164</v>
      </c>
      <c r="BM203" s="24" t="s">
        <v>333</v>
      </c>
    </row>
    <row r="204" spans="2:65" s="1" customFormat="1" ht="38.25" customHeight="1">
      <c r="B204" s="46"/>
      <c r="C204" s="221" t="s">
        <v>334</v>
      </c>
      <c r="D204" s="221" t="s">
        <v>159</v>
      </c>
      <c r="E204" s="222" t="s">
        <v>335</v>
      </c>
      <c r="F204" s="223" t="s">
        <v>336</v>
      </c>
      <c r="G204" s="224" t="s">
        <v>182</v>
      </c>
      <c r="H204" s="225">
        <v>0.218</v>
      </c>
      <c r="I204" s="226"/>
      <c r="J204" s="227">
        <f>ROUND(I204*H204,2)</f>
        <v>0</v>
      </c>
      <c r="K204" s="223" t="s">
        <v>163</v>
      </c>
      <c r="L204" s="72"/>
      <c r="M204" s="228" t="s">
        <v>30</v>
      </c>
      <c r="N204" s="229" t="s">
        <v>45</v>
      </c>
      <c r="O204" s="47"/>
      <c r="P204" s="230">
        <f>O204*H204</f>
        <v>0</v>
      </c>
      <c r="Q204" s="230">
        <v>1.0587076</v>
      </c>
      <c r="R204" s="230">
        <f>Q204*H204</f>
        <v>0.2307982568</v>
      </c>
      <c r="S204" s="230">
        <v>0</v>
      </c>
      <c r="T204" s="231">
        <f>S204*H204</f>
        <v>0</v>
      </c>
      <c r="AR204" s="24" t="s">
        <v>164</v>
      </c>
      <c r="AT204" s="24" t="s">
        <v>159</v>
      </c>
      <c r="AU204" s="24" t="s">
        <v>84</v>
      </c>
      <c r="AY204" s="24" t="s">
        <v>157</v>
      </c>
      <c r="BE204" s="232">
        <f>IF(N204="základní",J204,0)</f>
        <v>0</v>
      </c>
      <c r="BF204" s="232">
        <f>IF(N204="snížená",J204,0)</f>
        <v>0</v>
      </c>
      <c r="BG204" s="232">
        <f>IF(N204="zákl. přenesená",J204,0)</f>
        <v>0</v>
      </c>
      <c r="BH204" s="232">
        <f>IF(N204="sníž. přenesená",J204,0)</f>
        <v>0</v>
      </c>
      <c r="BI204" s="232">
        <f>IF(N204="nulová",J204,0)</f>
        <v>0</v>
      </c>
      <c r="BJ204" s="24" t="s">
        <v>82</v>
      </c>
      <c r="BK204" s="232">
        <f>ROUND(I204*H204,2)</f>
        <v>0</v>
      </c>
      <c r="BL204" s="24" t="s">
        <v>164</v>
      </c>
      <c r="BM204" s="24" t="s">
        <v>337</v>
      </c>
    </row>
    <row r="205" spans="2:51" s="11" customFormat="1" ht="13.5">
      <c r="B205" s="233"/>
      <c r="C205" s="234"/>
      <c r="D205" s="235" t="s">
        <v>166</v>
      </c>
      <c r="E205" s="236" t="s">
        <v>30</v>
      </c>
      <c r="F205" s="237" t="s">
        <v>320</v>
      </c>
      <c r="G205" s="234"/>
      <c r="H205" s="236" t="s">
        <v>30</v>
      </c>
      <c r="I205" s="238"/>
      <c r="J205" s="234"/>
      <c r="K205" s="234"/>
      <c r="L205" s="239"/>
      <c r="M205" s="240"/>
      <c r="N205" s="241"/>
      <c r="O205" s="241"/>
      <c r="P205" s="241"/>
      <c r="Q205" s="241"/>
      <c r="R205" s="241"/>
      <c r="S205" s="241"/>
      <c r="T205" s="242"/>
      <c r="AT205" s="243" t="s">
        <v>166</v>
      </c>
      <c r="AU205" s="243" t="s">
        <v>84</v>
      </c>
      <c r="AV205" s="11" t="s">
        <v>82</v>
      </c>
      <c r="AW205" s="11" t="s">
        <v>37</v>
      </c>
      <c r="AX205" s="11" t="s">
        <v>74</v>
      </c>
      <c r="AY205" s="243" t="s">
        <v>157</v>
      </c>
    </row>
    <row r="206" spans="2:51" s="11" customFormat="1" ht="13.5">
      <c r="B206" s="233"/>
      <c r="C206" s="234"/>
      <c r="D206" s="235" t="s">
        <v>166</v>
      </c>
      <c r="E206" s="236" t="s">
        <v>30</v>
      </c>
      <c r="F206" s="237" t="s">
        <v>338</v>
      </c>
      <c r="G206" s="234"/>
      <c r="H206" s="236" t="s">
        <v>30</v>
      </c>
      <c r="I206" s="238"/>
      <c r="J206" s="234"/>
      <c r="K206" s="234"/>
      <c r="L206" s="239"/>
      <c r="M206" s="240"/>
      <c r="N206" s="241"/>
      <c r="O206" s="241"/>
      <c r="P206" s="241"/>
      <c r="Q206" s="241"/>
      <c r="R206" s="241"/>
      <c r="S206" s="241"/>
      <c r="T206" s="242"/>
      <c r="AT206" s="243" t="s">
        <v>166</v>
      </c>
      <c r="AU206" s="243" t="s">
        <v>84</v>
      </c>
      <c r="AV206" s="11" t="s">
        <v>82</v>
      </c>
      <c r="AW206" s="11" t="s">
        <v>37</v>
      </c>
      <c r="AX206" s="11" t="s">
        <v>74</v>
      </c>
      <c r="AY206" s="243" t="s">
        <v>157</v>
      </c>
    </row>
    <row r="207" spans="2:51" s="11" customFormat="1" ht="13.5">
      <c r="B207" s="233"/>
      <c r="C207" s="234"/>
      <c r="D207" s="235" t="s">
        <v>166</v>
      </c>
      <c r="E207" s="236" t="s">
        <v>30</v>
      </c>
      <c r="F207" s="237" t="s">
        <v>339</v>
      </c>
      <c r="G207" s="234"/>
      <c r="H207" s="236" t="s">
        <v>30</v>
      </c>
      <c r="I207" s="238"/>
      <c r="J207" s="234"/>
      <c r="K207" s="234"/>
      <c r="L207" s="239"/>
      <c r="M207" s="240"/>
      <c r="N207" s="241"/>
      <c r="O207" s="241"/>
      <c r="P207" s="241"/>
      <c r="Q207" s="241"/>
      <c r="R207" s="241"/>
      <c r="S207" s="241"/>
      <c r="T207" s="242"/>
      <c r="AT207" s="243" t="s">
        <v>166</v>
      </c>
      <c r="AU207" s="243" t="s">
        <v>84</v>
      </c>
      <c r="AV207" s="11" t="s">
        <v>82</v>
      </c>
      <c r="AW207" s="11" t="s">
        <v>37</v>
      </c>
      <c r="AX207" s="11" t="s">
        <v>74</v>
      </c>
      <c r="AY207" s="243" t="s">
        <v>157</v>
      </c>
    </row>
    <row r="208" spans="2:51" s="11" customFormat="1" ht="13.5">
      <c r="B208" s="233"/>
      <c r="C208" s="234"/>
      <c r="D208" s="235" t="s">
        <v>166</v>
      </c>
      <c r="E208" s="236" t="s">
        <v>30</v>
      </c>
      <c r="F208" s="237" t="s">
        <v>340</v>
      </c>
      <c r="G208" s="234"/>
      <c r="H208" s="236" t="s">
        <v>30</v>
      </c>
      <c r="I208" s="238"/>
      <c r="J208" s="234"/>
      <c r="K208" s="234"/>
      <c r="L208" s="239"/>
      <c r="M208" s="240"/>
      <c r="N208" s="241"/>
      <c r="O208" s="241"/>
      <c r="P208" s="241"/>
      <c r="Q208" s="241"/>
      <c r="R208" s="241"/>
      <c r="S208" s="241"/>
      <c r="T208" s="242"/>
      <c r="AT208" s="243" t="s">
        <v>166</v>
      </c>
      <c r="AU208" s="243" t="s">
        <v>84</v>
      </c>
      <c r="AV208" s="11" t="s">
        <v>82</v>
      </c>
      <c r="AW208" s="11" t="s">
        <v>37</v>
      </c>
      <c r="AX208" s="11" t="s">
        <v>74</v>
      </c>
      <c r="AY208" s="243" t="s">
        <v>157</v>
      </c>
    </row>
    <row r="209" spans="2:51" s="11" customFormat="1" ht="13.5">
      <c r="B209" s="233"/>
      <c r="C209" s="234"/>
      <c r="D209" s="235" t="s">
        <v>166</v>
      </c>
      <c r="E209" s="236" t="s">
        <v>30</v>
      </c>
      <c r="F209" s="237" t="s">
        <v>341</v>
      </c>
      <c r="G209" s="234"/>
      <c r="H209" s="236" t="s">
        <v>30</v>
      </c>
      <c r="I209" s="238"/>
      <c r="J209" s="234"/>
      <c r="K209" s="234"/>
      <c r="L209" s="239"/>
      <c r="M209" s="240"/>
      <c r="N209" s="241"/>
      <c r="O209" s="241"/>
      <c r="P209" s="241"/>
      <c r="Q209" s="241"/>
      <c r="R209" s="241"/>
      <c r="S209" s="241"/>
      <c r="T209" s="242"/>
      <c r="AT209" s="243" t="s">
        <v>166</v>
      </c>
      <c r="AU209" s="243" t="s">
        <v>84</v>
      </c>
      <c r="AV209" s="11" t="s">
        <v>82</v>
      </c>
      <c r="AW209" s="11" t="s">
        <v>37</v>
      </c>
      <c r="AX209" s="11" t="s">
        <v>74</v>
      </c>
      <c r="AY209" s="243" t="s">
        <v>157</v>
      </c>
    </row>
    <row r="210" spans="2:51" s="11" customFormat="1" ht="13.5">
      <c r="B210" s="233"/>
      <c r="C210" s="234"/>
      <c r="D210" s="235" t="s">
        <v>166</v>
      </c>
      <c r="E210" s="236" t="s">
        <v>30</v>
      </c>
      <c r="F210" s="237" t="s">
        <v>342</v>
      </c>
      <c r="G210" s="234"/>
      <c r="H210" s="236" t="s">
        <v>30</v>
      </c>
      <c r="I210" s="238"/>
      <c r="J210" s="234"/>
      <c r="K210" s="234"/>
      <c r="L210" s="239"/>
      <c r="M210" s="240"/>
      <c r="N210" s="241"/>
      <c r="O210" s="241"/>
      <c r="P210" s="241"/>
      <c r="Q210" s="241"/>
      <c r="R210" s="241"/>
      <c r="S210" s="241"/>
      <c r="T210" s="242"/>
      <c r="AT210" s="243" t="s">
        <v>166</v>
      </c>
      <c r="AU210" s="243" t="s">
        <v>84</v>
      </c>
      <c r="AV210" s="11" t="s">
        <v>82</v>
      </c>
      <c r="AW210" s="11" t="s">
        <v>37</v>
      </c>
      <c r="AX210" s="11" t="s">
        <v>74</v>
      </c>
      <c r="AY210" s="243" t="s">
        <v>157</v>
      </c>
    </row>
    <row r="211" spans="2:51" s="12" customFormat="1" ht="13.5">
      <c r="B211" s="244"/>
      <c r="C211" s="245"/>
      <c r="D211" s="235" t="s">
        <v>166</v>
      </c>
      <c r="E211" s="246" t="s">
        <v>30</v>
      </c>
      <c r="F211" s="247" t="s">
        <v>343</v>
      </c>
      <c r="G211" s="245"/>
      <c r="H211" s="248">
        <v>0.116</v>
      </c>
      <c r="I211" s="249"/>
      <c r="J211" s="245"/>
      <c r="K211" s="245"/>
      <c r="L211" s="250"/>
      <c r="M211" s="251"/>
      <c r="N211" s="252"/>
      <c r="O211" s="252"/>
      <c r="P211" s="252"/>
      <c r="Q211" s="252"/>
      <c r="R211" s="252"/>
      <c r="S211" s="252"/>
      <c r="T211" s="253"/>
      <c r="AT211" s="254" t="s">
        <v>166</v>
      </c>
      <c r="AU211" s="254" t="s">
        <v>84</v>
      </c>
      <c r="AV211" s="12" t="s">
        <v>84</v>
      </c>
      <c r="AW211" s="12" t="s">
        <v>37</v>
      </c>
      <c r="AX211" s="12" t="s">
        <v>74</v>
      </c>
      <c r="AY211" s="254" t="s">
        <v>157</v>
      </c>
    </row>
    <row r="212" spans="2:51" s="12" customFormat="1" ht="13.5">
      <c r="B212" s="244"/>
      <c r="C212" s="245"/>
      <c r="D212" s="235" t="s">
        <v>166</v>
      </c>
      <c r="E212" s="246" t="s">
        <v>30</v>
      </c>
      <c r="F212" s="247" t="s">
        <v>344</v>
      </c>
      <c r="G212" s="245"/>
      <c r="H212" s="248">
        <v>0.102</v>
      </c>
      <c r="I212" s="249"/>
      <c r="J212" s="245"/>
      <c r="K212" s="245"/>
      <c r="L212" s="250"/>
      <c r="M212" s="251"/>
      <c r="N212" s="252"/>
      <c r="O212" s="252"/>
      <c r="P212" s="252"/>
      <c r="Q212" s="252"/>
      <c r="R212" s="252"/>
      <c r="S212" s="252"/>
      <c r="T212" s="253"/>
      <c r="AT212" s="254" t="s">
        <v>166</v>
      </c>
      <c r="AU212" s="254" t="s">
        <v>84</v>
      </c>
      <c r="AV212" s="12" t="s">
        <v>84</v>
      </c>
      <c r="AW212" s="12" t="s">
        <v>37</v>
      </c>
      <c r="AX212" s="12" t="s">
        <v>74</v>
      </c>
      <c r="AY212" s="254" t="s">
        <v>157</v>
      </c>
    </row>
    <row r="213" spans="2:51" s="13" customFormat="1" ht="13.5">
      <c r="B213" s="255"/>
      <c r="C213" s="256"/>
      <c r="D213" s="235" t="s">
        <v>166</v>
      </c>
      <c r="E213" s="257" t="s">
        <v>30</v>
      </c>
      <c r="F213" s="258" t="s">
        <v>177</v>
      </c>
      <c r="G213" s="256"/>
      <c r="H213" s="259">
        <v>0.218</v>
      </c>
      <c r="I213" s="260"/>
      <c r="J213" s="256"/>
      <c r="K213" s="256"/>
      <c r="L213" s="261"/>
      <c r="M213" s="262"/>
      <c r="N213" s="263"/>
      <c r="O213" s="263"/>
      <c r="P213" s="263"/>
      <c r="Q213" s="263"/>
      <c r="R213" s="263"/>
      <c r="S213" s="263"/>
      <c r="T213" s="264"/>
      <c r="AT213" s="265" t="s">
        <v>166</v>
      </c>
      <c r="AU213" s="265" t="s">
        <v>84</v>
      </c>
      <c r="AV213" s="13" t="s">
        <v>164</v>
      </c>
      <c r="AW213" s="13" t="s">
        <v>37</v>
      </c>
      <c r="AX213" s="13" t="s">
        <v>82</v>
      </c>
      <c r="AY213" s="265" t="s">
        <v>157</v>
      </c>
    </row>
    <row r="214" spans="2:63" s="10" customFormat="1" ht="29.85" customHeight="1">
      <c r="B214" s="205"/>
      <c r="C214" s="206"/>
      <c r="D214" s="207" t="s">
        <v>73</v>
      </c>
      <c r="E214" s="219" t="s">
        <v>178</v>
      </c>
      <c r="F214" s="219" t="s">
        <v>345</v>
      </c>
      <c r="G214" s="206"/>
      <c r="H214" s="206"/>
      <c r="I214" s="209"/>
      <c r="J214" s="220">
        <f>BK214</f>
        <v>0</v>
      </c>
      <c r="K214" s="206"/>
      <c r="L214" s="211"/>
      <c r="M214" s="212"/>
      <c r="N214" s="213"/>
      <c r="O214" s="213"/>
      <c r="P214" s="214">
        <f>SUM(P215:P272)</f>
        <v>0</v>
      </c>
      <c r="Q214" s="213"/>
      <c r="R214" s="214">
        <f>SUM(R215:R272)</f>
        <v>91.19825058399996</v>
      </c>
      <c r="S214" s="213"/>
      <c r="T214" s="215">
        <f>SUM(T215:T272)</f>
        <v>0</v>
      </c>
      <c r="AR214" s="216" t="s">
        <v>82</v>
      </c>
      <c r="AT214" s="217" t="s">
        <v>73</v>
      </c>
      <c r="AU214" s="217" t="s">
        <v>82</v>
      </c>
      <c r="AY214" s="216" t="s">
        <v>157</v>
      </c>
      <c r="BK214" s="218">
        <f>SUM(BK215:BK272)</f>
        <v>0</v>
      </c>
    </row>
    <row r="215" spans="2:65" s="1" customFormat="1" ht="25.5" customHeight="1">
      <c r="B215" s="46"/>
      <c r="C215" s="221" t="s">
        <v>346</v>
      </c>
      <c r="D215" s="221" t="s">
        <v>159</v>
      </c>
      <c r="E215" s="222" t="s">
        <v>347</v>
      </c>
      <c r="F215" s="223" t="s">
        <v>348</v>
      </c>
      <c r="G215" s="224" t="s">
        <v>171</v>
      </c>
      <c r="H215" s="225">
        <v>15</v>
      </c>
      <c r="I215" s="226"/>
      <c r="J215" s="227">
        <f>ROUND(I215*H215,2)</f>
        <v>0</v>
      </c>
      <c r="K215" s="223" t="s">
        <v>163</v>
      </c>
      <c r="L215" s="72"/>
      <c r="M215" s="228" t="s">
        <v>30</v>
      </c>
      <c r="N215" s="229" t="s">
        <v>45</v>
      </c>
      <c r="O215" s="47"/>
      <c r="P215" s="230">
        <f>O215*H215</f>
        <v>0</v>
      </c>
      <c r="Q215" s="230">
        <v>2.5773</v>
      </c>
      <c r="R215" s="230">
        <f>Q215*H215</f>
        <v>38.6595</v>
      </c>
      <c r="S215" s="230">
        <v>0</v>
      </c>
      <c r="T215" s="231">
        <f>S215*H215</f>
        <v>0</v>
      </c>
      <c r="AR215" s="24" t="s">
        <v>164</v>
      </c>
      <c r="AT215" s="24" t="s">
        <v>159</v>
      </c>
      <c r="AU215" s="24" t="s">
        <v>84</v>
      </c>
      <c r="AY215" s="24" t="s">
        <v>157</v>
      </c>
      <c r="BE215" s="232">
        <f>IF(N215="základní",J215,0)</f>
        <v>0</v>
      </c>
      <c r="BF215" s="232">
        <f>IF(N215="snížená",J215,0)</f>
        <v>0</v>
      </c>
      <c r="BG215" s="232">
        <f>IF(N215="zákl. přenesená",J215,0)</f>
        <v>0</v>
      </c>
      <c r="BH215" s="232">
        <f>IF(N215="sníž. přenesená",J215,0)</f>
        <v>0</v>
      </c>
      <c r="BI215" s="232">
        <f>IF(N215="nulová",J215,0)</f>
        <v>0</v>
      </c>
      <c r="BJ215" s="24" t="s">
        <v>82</v>
      </c>
      <c r="BK215" s="232">
        <f>ROUND(I215*H215,2)</f>
        <v>0</v>
      </c>
      <c r="BL215" s="24" t="s">
        <v>164</v>
      </c>
      <c r="BM215" s="24" t="s">
        <v>349</v>
      </c>
    </row>
    <row r="216" spans="2:51" s="11" customFormat="1" ht="13.5">
      <c r="B216" s="233"/>
      <c r="C216" s="234"/>
      <c r="D216" s="235" t="s">
        <v>166</v>
      </c>
      <c r="E216" s="236" t="s">
        <v>30</v>
      </c>
      <c r="F216" s="237" t="s">
        <v>350</v>
      </c>
      <c r="G216" s="234"/>
      <c r="H216" s="236" t="s">
        <v>30</v>
      </c>
      <c r="I216" s="238"/>
      <c r="J216" s="234"/>
      <c r="K216" s="234"/>
      <c r="L216" s="239"/>
      <c r="M216" s="240"/>
      <c r="N216" s="241"/>
      <c r="O216" s="241"/>
      <c r="P216" s="241"/>
      <c r="Q216" s="241"/>
      <c r="R216" s="241"/>
      <c r="S216" s="241"/>
      <c r="T216" s="242"/>
      <c r="AT216" s="243" t="s">
        <v>166</v>
      </c>
      <c r="AU216" s="243" t="s">
        <v>84</v>
      </c>
      <c r="AV216" s="11" t="s">
        <v>82</v>
      </c>
      <c r="AW216" s="11" t="s">
        <v>37</v>
      </c>
      <c r="AX216" s="11" t="s">
        <v>74</v>
      </c>
      <c r="AY216" s="243" t="s">
        <v>157</v>
      </c>
    </row>
    <row r="217" spans="2:51" s="12" customFormat="1" ht="13.5">
      <c r="B217" s="244"/>
      <c r="C217" s="245"/>
      <c r="D217" s="235" t="s">
        <v>166</v>
      </c>
      <c r="E217" s="246" t="s">
        <v>30</v>
      </c>
      <c r="F217" s="247" t="s">
        <v>10</v>
      </c>
      <c r="G217" s="245"/>
      <c r="H217" s="248">
        <v>15</v>
      </c>
      <c r="I217" s="249"/>
      <c r="J217" s="245"/>
      <c r="K217" s="245"/>
      <c r="L217" s="250"/>
      <c r="M217" s="251"/>
      <c r="N217" s="252"/>
      <c r="O217" s="252"/>
      <c r="P217" s="252"/>
      <c r="Q217" s="252"/>
      <c r="R217" s="252"/>
      <c r="S217" s="252"/>
      <c r="T217" s="253"/>
      <c r="AT217" s="254" t="s">
        <v>166</v>
      </c>
      <c r="AU217" s="254" t="s">
        <v>84</v>
      </c>
      <c r="AV217" s="12" t="s">
        <v>84</v>
      </c>
      <c r="AW217" s="12" t="s">
        <v>37</v>
      </c>
      <c r="AX217" s="12" t="s">
        <v>82</v>
      </c>
      <c r="AY217" s="254" t="s">
        <v>157</v>
      </c>
    </row>
    <row r="218" spans="2:65" s="1" customFormat="1" ht="25.5" customHeight="1">
      <c r="B218" s="46"/>
      <c r="C218" s="221" t="s">
        <v>351</v>
      </c>
      <c r="D218" s="221" t="s">
        <v>159</v>
      </c>
      <c r="E218" s="222" t="s">
        <v>352</v>
      </c>
      <c r="F218" s="223" t="s">
        <v>353</v>
      </c>
      <c r="G218" s="224" t="s">
        <v>171</v>
      </c>
      <c r="H218" s="225">
        <v>13.246</v>
      </c>
      <c r="I218" s="226"/>
      <c r="J218" s="227">
        <f>ROUND(I218*H218,2)</f>
        <v>0</v>
      </c>
      <c r="K218" s="223" t="s">
        <v>163</v>
      </c>
      <c r="L218" s="72"/>
      <c r="M218" s="228" t="s">
        <v>30</v>
      </c>
      <c r="N218" s="229" t="s">
        <v>45</v>
      </c>
      <c r="O218" s="47"/>
      <c r="P218" s="230">
        <f>O218*H218</f>
        <v>0</v>
      </c>
      <c r="Q218" s="230">
        <v>1.8775</v>
      </c>
      <c r="R218" s="230">
        <f>Q218*H218</f>
        <v>24.869365</v>
      </c>
      <c r="S218" s="230">
        <v>0</v>
      </c>
      <c r="T218" s="231">
        <f>S218*H218</f>
        <v>0</v>
      </c>
      <c r="AR218" s="24" t="s">
        <v>164</v>
      </c>
      <c r="AT218" s="24" t="s">
        <v>159</v>
      </c>
      <c r="AU218" s="24" t="s">
        <v>84</v>
      </c>
      <c r="AY218" s="24" t="s">
        <v>157</v>
      </c>
      <c r="BE218" s="232">
        <f>IF(N218="základní",J218,0)</f>
        <v>0</v>
      </c>
      <c r="BF218" s="232">
        <f>IF(N218="snížená",J218,0)</f>
        <v>0</v>
      </c>
      <c r="BG218" s="232">
        <f>IF(N218="zákl. přenesená",J218,0)</f>
        <v>0</v>
      </c>
      <c r="BH218" s="232">
        <f>IF(N218="sníž. přenesená",J218,0)</f>
        <v>0</v>
      </c>
      <c r="BI218" s="232">
        <f>IF(N218="nulová",J218,0)</f>
        <v>0</v>
      </c>
      <c r="BJ218" s="24" t="s">
        <v>82</v>
      </c>
      <c r="BK218" s="232">
        <f>ROUND(I218*H218,2)</f>
        <v>0</v>
      </c>
      <c r="BL218" s="24" t="s">
        <v>164</v>
      </c>
      <c r="BM218" s="24" t="s">
        <v>354</v>
      </c>
    </row>
    <row r="219" spans="2:51" s="11" customFormat="1" ht="13.5">
      <c r="B219" s="233"/>
      <c r="C219" s="234"/>
      <c r="D219" s="235" t="s">
        <v>166</v>
      </c>
      <c r="E219" s="236" t="s">
        <v>30</v>
      </c>
      <c r="F219" s="237" t="s">
        <v>350</v>
      </c>
      <c r="G219" s="234"/>
      <c r="H219" s="236" t="s">
        <v>30</v>
      </c>
      <c r="I219" s="238"/>
      <c r="J219" s="234"/>
      <c r="K219" s="234"/>
      <c r="L219" s="239"/>
      <c r="M219" s="240"/>
      <c r="N219" s="241"/>
      <c r="O219" s="241"/>
      <c r="P219" s="241"/>
      <c r="Q219" s="241"/>
      <c r="R219" s="241"/>
      <c r="S219" s="241"/>
      <c r="T219" s="242"/>
      <c r="AT219" s="243" t="s">
        <v>166</v>
      </c>
      <c r="AU219" s="243" t="s">
        <v>84</v>
      </c>
      <c r="AV219" s="11" t="s">
        <v>82</v>
      </c>
      <c r="AW219" s="11" t="s">
        <v>37</v>
      </c>
      <c r="AX219" s="11" t="s">
        <v>74</v>
      </c>
      <c r="AY219" s="243" t="s">
        <v>157</v>
      </c>
    </row>
    <row r="220" spans="2:51" s="12" customFormat="1" ht="13.5">
      <c r="B220" s="244"/>
      <c r="C220" s="245"/>
      <c r="D220" s="235" t="s">
        <v>166</v>
      </c>
      <c r="E220" s="246" t="s">
        <v>30</v>
      </c>
      <c r="F220" s="247" t="s">
        <v>217</v>
      </c>
      <c r="G220" s="245"/>
      <c r="H220" s="248">
        <v>10</v>
      </c>
      <c r="I220" s="249"/>
      <c r="J220" s="245"/>
      <c r="K220" s="245"/>
      <c r="L220" s="250"/>
      <c r="M220" s="251"/>
      <c r="N220" s="252"/>
      <c r="O220" s="252"/>
      <c r="P220" s="252"/>
      <c r="Q220" s="252"/>
      <c r="R220" s="252"/>
      <c r="S220" s="252"/>
      <c r="T220" s="253"/>
      <c r="AT220" s="254" t="s">
        <v>166</v>
      </c>
      <c r="AU220" s="254" t="s">
        <v>84</v>
      </c>
      <c r="AV220" s="12" t="s">
        <v>84</v>
      </c>
      <c r="AW220" s="12" t="s">
        <v>37</v>
      </c>
      <c r="AX220" s="12" t="s">
        <v>74</v>
      </c>
      <c r="AY220" s="254" t="s">
        <v>157</v>
      </c>
    </row>
    <row r="221" spans="2:51" s="11" customFormat="1" ht="13.5">
      <c r="B221" s="233"/>
      <c r="C221" s="234"/>
      <c r="D221" s="235" t="s">
        <v>166</v>
      </c>
      <c r="E221" s="236" t="s">
        <v>30</v>
      </c>
      <c r="F221" s="237" t="s">
        <v>355</v>
      </c>
      <c r="G221" s="234"/>
      <c r="H221" s="236" t="s">
        <v>30</v>
      </c>
      <c r="I221" s="238"/>
      <c r="J221" s="234"/>
      <c r="K221" s="234"/>
      <c r="L221" s="239"/>
      <c r="M221" s="240"/>
      <c r="N221" s="241"/>
      <c r="O221" s="241"/>
      <c r="P221" s="241"/>
      <c r="Q221" s="241"/>
      <c r="R221" s="241"/>
      <c r="S221" s="241"/>
      <c r="T221" s="242"/>
      <c r="AT221" s="243" t="s">
        <v>166</v>
      </c>
      <c r="AU221" s="243" t="s">
        <v>84</v>
      </c>
      <c r="AV221" s="11" t="s">
        <v>82</v>
      </c>
      <c r="AW221" s="11" t="s">
        <v>37</v>
      </c>
      <c r="AX221" s="11" t="s">
        <v>74</v>
      </c>
      <c r="AY221" s="243" t="s">
        <v>157</v>
      </c>
    </row>
    <row r="222" spans="2:51" s="12" customFormat="1" ht="13.5">
      <c r="B222" s="244"/>
      <c r="C222" s="245"/>
      <c r="D222" s="235" t="s">
        <v>166</v>
      </c>
      <c r="E222" s="246" t="s">
        <v>30</v>
      </c>
      <c r="F222" s="247" t="s">
        <v>356</v>
      </c>
      <c r="G222" s="245"/>
      <c r="H222" s="248">
        <v>3.146</v>
      </c>
      <c r="I222" s="249"/>
      <c r="J222" s="245"/>
      <c r="K222" s="245"/>
      <c r="L222" s="250"/>
      <c r="M222" s="251"/>
      <c r="N222" s="252"/>
      <c r="O222" s="252"/>
      <c r="P222" s="252"/>
      <c r="Q222" s="252"/>
      <c r="R222" s="252"/>
      <c r="S222" s="252"/>
      <c r="T222" s="253"/>
      <c r="AT222" s="254" t="s">
        <v>166</v>
      </c>
      <c r="AU222" s="254" t="s">
        <v>84</v>
      </c>
      <c r="AV222" s="12" t="s">
        <v>84</v>
      </c>
      <c r="AW222" s="12" t="s">
        <v>37</v>
      </c>
      <c r="AX222" s="12" t="s">
        <v>74</v>
      </c>
      <c r="AY222" s="254" t="s">
        <v>157</v>
      </c>
    </row>
    <row r="223" spans="2:51" s="11" customFormat="1" ht="13.5">
      <c r="B223" s="233"/>
      <c r="C223" s="234"/>
      <c r="D223" s="235" t="s">
        <v>166</v>
      </c>
      <c r="E223" s="236" t="s">
        <v>30</v>
      </c>
      <c r="F223" s="237" t="s">
        <v>357</v>
      </c>
      <c r="G223" s="234"/>
      <c r="H223" s="236" t="s">
        <v>30</v>
      </c>
      <c r="I223" s="238"/>
      <c r="J223" s="234"/>
      <c r="K223" s="234"/>
      <c r="L223" s="239"/>
      <c r="M223" s="240"/>
      <c r="N223" s="241"/>
      <c r="O223" s="241"/>
      <c r="P223" s="241"/>
      <c r="Q223" s="241"/>
      <c r="R223" s="241"/>
      <c r="S223" s="241"/>
      <c r="T223" s="242"/>
      <c r="AT223" s="243" t="s">
        <v>166</v>
      </c>
      <c r="AU223" s="243" t="s">
        <v>84</v>
      </c>
      <c r="AV223" s="11" t="s">
        <v>82</v>
      </c>
      <c r="AW223" s="11" t="s">
        <v>37</v>
      </c>
      <c r="AX223" s="11" t="s">
        <v>74</v>
      </c>
      <c r="AY223" s="243" t="s">
        <v>157</v>
      </c>
    </row>
    <row r="224" spans="2:51" s="12" customFormat="1" ht="13.5">
      <c r="B224" s="244"/>
      <c r="C224" s="245"/>
      <c r="D224" s="235" t="s">
        <v>166</v>
      </c>
      <c r="E224" s="246" t="s">
        <v>30</v>
      </c>
      <c r="F224" s="247" t="s">
        <v>358</v>
      </c>
      <c r="G224" s="245"/>
      <c r="H224" s="248">
        <v>0.1</v>
      </c>
      <c r="I224" s="249"/>
      <c r="J224" s="245"/>
      <c r="K224" s="245"/>
      <c r="L224" s="250"/>
      <c r="M224" s="251"/>
      <c r="N224" s="252"/>
      <c r="O224" s="252"/>
      <c r="P224" s="252"/>
      <c r="Q224" s="252"/>
      <c r="R224" s="252"/>
      <c r="S224" s="252"/>
      <c r="T224" s="253"/>
      <c r="AT224" s="254" t="s">
        <v>166</v>
      </c>
      <c r="AU224" s="254" t="s">
        <v>84</v>
      </c>
      <c r="AV224" s="12" t="s">
        <v>84</v>
      </c>
      <c r="AW224" s="12" t="s">
        <v>37</v>
      </c>
      <c r="AX224" s="12" t="s">
        <v>74</v>
      </c>
      <c r="AY224" s="254" t="s">
        <v>157</v>
      </c>
    </row>
    <row r="225" spans="2:51" s="13" customFormat="1" ht="13.5">
      <c r="B225" s="255"/>
      <c r="C225" s="256"/>
      <c r="D225" s="235" t="s">
        <v>166</v>
      </c>
      <c r="E225" s="257" t="s">
        <v>30</v>
      </c>
      <c r="F225" s="258" t="s">
        <v>177</v>
      </c>
      <c r="G225" s="256"/>
      <c r="H225" s="259">
        <v>13.246</v>
      </c>
      <c r="I225" s="260"/>
      <c r="J225" s="256"/>
      <c r="K225" s="256"/>
      <c r="L225" s="261"/>
      <c r="M225" s="262"/>
      <c r="N225" s="263"/>
      <c r="O225" s="263"/>
      <c r="P225" s="263"/>
      <c r="Q225" s="263"/>
      <c r="R225" s="263"/>
      <c r="S225" s="263"/>
      <c r="T225" s="264"/>
      <c r="AT225" s="265" t="s">
        <v>166</v>
      </c>
      <c r="AU225" s="265" t="s">
        <v>84</v>
      </c>
      <c r="AV225" s="13" t="s">
        <v>164</v>
      </c>
      <c r="AW225" s="13" t="s">
        <v>37</v>
      </c>
      <c r="AX225" s="13" t="s">
        <v>82</v>
      </c>
      <c r="AY225" s="265" t="s">
        <v>157</v>
      </c>
    </row>
    <row r="226" spans="2:65" s="1" customFormat="1" ht="25.5" customHeight="1">
      <c r="B226" s="46"/>
      <c r="C226" s="221" t="s">
        <v>359</v>
      </c>
      <c r="D226" s="221" t="s">
        <v>159</v>
      </c>
      <c r="E226" s="222" t="s">
        <v>360</v>
      </c>
      <c r="F226" s="223" t="s">
        <v>361</v>
      </c>
      <c r="G226" s="224" t="s">
        <v>171</v>
      </c>
      <c r="H226" s="225">
        <v>6</v>
      </c>
      <c r="I226" s="226"/>
      <c r="J226" s="227">
        <f>ROUND(I226*H226,2)</f>
        <v>0</v>
      </c>
      <c r="K226" s="223" t="s">
        <v>163</v>
      </c>
      <c r="L226" s="72"/>
      <c r="M226" s="228" t="s">
        <v>30</v>
      </c>
      <c r="N226" s="229" t="s">
        <v>45</v>
      </c>
      <c r="O226" s="47"/>
      <c r="P226" s="230">
        <f>O226*H226</f>
        <v>0</v>
      </c>
      <c r="Q226" s="230">
        <v>1.8775</v>
      </c>
      <c r="R226" s="230">
        <f>Q226*H226</f>
        <v>11.265</v>
      </c>
      <c r="S226" s="230">
        <v>0</v>
      </c>
      <c r="T226" s="231">
        <f>S226*H226</f>
        <v>0</v>
      </c>
      <c r="AR226" s="24" t="s">
        <v>164</v>
      </c>
      <c r="AT226" s="24" t="s">
        <v>159</v>
      </c>
      <c r="AU226" s="24" t="s">
        <v>84</v>
      </c>
      <c r="AY226" s="24" t="s">
        <v>157</v>
      </c>
      <c r="BE226" s="232">
        <f>IF(N226="základní",J226,0)</f>
        <v>0</v>
      </c>
      <c r="BF226" s="232">
        <f>IF(N226="snížená",J226,0)</f>
        <v>0</v>
      </c>
      <c r="BG226" s="232">
        <f>IF(N226="zákl. přenesená",J226,0)</f>
        <v>0</v>
      </c>
      <c r="BH226" s="232">
        <f>IF(N226="sníž. přenesená",J226,0)</f>
        <v>0</v>
      </c>
      <c r="BI226" s="232">
        <f>IF(N226="nulová",J226,0)</f>
        <v>0</v>
      </c>
      <c r="BJ226" s="24" t="s">
        <v>82</v>
      </c>
      <c r="BK226" s="232">
        <f>ROUND(I226*H226,2)</f>
        <v>0</v>
      </c>
      <c r="BL226" s="24" t="s">
        <v>164</v>
      </c>
      <c r="BM226" s="24" t="s">
        <v>362</v>
      </c>
    </row>
    <row r="227" spans="2:65" s="1" customFormat="1" ht="38.25" customHeight="1">
      <c r="B227" s="46"/>
      <c r="C227" s="221" t="s">
        <v>363</v>
      </c>
      <c r="D227" s="221" t="s">
        <v>159</v>
      </c>
      <c r="E227" s="222" t="s">
        <v>364</v>
      </c>
      <c r="F227" s="223" t="s">
        <v>365</v>
      </c>
      <c r="G227" s="224" t="s">
        <v>171</v>
      </c>
      <c r="H227" s="225">
        <v>4.18</v>
      </c>
      <c r="I227" s="226"/>
      <c r="J227" s="227">
        <f>ROUND(I227*H227,2)</f>
        <v>0</v>
      </c>
      <c r="K227" s="223" t="s">
        <v>163</v>
      </c>
      <c r="L227" s="72"/>
      <c r="M227" s="228" t="s">
        <v>30</v>
      </c>
      <c r="N227" s="229" t="s">
        <v>45</v>
      </c>
      <c r="O227" s="47"/>
      <c r="P227" s="230">
        <f>O227*H227</f>
        <v>0</v>
      </c>
      <c r="Q227" s="230">
        <v>2.88326</v>
      </c>
      <c r="R227" s="230">
        <f>Q227*H227</f>
        <v>12.052026799999998</v>
      </c>
      <c r="S227" s="230">
        <v>0</v>
      </c>
      <c r="T227" s="231">
        <f>S227*H227</f>
        <v>0</v>
      </c>
      <c r="AR227" s="24" t="s">
        <v>164</v>
      </c>
      <c r="AT227" s="24" t="s">
        <v>159</v>
      </c>
      <c r="AU227" s="24" t="s">
        <v>84</v>
      </c>
      <c r="AY227" s="24" t="s">
        <v>157</v>
      </c>
      <c r="BE227" s="232">
        <f>IF(N227="základní",J227,0)</f>
        <v>0</v>
      </c>
      <c r="BF227" s="232">
        <f>IF(N227="snížená",J227,0)</f>
        <v>0</v>
      </c>
      <c r="BG227" s="232">
        <f>IF(N227="zákl. přenesená",J227,0)</f>
        <v>0</v>
      </c>
      <c r="BH227" s="232">
        <f>IF(N227="sníž. přenesená",J227,0)</f>
        <v>0</v>
      </c>
      <c r="BI227" s="232">
        <f>IF(N227="nulová",J227,0)</f>
        <v>0</v>
      </c>
      <c r="BJ227" s="24" t="s">
        <v>82</v>
      </c>
      <c r="BK227" s="232">
        <f>ROUND(I227*H227,2)</f>
        <v>0</v>
      </c>
      <c r="BL227" s="24" t="s">
        <v>164</v>
      </c>
      <c r="BM227" s="24" t="s">
        <v>366</v>
      </c>
    </row>
    <row r="228" spans="2:51" s="11" customFormat="1" ht="13.5">
      <c r="B228" s="233"/>
      <c r="C228" s="234"/>
      <c r="D228" s="235" t="s">
        <v>166</v>
      </c>
      <c r="E228" s="236" t="s">
        <v>30</v>
      </c>
      <c r="F228" s="237" t="s">
        <v>367</v>
      </c>
      <c r="G228" s="234"/>
      <c r="H228" s="236" t="s">
        <v>30</v>
      </c>
      <c r="I228" s="238"/>
      <c r="J228" s="234"/>
      <c r="K228" s="234"/>
      <c r="L228" s="239"/>
      <c r="M228" s="240"/>
      <c r="N228" s="241"/>
      <c r="O228" s="241"/>
      <c r="P228" s="241"/>
      <c r="Q228" s="241"/>
      <c r="R228" s="241"/>
      <c r="S228" s="241"/>
      <c r="T228" s="242"/>
      <c r="AT228" s="243" t="s">
        <v>166</v>
      </c>
      <c r="AU228" s="243" t="s">
        <v>84</v>
      </c>
      <c r="AV228" s="11" t="s">
        <v>82</v>
      </c>
      <c r="AW228" s="11" t="s">
        <v>37</v>
      </c>
      <c r="AX228" s="11" t="s">
        <v>74</v>
      </c>
      <c r="AY228" s="243" t="s">
        <v>157</v>
      </c>
    </row>
    <row r="229" spans="2:51" s="12" customFormat="1" ht="13.5">
      <c r="B229" s="244"/>
      <c r="C229" s="245"/>
      <c r="D229" s="235" t="s">
        <v>166</v>
      </c>
      <c r="E229" s="246" t="s">
        <v>30</v>
      </c>
      <c r="F229" s="247" t="s">
        <v>368</v>
      </c>
      <c r="G229" s="245"/>
      <c r="H229" s="248">
        <v>3.16</v>
      </c>
      <c r="I229" s="249"/>
      <c r="J229" s="245"/>
      <c r="K229" s="245"/>
      <c r="L229" s="250"/>
      <c r="M229" s="251"/>
      <c r="N229" s="252"/>
      <c r="O229" s="252"/>
      <c r="P229" s="252"/>
      <c r="Q229" s="252"/>
      <c r="R229" s="252"/>
      <c r="S229" s="252"/>
      <c r="T229" s="253"/>
      <c r="AT229" s="254" t="s">
        <v>166</v>
      </c>
      <c r="AU229" s="254" t="s">
        <v>84</v>
      </c>
      <c r="AV229" s="12" t="s">
        <v>84</v>
      </c>
      <c r="AW229" s="12" t="s">
        <v>37</v>
      </c>
      <c r="AX229" s="12" t="s">
        <v>74</v>
      </c>
      <c r="AY229" s="254" t="s">
        <v>157</v>
      </c>
    </row>
    <row r="230" spans="2:51" s="12" customFormat="1" ht="13.5">
      <c r="B230" s="244"/>
      <c r="C230" s="245"/>
      <c r="D230" s="235" t="s">
        <v>166</v>
      </c>
      <c r="E230" s="246" t="s">
        <v>30</v>
      </c>
      <c r="F230" s="247" t="s">
        <v>369</v>
      </c>
      <c r="G230" s="245"/>
      <c r="H230" s="248">
        <v>1.02</v>
      </c>
      <c r="I230" s="249"/>
      <c r="J230" s="245"/>
      <c r="K230" s="245"/>
      <c r="L230" s="250"/>
      <c r="M230" s="251"/>
      <c r="N230" s="252"/>
      <c r="O230" s="252"/>
      <c r="P230" s="252"/>
      <c r="Q230" s="252"/>
      <c r="R230" s="252"/>
      <c r="S230" s="252"/>
      <c r="T230" s="253"/>
      <c r="AT230" s="254" t="s">
        <v>166</v>
      </c>
      <c r="AU230" s="254" t="s">
        <v>84</v>
      </c>
      <c r="AV230" s="12" t="s">
        <v>84</v>
      </c>
      <c r="AW230" s="12" t="s">
        <v>37</v>
      </c>
      <c r="AX230" s="12" t="s">
        <v>74</v>
      </c>
      <c r="AY230" s="254" t="s">
        <v>157</v>
      </c>
    </row>
    <row r="231" spans="2:51" s="13" customFormat="1" ht="13.5">
      <c r="B231" s="255"/>
      <c r="C231" s="256"/>
      <c r="D231" s="235" t="s">
        <v>166</v>
      </c>
      <c r="E231" s="257" t="s">
        <v>30</v>
      </c>
      <c r="F231" s="258" t="s">
        <v>177</v>
      </c>
      <c r="G231" s="256"/>
      <c r="H231" s="259">
        <v>4.18</v>
      </c>
      <c r="I231" s="260"/>
      <c r="J231" s="256"/>
      <c r="K231" s="256"/>
      <c r="L231" s="261"/>
      <c r="M231" s="262"/>
      <c r="N231" s="263"/>
      <c r="O231" s="263"/>
      <c r="P231" s="263"/>
      <c r="Q231" s="263"/>
      <c r="R231" s="263"/>
      <c r="S231" s="263"/>
      <c r="T231" s="264"/>
      <c r="AT231" s="265" t="s">
        <v>166</v>
      </c>
      <c r="AU231" s="265" t="s">
        <v>84</v>
      </c>
      <c r="AV231" s="13" t="s">
        <v>164</v>
      </c>
      <c r="AW231" s="13" t="s">
        <v>37</v>
      </c>
      <c r="AX231" s="13" t="s">
        <v>82</v>
      </c>
      <c r="AY231" s="265" t="s">
        <v>157</v>
      </c>
    </row>
    <row r="232" spans="2:65" s="1" customFormat="1" ht="38.25" customHeight="1">
      <c r="B232" s="46"/>
      <c r="C232" s="221" t="s">
        <v>370</v>
      </c>
      <c r="D232" s="221" t="s">
        <v>159</v>
      </c>
      <c r="E232" s="222" t="s">
        <v>371</v>
      </c>
      <c r="F232" s="223" t="s">
        <v>372</v>
      </c>
      <c r="G232" s="224" t="s">
        <v>171</v>
      </c>
      <c r="H232" s="225">
        <v>0.5</v>
      </c>
      <c r="I232" s="226"/>
      <c r="J232" s="227">
        <f>ROUND(I232*H232,2)</f>
        <v>0</v>
      </c>
      <c r="K232" s="223" t="s">
        <v>163</v>
      </c>
      <c r="L232" s="72"/>
      <c r="M232" s="228" t="s">
        <v>30</v>
      </c>
      <c r="N232" s="229" t="s">
        <v>45</v>
      </c>
      <c r="O232" s="47"/>
      <c r="P232" s="230">
        <f>O232*H232</f>
        <v>0</v>
      </c>
      <c r="Q232" s="230">
        <v>2.89693</v>
      </c>
      <c r="R232" s="230">
        <f>Q232*H232</f>
        <v>1.448465</v>
      </c>
      <c r="S232" s="230">
        <v>0</v>
      </c>
      <c r="T232" s="231">
        <f>S232*H232</f>
        <v>0</v>
      </c>
      <c r="AR232" s="24" t="s">
        <v>164</v>
      </c>
      <c r="AT232" s="24" t="s">
        <v>159</v>
      </c>
      <c r="AU232" s="24" t="s">
        <v>84</v>
      </c>
      <c r="AY232" s="24" t="s">
        <v>157</v>
      </c>
      <c r="BE232" s="232">
        <f>IF(N232="základní",J232,0)</f>
        <v>0</v>
      </c>
      <c r="BF232" s="232">
        <f>IF(N232="snížená",J232,0)</f>
        <v>0</v>
      </c>
      <c r="BG232" s="232">
        <f>IF(N232="zákl. přenesená",J232,0)</f>
        <v>0</v>
      </c>
      <c r="BH232" s="232">
        <f>IF(N232="sníž. přenesená",J232,0)</f>
        <v>0</v>
      </c>
      <c r="BI232" s="232">
        <f>IF(N232="nulová",J232,0)</f>
        <v>0</v>
      </c>
      <c r="BJ232" s="24" t="s">
        <v>82</v>
      </c>
      <c r="BK232" s="232">
        <f>ROUND(I232*H232,2)</f>
        <v>0</v>
      </c>
      <c r="BL232" s="24" t="s">
        <v>164</v>
      </c>
      <c r="BM232" s="24" t="s">
        <v>373</v>
      </c>
    </row>
    <row r="233" spans="2:51" s="11" customFormat="1" ht="13.5">
      <c r="B233" s="233"/>
      <c r="C233" s="234"/>
      <c r="D233" s="235" t="s">
        <v>166</v>
      </c>
      <c r="E233" s="236" t="s">
        <v>30</v>
      </c>
      <c r="F233" s="237" t="s">
        <v>374</v>
      </c>
      <c r="G233" s="234"/>
      <c r="H233" s="236" t="s">
        <v>30</v>
      </c>
      <c r="I233" s="238"/>
      <c r="J233" s="234"/>
      <c r="K233" s="234"/>
      <c r="L233" s="239"/>
      <c r="M233" s="240"/>
      <c r="N233" s="241"/>
      <c r="O233" s="241"/>
      <c r="P233" s="241"/>
      <c r="Q233" s="241"/>
      <c r="R233" s="241"/>
      <c r="S233" s="241"/>
      <c r="T233" s="242"/>
      <c r="AT233" s="243" t="s">
        <v>166</v>
      </c>
      <c r="AU233" s="243" t="s">
        <v>84</v>
      </c>
      <c r="AV233" s="11" t="s">
        <v>82</v>
      </c>
      <c r="AW233" s="11" t="s">
        <v>37</v>
      </c>
      <c r="AX233" s="11" t="s">
        <v>74</v>
      </c>
      <c r="AY233" s="243" t="s">
        <v>157</v>
      </c>
    </row>
    <row r="234" spans="2:51" s="12" customFormat="1" ht="13.5">
      <c r="B234" s="244"/>
      <c r="C234" s="245"/>
      <c r="D234" s="235" t="s">
        <v>166</v>
      </c>
      <c r="E234" s="246" t="s">
        <v>30</v>
      </c>
      <c r="F234" s="247" t="s">
        <v>375</v>
      </c>
      <c r="G234" s="245"/>
      <c r="H234" s="248">
        <v>0.5</v>
      </c>
      <c r="I234" s="249"/>
      <c r="J234" s="245"/>
      <c r="K234" s="245"/>
      <c r="L234" s="250"/>
      <c r="M234" s="251"/>
      <c r="N234" s="252"/>
      <c r="O234" s="252"/>
      <c r="P234" s="252"/>
      <c r="Q234" s="252"/>
      <c r="R234" s="252"/>
      <c r="S234" s="252"/>
      <c r="T234" s="253"/>
      <c r="AT234" s="254" t="s">
        <v>166</v>
      </c>
      <c r="AU234" s="254" t="s">
        <v>84</v>
      </c>
      <c r="AV234" s="12" t="s">
        <v>84</v>
      </c>
      <c r="AW234" s="12" t="s">
        <v>37</v>
      </c>
      <c r="AX234" s="12" t="s">
        <v>82</v>
      </c>
      <c r="AY234" s="254" t="s">
        <v>157</v>
      </c>
    </row>
    <row r="235" spans="2:65" s="1" customFormat="1" ht="25.5" customHeight="1">
      <c r="B235" s="46"/>
      <c r="C235" s="221" t="s">
        <v>376</v>
      </c>
      <c r="D235" s="221" t="s">
        <v>159</v>
      </c>
      <c r="E235" s="222" t="s">
        <v>377</v>
      </c>
      <c r="F235" s="223" t="s">
        <v>378</v>
      </c>
      <c r="G235" s="224" t="s">
        <v>171</v>
      </c>
      <c r="H235" s="225">
        <v>4.18</v>
      </c>
      <c r="I235" s="226"/>
      <c r="J235" s="227">
        <f>ROUND(I235*H235,2)</f>
        <v>0</v>
      </c>
      <c r="K235" s="223" t="s">
        <v>163</v>
      </c>
      <c r="L235" s="72"/>
      <c r="M235" s="228" t="s">
        <v>30</v>
      </c>
      <c r="N235" s="229" t="s">
        <v>45</v>
      </c>
      <c r="O235" s="47"/>
      <c r="P235" s="230">
        <f>O235*H235</f>
        <v>0</v>
      </c>
      <c r="Q235" s="230">
        <v>0</v>
      </c>
      <c r="R235" s="230">
        <f>Q235*H235</f>
        <v>0</v>
      </c>
      <c r="S235" s="230">
        <v>0</v>
      </c>
      <c r="T235" s="231">
        <f>S235*H235</f>
        <v>0</v>
      </c>
      <c r="AR235" s="24" t="s">
        <v>164</v>
      </c>
      <c r="AT235" s="24" t="s">
        <v>159</v>
      </c>
      <c r="AU235" s="24" t="s">
        <v>84</v>
      </c>
      <c r="AY235" s="24" t="s">
        <v>157</v>
      </c>
      <c r="BE235" s="232">
        <f>IF(N235="základní",J235,0)</f>
        <v>0</v>
      </c>
      <c r="BF235" s="232">
        <f>IF(N235="snížená",J235,0)</f>
        <v>0</v>
      </c>
      <c r="BG235" s="232">
        <f>IF(N235="zákl. přenesená",J235,0)</f>
        <v>0</v>
      </c>
      <c r="BH235" s="232">
        <f>IF(N235="sníž. přenesená",J235,0)</f>
        <v>0</v>
      </c>
      <c r="BI235" s="232">
        <f>IF(N235="nulová",J235,0)</f>
        <v>0</v>
      </c>
      <c r="BJ235" s="24" t="s">
        <v>82</v>
      </c>
      <c r="BK235" s="232">
        <f>ROUND(I235*H235,2)</f>
        <v>0</v>
      </c>
      <c r="BL235" s="24" t="s">
        <v>164</v>
      </c>
      <c r="BM235" s="24" t="s">
        <v>379</v>
      </c>
    </row>
    <row r="236" spans="2:65" s="1" customFormat="1" ht="38.25" customHeight="1">
      <c r="B236" s="46"/>
      <c r="C236" s="221" t="s">
        <v>380</v>
      </c>
      <c r="D236" s="221" t="s">
        <v>159</v>
      </c>
      <c r="E236" s="222" t="s">
        <v>381</v>
      </c>
      <c r="F236" s="223" t="s">
        <v>382</v>
      </c>
      <c r="G236" s="224" t="s">
        <v>171</v>
      </c>
      <c r="H236" s="225">
        <v>1.061</v>
      </c>
      <c r="I236" s="226"/>
      <c r="J236" s="227">
        <f>ROUND(I236*H236,2)</f>
        <v>0</v>
      </c>
      <c r="K236" s="223" t="s">
        <v>163</v>
      </c>
      <c r="L236" s="72"/>
      <c r="M236" s="228" t="s">
        <v>30</v>
      </c>
      <c r="N236" s="229" t="s">
        <v>45</v>
      </c>
      <c r="O236" s="47"/>
      <c r="P236" s="230">
        <f>O236*H236</f>
        <v>0</v>
      </c>
      <c r="Q236" s="230">
        <v>0.7497</v>
      </c>
      <c r="R236" s="230">
        <f>Q236*H236</f>
        <v>0.7954317</v>
      </c>
      <c r="S236" s="230">
        <v>0</v>
      </c>
      <c r="T236" s="231">
        <f>S236*H236</f>
        <v>0</v>
      </c>
      <c r="AR236" s="24" t="s">
        <v>164</v>
      </c>
      <c r="AT236" s="24" t="s">
        <v>159</v>
      </c>
      <c r="AU236" s="24" t="s">
        <v>84</v>
      </c>
      <c r="AY236" s="24" t="s">
        <v>157</v>
      </c>
      <c r="BE236" s="232">
        <f>IF(N236="základní",J236,0)</f>
        <v>0</v>
      </c>
      <c r="BF236" s="232">
        <f>IF(N236="snížená",J236,0)</f>
        <v>0</v>
      </c>
      <c r="BG236" s="232">
        <f>IF(N236="zákl. přenesená",J236,0)</f>
        <v>0</v>
      </c>
      <c r="BH236" s="232">
        <f>IF(N236="sníž. přenesená",J236,0)</f>
        <v>0</v>
      </c>
      <c r="BI236" s="232">
        <f>IF(N236="nulová",J236,0)</f>
        <v>0</v>
      </c>
      <c r="BJ236" s="24" t="s">
        <v>82</v>
      </c>
      <c r="BK236" s="232">
        <f>ROUND(I236*H236,2)</f>
        <v>0</v>
      </c>
      <c r="BL236" s="24" t="s">
        <v>164</v>
      </c>
      <c r="BM236" s="24" t="s">
        <v>383</v>
      </c>
    </row>
    <row r="237" spans="2:51" s="11" customFormat="1" ht="13.5">
      <c r="B237" s="233"/>
      <c r="C237" s="234"/>
      <c r="D237" s="235" t="s">
        <v>166</v>
      </c>
      <c r="E237" s="236" t="s">
        <v>30</v>
      </c>
      <c r="F237" s="237" t="s">
        <v>384</v>
      </c>
      <c r="G237" s="234"/>
      <c r="H237" s="236" t="s">
        <v>30</v>
      </c>
      <c r="I237" s="238"/>
      <c r="J237" s="234"/>
      <c r="K237" s="234"/>
      <c r="L237" s="239"/>
      <c r="M237" s="240"/>
      <c r="N237" s="241"/>
      <c r="O237" s="241"/>
      <c r="P237" s="241"/>
      <c r="Q237" s="241"/>
      <c r="R237" s="241"/>
      <c r="S237" s="241"/>
      <c r="T237" s="242"/>
      <c r="AT237" s="243" t="s">
        <v>166</v>
      </c>
      <c r="AU237" s="243" t="s">
        <v>84</v>
      </c>
      <c r="AV237" s="11" t="s">
        <v>82</v>
      </c>
      <c r="AW237" s="11" t="s">
        <v>37</v>
      </c>
      <c r="AX237" s="11" t="s">
        <v>74</v>
      </c>
      <c r="AY237" s="243" t="s">
        <v>157</v>
      </c>
    </row>
    <row r="238" spans="2:51" s="12" customFormat="1" ht="13.5">
      <c r="B238" s="244"/>
      <c r="C238" s="245"/>
      <c r="D238" s="235" t="s">
        <v>166</v>
      </c>
      <c r="E238" s="246" t="s">
        <v>30</v>
      </c>
      <c r="F238" s="247" t="s">
        <v>385</v>
      </c>
      <c r="G238" s="245"/>
      <c r="H238" s="248">
        <v>0.237</v>
      </c>
      <c r="I238" s="249"/>
      <c r="J238" s="245"/>
      <c r="K238" s="245"/>
      <c r="L238" s="250"/>
      <c r="M238" s="251"/>
      <c r="N238" s="252"/>
      <c r="O238" s="252"/>
      <c r="P238" s="252"/>
      <c r="Q238" s="252"/>
      <c r="R238" s="252"/>
      <c r="S238" s="252"/>
      <c r="T238" s="253"/>
      <c r="AT238" s="254" t="s">
        <v>166</v>
      </c>
      <c r="AU238" s="254" t="s">
        <v>84</v>
      </c>
      <c r="AV238" s="12" t="s">
        <v>84</v>
      </c>
      <c r="AW238" s="12" t="s">
        <v>37</v>
      </c>
      <c r="AX238" s="12" t="s">
        <v>74</v>
      </c>
      <c r="AY238" s="254" t="s">
        <v>157</v>
      </c>
    </row>
    <row r="239" spans="2:51" s="11" customFormat="1" ht="13.5">
      <c r="B239" s="233"/>
      <c r="C239" s="234"/>
      <c r="D239" s="235" t="s">
        <v>166</v>
      </c>
      <c r="E239" s="236" t="s">
        <v>30</v>
      </c>
      <c r="F239" s="237" t="s">
        <v>386</v>
      </c>
      <c r="G239" s="234"/>
      <c r="H239" s="236" t="s">
        <v>30</v>
      </c>
      <c r="I239" s="238"/>
      <c r="J239" s="234"/>
      <c r="K239" s="234"/>
      <c r="L239" s="239"/>
      <c r="M239" s="240"/>
      <c r="N239" s="241"/>
      <c r="O239" s="241"/>
      <c r="P239" s="241"/>
      <c r="Q239" s="241"/>
      <c r="R239" s="241"/>
      <c r="S239" s="241"/>
      <c r="T239" s="242"/>
      <c r="AT239" s="243" t="s">
        <v>166</v>
      </c>
      <c r="AU239" s="243" t="s">
        <v>84</v>
      </c>
      <c r="AV239" s="11" t="s">
        <v>82</v>
      </c>
      <c r="AW239" s="11" t="s">
        <v>37</v>
      </c>
      <c r="AX239" s="11" t="s">
        <v>74</v>
      </c>
      <c r="AY239" s="243" t="s">
        <v>157</v>
      </c>
    </row>
    <row r="240" spans="2:51" s="12" customFormat="1" ht="13.5">
      <c r="B240" s="244"/>
      <c r="C240" s="245"/>
      <c r="D240" s="235" t="s">
        <v>166</v>
      </c>
      <c r="E240" s="246" t="s">
        <v>30</v>
      </c>
      <c r="F240" s="247" t="s">
        <v>387</v>
      </c>
      <c r="G240" s="245"/>
      <c r="H240" s="248">
        <v>0.509</v>
      </c>
      <c r="I240" s="249"/>
      <c r="J240" s="245"/>
      <c r="K240" s="245"/>
      <c r="L240" s="250"/>
      <c r="M240" s="251"/>
      <c r="N240" s="252"/>
      <c r="O240" s="252"/>
      <c r="P240" s="252"/>
      <c r="Q240" s="252"/>
      <c r="R240" s="252"/>
      <c r="S240" s="252"/>
      <c r="T240" s="253"/>
      <c r="AT240" s="254" t="s">
        <v>166</v>
      </c>
      <c r="AU240" s="254" t="s">
        <v>84</v>
      </c>
      <c r="AV240" s="12" t="s">
        <v>84</v>
      </c>
      <c r="AW240" s="12" t="s">
        <v>37</v>
      </c>
      <c r="AX240" s="12" t="s">
        <v>74</v>
      </c>
      <c r="AY240" s="254" t="s">
        <v>157</v>
      </c>
    </row>
    <row r="241" spans="2:51" s="11" customFormat="1" ht="13.5">
      <c r="B241" s="233"/>
      <c r="C241" s="234"/>
      <c r="D241" s="235" t="s">
        <v>166</v>
      </c>
      <c r="E241" s="236" t="s">
        <v>30</v>
      </c>
      <c r="F241" s="237" t="s">
        <v>388</v>
      </c>
      <c r="G241" s="234"/>
      <c r="H241" s="236" t="s">
        <v>30</v>
      </c>
      <c r="I241" s="238"/>
      <c r="J241" s="234"/>
      <c r="K241" s="234"/>
      <c r="L241" s="239"/>
      <c r="M241" s="240"/>
      <c r="N241" s="241"/>
      <c r="O241" s="241"/>
      <c r="P241" s="241"/>
      <c r="Q241" s="241"/>
      <c r="R241" s="241"/>
      <c r="S241" s="241"/>
      <c r="T241" s="242"/>
      <c r="AT241" s="243" t="s">
        <v>166</v>
      </c>
      <c r="AU241" s="243" t="s">
        <v>84</v>
      </c>
      <c r="AV241" s="11" t="s">
        <v>82</v>
      </c>
      <c r="AW241" s="11" t="s">
        <v>37</v>
      </c>
      <c r="AX241" s="11" t="s">
        <v>74</v>
      </c>
      <c r="AY241" s="243" t="s">
        <v>157</v>
      </c>
    </row>
    <row r="242" spans="2:51" s="12" customFormat="1" ht="13.5">
      <c r="B242" s="244"/>
      <c r="C242" s="245"/>
      <c r="D242" s="235" t="s">
        <v>166</v>
      </c>
      <c r="E242" s="246" t="s">
        <v>30</v>
      </c>
      <c r="F242" s="247" t="s">
        <v>389</v>
      </c>
      <c r="G242" s="245"/>
      <c r="H242" s="248">
        <v>0.2</v>
      </c>
      <c r="I242" s="249"/>
      <c r="J242" s="245"/>
      <c r="K242" s="245"/>
      <c r="L242" s="250"/>
      <c r="M242" s="251"/>
      <c r="N242" s="252"/>
      <c r="O242" s="252"/>
      <c r="P242" s="252"/>
      <c r="Q242" s="252"/>
      <c r="R242" s="252"/>
      <c r="S242" s="252"/>
      <c r="T242" s="253"/>
      <c r="AT242" s="254" t="s">
        <v>166</v>
      </c>
      <c r="AU242" s="254" t="s">
        <v>84</v>
      </c>
      <c r="AV242" s="12" t="s">
        <v>84</v>
      </c>
      <c r="AW242" s="12" t="s">
        <v>37</v>
      </c>
      <c r="AX242" s="12" t="s">
        <v>74</v>
      </c>
      <c r="AY242" s="254" t="s">
        <v>157</v>
      </c>
    </row>
    <row r="243" spans="2:51" s="11" customFormat="1" ht="13.5">
      <c r="B243" s="233"/>
      <c r="C243" s="234"/>
      <c r="D243" s="235" t="s">
        <v>166</v>
      </c>
      <c r="E243" s="236" t="s">
        <v>30</v>
      </c>
      <c r="F243" s="237" t="s">
        <v>390</v>
      </c>
      <c r="G243" s="234"/>
      <c r="H243" s="236" t="s">
        <v>30</v>
      </c>
      <c r="I243" s="238"/>
      <c r="J243" s="234"/>
      <c r="K243" s="234"/>
      <c r="L243" s="239"/>
      <c r="M243" s="240"/>
      <c r="N243" s="241"/>
      <c r="O243" s="241"/>
      <c r="P243" s="241"/>
      <c r="Q243" s="241"/>
      <c r="R243" s="241"/>
      <c r="S243" s="241"/>
      <c r="T243" s="242"/>
      <c r="AT243" s="243" t="s">
        <v>166</v>
      </c>
      <c r="AU243" s="243" t="s">
        <v>84</v>
      </c>
      <c r="AV243" s="11" t="s">
        <v>82</v>
      </c>
      <c r="AW243" s="11" t="s">
        <v>37</v>
      </c>
      <c r="AX243" s="11" t="s">
        <v>74</v>
      </c>
      <c r="AY243" s="243" t="s">
        <v>157</v>
      </c>
    </row>
    <row r="244" spans="2:51" s="12" customFormat="1" ht="13.5">
      <c r="B244" s="244"/>
      <c r="C244" s="245"/>
      <c r="D244" s="235" t="s">
        <v>166</v>
      </c>
      <c r="E244" s="246" t="s">
        <v>30</v>
      </c>
      <c r="F244" s="247" t="s">
        <v>391</v>
      </c>
      <c r="G244" s="245"/>
      <c r="H244" s="248">
        <v>0.115</v>
      </c>
      <c r="I244" s="249"/>
      <c r="J244" s="245"/>
      <c r="K244" s="245"/>
      <c r="L244" s="250"/>
      <c r="M244" s="251"/>
      <c r="N244" s="252"/>
      <c r="O244" s="252"/>
      <c r="P244" s="252"/>
      <c r="Q244" s="252"/>
      <c r="R244" s="252"/>
      <c r="S244" s="252"/>
      <c r="T244" s="253"/>
      <c r="AT244" s="254" t="s">
        <v>166</v>
      </c>
      <c r="AU244" s="254" t="s">
        <v>84</v>
      </c>
      <c r="AV244" s="12" t="s">
        <v>84</v>
      </c>
      <c r="AW244" s="12" t="s">
        <v>37</v>
      </c>
      <c r="AX244" s="12" t="s">
        <v>74</v>
      </c>
      <c r="AY244" s="254" t="s">
        <v>157</v>
      </c>
    </row>
    <row r="245" spans="2:51" s="13" customFormat="1" ht="13.5">
      <c r="B245" s="255"/>
      <c r="C245" s="256"/>
      <c r="D245" s="235" t="s">
        <v>166</v>
      </c>
      <c r="E245" s="257" t="s">
        <v>30</v>
      </c>
      <c r="F245" s="258" t="s">
        <v>177</v>
      </c>
      <c r="G245" s="256"/>
      <c r="H245" s="259">
        <v>1.061</v>
      </c>
      <c r="I245" s="260"/>
      <c r="J245" s="256"/>
      <c r="K245" s="256"/>
      <c r="L245" s="261"/>
      <c r="M245" s="262"/>
      <c r="N245" s="263"/>
      <c r="O245" s="263"/>
      <c r="P245" s="263"/>
      <c r="Q245" s="263"/>
      <c r="R245" s="263"/>
      <c r="S245" s="263"/>
      <c r="T245" s="264"/>
      <c r="AT245" s="265" t="s">
        <v>166</v>
      </c>
      <c r="AU245" s="265" t="s">
        <v>84</v>
      </c>
      <c r="AV245" s="13" t="s">
        <v>164</v>
      </c>
      <c r="AW245" s="13" t="s">
        <v>37</v>
      </c>
      <c r="AX245" s="13" t="s">
        <v>82</v>
      </c>
      <c r="AY245" s="265" t="s">
        <v>157</v>
      </c>
    </row>
    <row r="246" spans="2:65" s="1" customFormat="1" ht="38.25" customHeight="1">
      <c r="B246" s="46"/>
      <c r="C246" s="221" t="s">
        <v>392</v>
      </c>
      <c r="D246" s="221" t="s">
        <v>159</v>
      </c>
      <c r="E246" s="222" t="s">
        <v>393</v>
      </c>
      <c r="F246" s="223" t="s">
        <v>394</v>
      </c>
      <c r="G246" s="224" t="s">
        <v>395</v>
      </c>
      <c r="H246" s="225">
        <v>3</v>
      </c>
      <c r="I246" s="226"/>
      <c r="J246" s="227">
        <f>ROUND(I246*H246,2)</f>
        <v>0</v>
      </c>
      <c r="K246" s="223" t="s">
        <v>163</v>
      </c>
      <c r="L246" s="72"/>
      <c r="M246" s="228" t="s">
        <v>30</v>
      </c>
      <c r="N246" s="229" t="s">
        <v>45</v>
      </c>
      <c r="O246" s="47"/>
      <c r="P246" s="230">
        <f>O246*H246</f>
        <v>0</v>
      </c>
      <c r="Q246" s="230">
        <v>0.01807</v>
      </c>
      <c r="R246" s="230">
        <f>Q246*H246</f>
        <v>0.054209999999999994</v>
      </c>
      <c r="S246" s="230">
        <v>0</v>
      </c>
      <c r="T246" s="231">
        <f>S246*H246</f>
        <v>0</v>
      </c>
      <c r="AR246" s="24" t="s">
        <v>164</v>
      </c>
      <c r="AT246" s="24" t="s">
        <v>159</v>
      </c>
      <c r="AU246" s="24" t="s">
        <v>84</v>
      </c>
      <c r="AY246" s="24" t="s">
        <v>157</v>
      </c>
      <c r="BE246" s="232">
        <f>IF(N246="základní",J246,0)</f>
        <v>0</v>
      </c>
      <c r="BF246" s="232">
        <f>IF(N246="snížená",J246,0)</f>
        <v>0</v>
      </c>
      <c r="BG246" s="232">
        <f>IF(N246="zákl. přenesená",J246,0)</f>
        <v>0</v>
      </c>
      <c r="BH246" s="232">
        <f>IF(N246="sníž. přenesená",J246,0)</f>
        <v>0</v>
      </c>
      <c r="BI246" s="232">
        <f>IF(N246="nulová",J246,0)</f>
        <v>0</v>
      </c>
      <c r="BJ246" s="24" t="s">
        <v>82</v>
      </c>
      <c r="BK246" s="232">
        <f>ROUND(I246*H246,2)</f>
        <v>0</v>
      </c>
      <c r="BL246" s="24" t="s">
        <v>164</v>
      </c>
      <c r="BM246" s="24" t="s">
        <v>396</v>
      </c>
    </row>
    <row r="247" spans="2:65" s="1" customFormat="1" ht="25.5" customHeight="1">
      <c r="B247" s="46"/>
      <c r="C247" s="221" t="s">
        <v>397</v>
      </c>
      <c r="D247" s="221" t="s">
        <v>159</v>
      </c>
      <c r="E247" s="222" t="s">
        <v>398</v>
      </c>
      <c r="F247" s="223" t="s">
        <v>399</v>
      </c>
      <c r="G247" s="224" t="s">
        <v>182</v>
      </c>
      <c r="H247" s="225">
        <v>0.004</v>
      </c>
      <c r="I247" s="226"/>
      <c r="J247" s="227">
        <f>ROUND(I247*H247,2)</f>
        <v>0</v>
      </c>
      <c r="K247" s="223" t="s">
        <v>163</v>
      </c>
      <c r="L247" s="72"/>
      <c r="M247" s="228" t="s">
        <v>30</v>
      </c>
      <c r="N247" s="229" t="s">
        <v>45</v>
      </c>
      <c r="O247" s="47"/>
      <c r="P247" s="230">
        <f>O247*H247</f>
        <v>0</v>
      </c>
      <c r="Q247" s="230">
        <v>0.019536</v>
      </c>
      <c r="R247" s="230">
        <f>Q247*H247</f>
        <v>7.8144E-05</v>
      </c>
      <c r="S247" s="230">
        <v>0</v>
      </c>
      <c r="T247" s="231">
        <f>S247*H247</f>
        <v>0</v>
      </c>
      <c r="AR247" s="24" t="s">
        <v>164</v>
      </c>
      <c r="AT247" s="24" t="s">
        <v>159</v>
      </c>
      <c r="AU247" s="24" t="s">
        <v>84</v>
      </c>
      <c r="AY247" s="24" t="s">
        <v>157</v>
      </c>
      <c r="BE247" s="232">
        <f>IF(N247="základní",J247,0)</f>
        <v>0</v>
      </c>
      <c r="BF247" s="232">
        <f>IF(N247="snížená",J247,0)</f>
        <v>0</v>
      </c>
      <c r="BG247" s="232">
        <f>IF(N247="zákl. přenesená",J247,0)</f>
        <v>0</v>
      </c>
      <c r="BH247" s="232">
        <f>IF(N247="sníž. přenesená",J247,0)</f>
        <v>0</v>
      </c>
      <c r="BI247" s="232">
        <f>IF(N247="nulová",J247,0)</f>
        <v>0</v>
      </c>
      <c r="BJ247" s="24" t="s">
        <v>82</v>
      </c>
      <c r="BK247" s="232">
        <f>ROUND(I247*H247,2)</f>
        <v>0</v>
      </c>
      <c r="BL247" s="24" t="s">
        <v>164</v>
      </c>
      <c r="BM247" s="24" t="s">
        <v>400</v>
      </c>
    </row>
    <row r="248" spans="2:51" s="11" customFormat="1" ht="13.5">
      <c r="B248" s="233"/>
      <c r="C248" s="234"/>
      <c r="D248" s="235" t="s">
        <v>166</v>
      </c>
      <c r="E248" s="236" t="s">
        <v>30</v>
      </c>
      <c r="F248" s="237" t="s">
        <v>401</v>
      </c>
      <c r="G248" s="234"/>
      <c r="H248" s="236" t="s">
        <v>30</v>
      </c>
      <c r="I248" s="238"/>
      <c r="J248" s="234"/>
      <c r="K248" s="234"/>
      <c r="L248" s="239"/>
      <c r="M248" s="240"/>
      <c r="N248" s="241"/>
      <c r="O248" s="241"/>
      <c r="P248" s="241"/>
      <c r="Q248" s="241"/>
      <c r="R248" s="241"/>
      <c r="S248" s="241"/>
      <c r="T248" s="242"/>
      <c r="AT248" s="243" t="s">
        <v>166</v>
      </c>
      <c r="AU248" s="243" t="s">
        <v>84</v>
      </c>
      <c r="AV248" s="11" t="s">
        <v>82</v>
      </c>
      <c r="AW248" s="11" t="s">
        <v>37</v>
      </c>
      <c r="AX248" s="11" t="s">
        <v>74</v>
      </c>
      <c r="AY248" s="243" t="s">
        <v>157</v>
      </c>
    </row>
    <row r="249" spans="2:51" s="12" customFormat="1" ht="13.5">
      <c r="B249" s="244"/>
      <c r="C249" s="245"/>
      <c r="D249" s="235" t="s">
        <v>166</v>
      </c>
      <c r="E249" s="246" t="s">
        <v>30</v>
      </c>
      <c r="F249" s="247" t="s">
        <v>402</v>
      </c>
      <c r="G249" s="245"/>
      <c r="H249" s="248">
        <v>0.004</v>
      </c>
      <c r="I249" s="249"/>
      <c r="J249" s="245"/>
      <c r="K249" s="245"/>
      <c r="L249" s="250"/>
      <c r="M249" s="251"/>
      <c r="N249" s="252"/>
      <c r="O249" s="252"/>
      <c r="P249" s="252"/>
      <c r="Q249" s="252"/>
      <c r="R249" s="252"/>
      <c r="S249" s="252"/>
      <c r="T249" s="253"/>
      <c r="AT249" s="254" t="s">
        <v>166</v>
      </c>
      <c r="AU249" s="254" t="s">
        <v>84</v>
      </c>
      <c r="AV249" s="12" t="s">
        <v>84</v>
      </c>
      <c r="AW249" s="12" t="s">
        <v>37</v>
      </c>
      <c r="AX249" s="12" t="s">
        <v>82</v>
      </c>
      <c r="AY249" s="254" t="s">
        <v>157</v>
      </c>
    </row>
    <row r="250" spans="2:65" s="1" customFormat="1" ht="25.5" customHeight="1">
      <c r="B250" s="46"/>
      <c r="C250" s="221" t="s">
        <v>403</v>
      </c>
      <c r="D250" s="221" t="s">
        <v>159</v>
      </c>
      <c r="E250" s="222" t="s">
        <v>404</v>
      </c>
      <c r="F250" s="223" t="s">
        <v>405</v>
      </c>
      <c r="G250" s="224" t="s">
        <v>182</v>
      </c>
      <c r="H250" s="225">
        <v>0.014</v>
      </c>
      <c r="I250" s="226"/>
      <c r="J250" s="227">
        <f>ROUND(I250*H250,2)</f>
        <v>0</v>
      </c>
      <c r="K250" s="223" t="s">
        <v>163</v>
      </c>
      <c r="L250" s="72"/>
      <c r="M250" s="228" t="s">
        <v>30</v>
      </c>
      <c r="N250" s="229" t="s">
        <v>45</v>
      </c>
      <c r="O250" s="47"/>
      <c r="P250" s="230">
        <f>O250*H250</f>
        <v>0</v>
      </c>
      <c r="Q250" s="230">
        <v>1.09</v>
      </c>
      <c r="R250" s="230">
        <f>Q250*H250</f>
        <v>0.015260000000000001</v>
      </c>
      <c r="S250" s="230">
        <v>0</v>
      </c>
      <c r="T250" s="231">
        <f>S250*H250</f>
        <v>0</v>
      </c>
      <c r="AR250" s="24" t="s">
        <v>164</v>
      </c>
      <c r="AT250" s="24" t="s">
        <v>159</v>
      </c>
      <c r="AU250" s="24" t="s">
        <v>84</v>
      </c>
      <c r="AY250" s="24" t="s">
        <v>157</v>
      </c>
      <c r="BE250" s="232">
        <f>IF(N250="základní",J250,0)</f>
        <v>0</v>
      </c>
      <c r="BF250" s="232">
        <f>IF(N250="snížená",J250,0)</f>
        <v>0</v>
      </c>
      <c r="BG250" s="232">
        <f>IF(N250="zákl. přenesená",J250,0)</f>
        <v>0</v>
      </c>
      <c r="BH250" s="232">
        <f>IF(N250="sníž. přenesená",J250,0)</f>
        <v>0</v>
      </c>
      <c r="BI250" s="232">
        <f>IF(N250="nulová",J250,0)</f>
        <v>0</v>
      </c>
      <c r="BJ250" s="24" t="s">
        <v>82</v>
      </c>
      <c r="BK250" s="232">
        <f>ROUND(I250*H250,2)</f>
        <v>0</v>
      </c>
      <c r="BL250" s="24" t="s">
        <v>164</v>
      </c>
      <c r="BM250" s="24" t="s">
        <v>406</v>
      </c>
    </row>
    <row r="251" spans="2:47" s="1" customFormat="1" ht="13.5">
      <c r="B251" s="46"/>
      <c r="C251" s="74"/>
      <c r="D251" s="235" t="s">
        <v>221</v>
      </c>
      <c r="E251" s="74"/>
      <c r="F251" s="276" t="s">
        <v>407</v>
      </c>
      <c r="G251" s="74"/>
      <c r="H251" s="74"/>
      <c r="I251" s="191"/>
      <c r="J251" s="74"/>
      <c r="K251" s="74"/>
      <c r="L251" s="72"/>
      <c r="M251" s="277"/>
      <c r="N251" s="47"/>
      <c r="O251" s="47"/>
      <c r="P251" s="47"/>
      <c r="Q251" s="47"/>
      <c r="R251" s="47"/>
      <c r="S251" s="47"/>
      <c r="T251" s="95"/>
      <c r="AT251" s="24" t="s">
        <v>221</v>
      </c>
      <c r="AU251" s="24" t="s">
        <v>84</v>
      </c>
    </row>
    <row r="252" spans="2:51" s="11" customFormat="1" ht="13.5">
      <c r="B252" s="233"/>
      <c r="C252" s="234"/>
      <c r="D252" s="235" t="s">
        <v>166</v>
      </c>
      <c r="E252" s="236" t="s">
        <v>30</v>
      </c>
      <c r="F252" s="237" t="s">
        <v>408</v>
      </c>
      <c r="G252" s="234"/>
      <c r="H252" s="236" t="s">
        <v>30</v>
      </c>
      <c r="I252" s="238"/>
      <c r="J252" s="234"/>
      <c r="K252" s="234"/>
      <c r="L252" s="239"/>
      <c r="M252" s="240"/>
      <c r="N252" s="241"/>
      <c r="O252" s="241"/>
      <c r="P252" s="241"/>
      <c r="Q252" s="241"/>
      <c r="R252" s="241"/>
      <c r="S252" s="241"/>
      <c r="T252" s="242"/>
      <c r="AT252" s="243" t="s">
        <v>166</v>
      </c>
      <c r="AU252" s="243" t="s">
        <v>84</v>
      </c>
      <c r="AV252" s="11" t="s">
        <v>82</v>
      </c>
      <c r="AW252" s="11" t="s">
        <v>37</v>
      </c>
      <c r="AX252" s="11" t="s">
        <v>74</v>
      </c>
      <c r="AY252" s="243" t="s">
        <v>157</v>
      </c>
    </row>
    <row r="253" spans="2:51" s="12" customFormat="1" ht="13.5">
      <c r="B253" s="244"/>
      <c r="C253" s="245"/>
      <c r="D253" s="235" t="s">
        <v>166</v>
      </c>
      <c r="E253" s="246" t="s">
        <v>30</v>
      </c>
      <c r="F253" s="247" t="s">
        <v>409</v>
      </c>
      <c r="G253" s="245"/>
      <c r="H253" s="248">
        <v>0.007</v>
      </c>
      <c r="I253" s="249"/>
      <c r="J253" s="245"/>
      <c r="K253" s="245"/>
      <c r="L253" s="250"/>
      <c r="M253" s="251"/>
      <c r="N253" s="252"/>
      <c r="O253" s="252"/>
      <c r="P253" s="252"/>
      <c r="Q253" s="252"/>
      <c r="R253" s="252"/>
      <c r="S253" s="252"/>
      <c r="T253" s="253"/>
      <c r="AT253" s="254" t="s">
        <v>166</v>
      </c>
      <c r="AU253" s="254" t="s">
        <v>84</v>
      </c>
      <c r="AV253" s="12" t="s">
        <v>84</v>
      </c>
      <c r="AW253" s="12" t="s">
        <v>37</v>
      </c>
      <c r="AX253" s="12" t="s">
        <v>74</v>
      </c>
      <c r="AY253" s="254" t="s">
        <v>157</v>
      </c>
    </row>
    <row r="254" spans="2:51" s="11" customFormat="1" ht="13.5">
      <c r="B254" s="233"/>
      <c r="C254" s="234"/>
      <c r="D254" s="235" t="s">
        <v>166</v>
      </c>
      <c r="E254" s="236" t="s">
        <v>30</v>
      </c>
      <c r="F254" s="237" t="s">
        <v>410</v>
      </c>
      <c r="G254" s="234"/>
      <c r="H254" s="236" t="s">
        <v>30</v>
      </c>
      <c r="I254" s="238"/>
      <c r="J254" s="234"/>
      <c r="K254" s="234"/>
      <c r="L254" s="239"/>
      <c r="M254" s="240"/>
      <c r="N254" s="241"/>
      <c r="O254" s="241"/>
      <c r="P254" s="241"/>
      <c r="Q254" s="241"/>
      <c r="R254" s="241"/>
      <c r="S254" s="241"/>
      <c r="T254" s="242"/>
      <c r="AT254" s="243" t="s">
        <v>166</v>
      </c>
      <c r="AU254" s="243" t="s">
        <v>84</v>
      </c>
      <c r="AV254" s="11" t="s">
        <v>82</v>
      </c>
      <c r="AW254" s="11" t="s">
        <v>37</v>
      </c>
      <c r="AX254" s="11" t="s">
        <v>74</v>
      </c>
      <c r="AY254" s="243" t="s">
        <v>157</v>
      </c>
    </row>
    <row r="255" spans="2:51" s="12" customFormat="1" ht="13.5">
      <c r="B255" s="244"/>
      <c r="C255" s="245"/>
      <c r="D255" s="235" t="s">
        <v>166</v>
      </c>
      <c r="E255" s="246" t="s">
        <v>30</v>
      </c>
      <c r="F255" s="247" t="s">
        <v>411</v>
      </c>
      <c r="G255" s="245"/>
      <c r="H255" s="248">
        <v>0.007</v>
      </c>
      <c r="I255" s="249"/>
      <c r="J255" s="245"/>
      <c r="K255" s="245"/>
      <c r="L255" s="250"/>
      <c r="M255" s="251"/>
      <c r="N255" s="252"/>
      <c r="O255" s="252"/>
      <c r="P255" s="252"/>
      <c r="Q255" s="252"/>
      <c r="R255" s="252"/>
      <c r="S255" s="252"/>
      <c r="T255" s="253"/>
      <c r="AT255" s="254" t="s">
        <v>166</v>
      </c>
      <c r="AU255" s="254" t="s">
        <v>84</v>
      </c>
      <c r="AV255" s="12" t="s">
        <v>84</v>
      </c>
      <c r="AW255" s="12" t="s">
        <v>37</v>
      </c>
      <c r="AX255" s="12" t="s">
        <v>74</v>
      </c>
      <c r="AY255" s="254" t="s">
        <v>157</v>
      </c>
    </row>
    <row r="256" spans="2:51" s="13" customFormat="1" ht="13.5">
      <c r="B256" s="255"/>
      <c r="C256" s="256"/>
      <c r="D256" s="235" t="s">
        <v>166</v>
      </c>
      <c r="E256" s="257" t="s">
        <v>30</v>
      </c>
      <c r="F256" s="258" t="s">
        <v>177</v>
      </c>
      <c r="G256" s="256"/>
      <c r="H256" s="259">
        <v>0.014</v>
      </c>
      <c r="I256" s="260"/>
      <c r="J256" s="256"/>
      <c r="K256" s="256"/>
      <c r="L256" s="261"/>
      <c r="M256" s="262"/>
      <c r="N256" s="263"/>
      <c r="O256" s="263"/>
      <c r="P256" s="263"/>
      <c r="Q256" s="263"/>
      <c r="R256" s="263"/>
      <c r="S256" s="263"/>
      <c r="T256" s="264"/>
      <c r="AT256" s="265" t="s">
        <v>166</v>
      </c>
      <c r="AU256" s="265" t="s">
        <v>84</v>
      </c>
      <c r="AV256" s="13" t="s">
        <v>164</v>
      </c>
      <c r="AW256" s="13" t="s">
        <v>37</v>
      </c>
      <c r="AX256" s="13" t="s">
        <v>82</v>
      </c>
      <c r="AY256" s="265" t="s">
        <v>157</v>
      </c>
    </row>
    <row r="257" spans="2:65" s="1" customFormat="1" ht="25.5" customHeight="1">
      <c r="B257" s="46"/>
      <c r="C257" s="266" t="s">
        <v>412</v>
      </c>
      <c r="D257" s="266" t="s">
        <v>179</v>
      </c>
      <c r="E257" s="267" t="s">
        <v>413</v>
      </c>
      <c r="F257" s="268" t="s">
        <v>414</v>
      </c>
      <c r="G257" s="269" t="s">
        <v>182</v>
      </c>
      <c r="H257" s="270">
        <v>0.018</v>
      </c>
      <c r="I257" s="271"/>
      <c r="J257" s="272">
        <f>ROUND(I257*H257,2)</f>
        <v>0</v>
      </c>
      <c r="K257" s="268" t="s">
        <v>163</v>
      </c>
      <c r="L257" s="273"/>
      <c r="M257" s="274" t="s">
        <v>30</v>
      </c>
      <c r="N257" s="275" t="s">
        <v>45</v>
      </c>
      <c r="O257" s="47"/>
      <c r="P257" s="230">
        <f>O257*H257</f>
        <v>0</v>
      </c>
      <c r="Q257" s="230">
        <v>1</v>
      </c>
      <c r="R257" s="230">
        <f>Q257*H257</f>
        <v>0.018</v>
      </c>
      <c r="S257" s="230">
        <v>0</v>
      </c>
      <c r="T257" s="231">
        <f>S257*H257</f>
        <v>0</v>
      </c>
      <c r="AR257" s="24" t="s">
        <v>184</v>
      </c>
      <c r="AT257" s="24" t="s">
        <v>179</v>
      </c>
      <c r="AU257" s="24" t="s">
        <v>84</v>
      </c>
      <c r="AY257" s="24" t="s">
        <v>157</v>
      </c>
      <c r="BE257" s="232">
        <f>IF(N257="základní",J257,0)</f>
        <v>0</v>
      </c>
      <c r="BF257" s="232">
        <f>IF(N257="snížená",J257,0)</f>
        <v>0</v>
      </c>
      <c r="BG257" s="232">
        <f>IF(N257="zákl. přenesená",J257,0)</f>
        <v>0</v>
      </c>
      <c r="BH257" s="232">
        <f>IF(N257="sníž. přenesená",J257,0)</f>
        <v>0</v>
      </c>
      <c r="BI257" s="232">
        <f>IF(N257="nulová",J257,0)</f>
        <v>0</v>
      </c>
      <c r="BJ257" s="24" t="s">
        <v>82</v>
      </c>
      <c r="BK257" s="232">
        <f>ROUND(I257*H257,2)</f>
        <v>0</v>
      </c>
      <c r="BL257" s="24" t="s">
        <v>164</v>
      </c>
      <c r="BM257" s="24" t="s">
        <v>415</v>
      </c>
    </row>
    <row r="258" spans="2:47" s="1" customFormat="1" ht="13.5">
      <c r="B258" s="46"/>
      <c r="C258" s="74"/>
      <c r="D258" s="235" t="s">
        <v>416</v>
      </c>
      <c r="E258" s="74"/>
      <c r="F258" s="276" t="s">
        <v>417</v>
      </c>
      <c r="G258" s="74"/>
      <c r="H258" s="74"/>
      <c r="I258" s="191"/>
      <c r="J258" s="74"/>
      <c r="K258" s="74"/>
      <c r="L258" s="72"/>
      <c r="M258" s="277"/>
      <c r="N258" s="47"/>
      <c r="O258" s="47"/>
      <c r="P258" s="47"/>
      <c r="Q258" s="47"/>
      <c r="R258" s="47"/>
      <c r="S258" s="47"/>
      <c r="T258" s="95"/>
      <c r="AT258" s="24" t="s">
        <v>416</v>
      </c>
      <c r="AU258" s="24" t="s">
        <v>84</v>
      </c>
    </row>
    <row r="259" spans="2:51" s="12" customFormat="1" ht="13.5">
      <c r="B259" s="244"/>
      <c r="C259" s="245"/>
      <c r="D259" s="235" t="s">
        <v>166</v>
      </c>
      <c r="E259" s="246" t="s">
        <v>30</v>
      </c>
      <c r="F259" s="247" t="s">
        <v>418</v>
      </c>
      <c r="G259" s="245"/>
      <c r="H259" s="248">
        <v>0.018</v>
      </c>
      <c r="I259" s="249"/>
      <c r="J259" s="245"/>
      <c r="K259" s="245"/>
      <c r="L259" s="250"/>
      <c r="M259" s="251"/>
      <c r="N259" s="252"/>
      <c r="O259" s="252"/>
      <c r="P259" s="252"/>
      <c r="Q259" s="252"/>
      <c r="R259" s="252"/>
      <c r="S259" s="252"/>
      <c r="T259" s="253"/>
      <c r="AT259" s="254" t="s">
        <v>166</v>
      </c>
      <c r="AU259" s="254" t="s">
        <v>84</v>
      </c>
      <c r="AV259" s="12" t="s">
        <v>84</v>
      </c>
      <c r="AW259" s="12" t="s">
        <v>37</v>
      </c>
      <c r="AX259" s="12" t="s">
        <v>82</v>
      </c>
      <c r="AY259" s="254" t="s">
        <v>157</v>
      </c>
    </row>
    <row r="260" spans="2:65" s="1" customFormat="1" ht="25.5" customHeight="1">
      <c r="B260" s="46"/>
      <c r="C260" s="221" t="s">
        <v>419</v>
      </c>
      <c r="D260" s="221" t="s">
        <v>159</v>
      </c>
      <c r="E260" s="222" t="s">
        <v>420</v>
      </c>
      <c r="F260" s="223" t="s">
        <v>421</v>
      </c>
      <c r="G260" s="224" t="s">
        <v>162</v>
      </c>
      <c r="H260" s="225">
        <v>4.14</v>
      </c>
      <c r="I260" s="226"/>
      <c r="J260" s="227">
        <f>ROUND(I260*H260,2)</f>
        <v>0</v>
      </c>
      <c r="K260" s="223" t="s">
        <v>163</v>
      </c>
      <c r="L260" s="72"/>
      <c r="M260" s="228" t="s">
        <v>30</v>
      </c>
      <c r="N260" s="229" t="s">
        <v>45</v>
      </c>
      <c r="O260" s="47"/>
      <c r="P260" s="230">
        <f>O260*H260</f>
        <v>0</v>
      </c>
      <c r="Q260" s="230">
        <v>0.052165</v>
      </c>
      <c r="R260" s="230">
        <f>Q260*H260</f>
        <v>0.2159631</v>
      </c>
      <c r="S260" s="230">
        <v>0</v>
      </c>
      <c r="T260" s="231">
        <f>S260*H260</f>
        <v>0</v>
      </c>
      <c r="AR260" s="24" t="s">
        <v>164</v>
      </c>
      <c r="AT260" s="24" t="s">
        <v>159</v>
      </c>
      <c r="AU260" s="24" t="s">
        <v>84</v>
      </c>
      <c r="AY260" s="24" t="s">
        <v>157</v>
      </c>
      <c r="BE260" s="232">
        <f>IF(N260="základní",J260,0)</f>
        <v>0</v>
      </c>
      <c r="BF260" s="232">
        <f>IF(N260="snížená",J260,0)</f>
        <v>0</v>
      </c>
      <c r="BG260" s="232">
        <f>IF(N260="zákl. přenesená",J260,0)</f>
        <v>0</v>
      </c>
      <c r="BH260" s="232">
        <f>IF(N260="sníž. přenesená",J260,0)</f>
        <v>0</v>
      </c>
      <c r="BI260" s="232">
        <f>IF(N260="nulová",J260,0)</f>
        <v>0</v>
      </c>
      <c r="BJ260" s="24" t="s">
        <v>82</v>
      </c>
      <c r="BK260" s="232">
        <f>ROUND(I260*H260,2)</f>
        <v>0</v>
      </c>
      <c r="BL260" s="24" t="s">
        <v>164</v>
      </c>
      <c r="BM260" s="24" t="s">
        <v>422</v>
      </c>
    </row>
    <row r="261" spans="2:51" s="11" customFormat="1" ht="13.5">
      <c r="B261" s="233"/>
      <c r="C261" s="234"/>
      <c r="D261" s="235" t="s">
        <v>166</v>
      </c>
      <c r="E261" s="236" t="s">
        <v>30</v>
      </c>
      <c r="F261" s="237" t="s">
        <v>423</v>
      </c>
      <c r="G261" s="234"/>
      <c r="H261" s="236" t="s">
        <v>30</v>
      </c>
      <c r="I261" s="238"/>
      <c r="J261" s="234"/>
      <c r="K261" s="234"/>
      <c r="L261" s="239"/>
      <c r="M261" s="240"/>
      <c r="N261" s="241"/>
      <c r="O261" s="241"/>
      <c r="P261" s="241"/>
      <c r="Q261" s="241"/>
      <c r="R261" s="241"/>
      <c r="S261" s="241"/>
      <c r="T261" s="242"/>
      <c r="AT261" s="243" t="s">
        <v>166</v>
      </c>
      <c r="AU261" s="243" t="s">
        <v>84</v>
      </c>
      <c r="AV261" s="11" t="s">
        <v>82</v>
      </c>
      <c r="AW261" s="11" t="s">
        <v>37</v>
      </c>
      <c r="AX261" s="11" t="s">
        <v>74</v>
      </c>
      <c r="AY261" s="243" t="s">
        <v>157</v>
      </c>
    </row>
    <row r="262" spans="2:51" s="12" customFormat="1" ht="13.5">
      <c r="B262" s="244"/>
      <c r="C262" s="245"/>
      <c r="D262" s="235" t="s">
        <v>166</v>
      </c>
      <c r="E262" s="246" t="s">
        <v>30</v>
      </c>
      <c r="F262" s="247" t="s">
        <v>424</v>
      </c>
      <c r="G262" s="245"/>
      <c r="H262" s="248">
        <v>1.8</v>
      </c>
      <c r="I262" s="249"/>
      <c r="J262" s="245"/>
      <c r="K262" s="245"/>
      <c r="L262" s="250"/>
      <c r="M262" s="251"/>
      <c r="N262" s="252"/>
      <c r="O262" s="252"/>
      <c r="P262" s="252"/>
      <c r="Q262" s="252"/>
      <c r="R262" s="252"/>
      <c r="S262" s="252"/>
      <c r="T262" s="253"/>
      <c r="AT262" s="254" t="s">
        <v>166</v>
      </c>
      <c r="AU262" s="254" t="s">
        <v>84</v>
      </c>
      <c r="AV262" s="12" t="s">
        <v>84</v>
      </c>
      <c r="AW262" s="12" t="s">
        <v>37</v>
      </c>
      <c r="AX262" s="12" t="s">
        <v>74</v>
      </c>
      <c r="AY262" s="254" t="s">
        <v>157</v>
      </c>
    </row>
    <row r="263" spans="2:51" s="12" customFormat="1" ht="13.5">
      <c r="B263" s="244"/>
      <c r="C263" s="245"/>
      <c r="D263" s="235" t="s">
        <v>166</v>
      </c>
      <c r="E263" s="246" t="s">
        <v>30</v>
      </c>
      <c r="F263" s="247" t="s">
        <v>425</v>
      </c>
      <c r="G263" s="245"/>
      <c r="H263" s="248">
        <v>1.08</v>
      </c>
      <c r="I263" s="249"/>
      <c r="J263" s="245"/>
      <c r="K263" s="245"/>
      <c r="L263" s="250"/>
      <c r="M263" s="251"/>
      <c r="N263" s="252"/>
      <c r="O263" s="252"/>
      <c r="P263" s="252"/>
      <c r="Q263" s="252"/>
      <c r="R263" s="252"/>
      <c r="S263" s="252"/>
      <c r="T263" s="253"/>
      <c r="AT263" s="254" t="s">
        <v>166</v>
      </c>
      <c r="AU263" s="254" t="s">
        <v>84</v>
      </c>
      <c r="AV263" s="12" t="s">
        <v>84</v>
      </c>
      <c r="AW263" s="12" t="s">
        <v>37</v>
      </c>
      <c r="AX263" s="12" t="s">
        <v>74</v>
      </c>
      <c r="AY263" s="254" t="s">
        <v>157</v>
      </c>
    </row>
    <row r="264" spans="2:51" s="12" customFormat="1" ht="13.5">
      <c r="B264" s="244"/>
      <c r="C264" s="245"/>
      <c r="D264" s="235" t="s">
        <v>166</v>
      </c>
      <c r="E264" s="246" t="s">
        <v>30</v>
      </c>
      <c r="F264" s="247" t="s">
        <v>426</v>
      </c>
      <c r="G264" s="245"/>
      <c r="H264" s="248">
        <v>1.26</v>
      </c>
      <c r="I264" s="249"/>
      <c r="J264" s="245"/>
      <c r="K264" s="245"/>
      <c r="L264" s="250"/>
      <c r="M264" s="251"/>
      <c r="N264" s="252"/>
      <c r="O264" s="252"/>
      <c r="P264" s="252"/>
      <c r="Q264" s="252"/>
      <c r="R264" s="252"/>
      <c r="S264" s="252"/>
      <c r="T264" s="253"/>
      <c r="AT264" s="254" t="s">
        <v>166</v>
      </c>
      <c r="AU264" s="254" t="s">
        <v>84</v>
      </c>
      <c r="AV264" s="12" t="s">
        <v>84</v>
      </c>
      <c r="AW264" s="12" t="s">
        <v>37</v>
      </c>
      <c r="AX264" s="12" t="s">
        <v>74</v>
      </c>
      <c r="AY264" s="254" t="s">
        <v>157</v>
      </c>
    </row>
    <row r="265" spans="2:51" s="13" customFormat="1" ht="13.5">
      <c r="B265" s="255"/>
      <c r="C265" s="256"/>
      <c r="D265" s="235" t="s">
        <v>166</v>
      </c>
      <c r="E265" s="257" t="s">
        <v>30</v>
      </c>
      <c r="F265" s="258" t="s">
        <v>177</v>
      </c>
      <c r="G265" s="256"/>
      <c r="H265" s="259">
        <v>4.14</v>
      </c>
      <c r="I265" s="260"/>
      <c r="J265" s="256"/>
      <c r="K265" s="256"/>
      <c r="L265" s="261"/>
      <c r="M265" s="262"/>
      <c r="N265" s="263"/>
      <c r="O265" s="263"/>
      <c r="P265" s="263"/>
      <c r="Q265" s="263"/>
      <c r="R265" s="263"/>
      <c r="S265" s="263"/>
      <c r="T265" s="264"/>
      <c r="AT265" s="265" t="s">
        <v>166</v>
      </c>
      <c r="AU265" s="265" t="s">
        <v>84</v>
      </c>
      <c r="AV265" s="13" t="s">
        <v>164</v>
      </c>
      <c r="AW265" s="13" t="s">
        <v>37</v>
      </c>
      <c r="AX265" s="13" t="s">
        <v>82</v>
      </c>
      <c r="AY265" s="265" t="s">
        <v>157</v>
      </c>
    </row>
    <row r="266" spans="2:65" s="1" customFormat="1" ht="38.25" customHeight="1">
      <c r="B266" s="46"/>
      <c r="C266" s="221" t="s">
        <v>427</v>
      </c>
      <c r="D266" s="221" t="s">
        <v>159</v>
      </c>
      <c r="E266" s="222" t="s">
        <v>428</v>
      </c>
      <c r="F266" s="223" t="s">
        <v>429</v>
      </c>
      <c r="G266" s="224" t="s">
        <v>162</v>
      </c>
      <c r="H266" s="225">
        <v>6.03</v>
      </c>
      <c r="I266" s="226"/>
      <c r="J266" s="227">
        <f>ROUND(I266*H266,2)</f>
        <v>0</v>
      </c>
      <c r="K266" s="223" t="s">
        <v>163</v>
      </c>
      <c r="L266" s="72"/>
      <c r="M266" s="228" t="s">
        <v>30</v>
      </c>
      <c r="N266" s="229" t="s">
        <v>45</v>
      </c>
      <c r="O266" s="47"/>
      <c r="P266" s="230">
        <f>O266*H266</f>
        <v>0</v>
      </c>
      <c r="Q266" s="230">
        <v>0.23458</v>
      </c>
      <c r="R266" s="230">
        <f>Q266*H266</f>
        <v>1.4145174</v>
      </c>
      <c r="S266" s="230">
        <v>0</v>
      </c>
      <c r="T266" s="231">
        <f>S266*H266</f>
        <v>0</v>
      </c>
      <c r="AR266" s="24" t="s">
        <v>164</v>
      </c>
      <c r="AT266" s="24" t="s">
        <v>159</v>
      </c>
      <c r="AU266" s="24" t="s">
        <v>84</v>
      </c>
      <c r="AY266" s="24" t="s">
        <v>157</v>
      </c>
      <c r="BE266" s="232">
        <f>IF(N266="základní",J266,0)</f>
        <v>0</v>
      </c>
      <c r="BF266" s="232">
        <f>IF(N266="snížená",J266,0)</f>
        <v>0</v>
      </c>
      <c r="BG266" s="232">
        <f>IF(N266="zákl. přenesená",J266,0)</f>
        <v>0</v>
      </c>
      <c r="BH266" s="232">
        <f>IF(N266="sníž. přenesená",J266,0)</f>
        <v>0</v>
      </c>
      <c r="BI266" s="232">
        <f>IF(N266="nulová",J266,0)</f>
        <v>0</v>
      </c>
      <c r="BJ266" s="24" t="s">
        <v>82</v>
      </c>
      <c r="BK266" s="232">
        <f>ROUND(I266*H266,2)</f>
        <v>0</v>
      </c>
      <c r="BL266" s="24" t="s">
        <v>164</v>
      </c>
      <c r="BM266" s="24" t="s">
        <v>430</v>
      </c>
    </row>
    <row r="267" spans="2:47" s="1" customFormat="1" ht="13.5">
      <c r="B267" s="46"/>
      <c r="C267" s="74"/>
      <c r="D267" s="235" t="s">
        <v>221</v>
      </c>
      <c r="E267" s="74"/>
      <c r="F267" s="276" t="s">
        <v>431</v>
      </c>
      <c r="G267" s="74"/>
      <c r="H267" s="74"/>
      <c r="I267" s="191"/>
      <c r="J267" s="74"/>
      <c r="K267" s="74"/>
      <c r="L267" s="72"/>
      <c r="M267" s="277"/>
      <c r="N267" s="47"/>
      <c r="O267" s="47"/>
      <c r="P267" s="47"/>
      <c r="Q267" s="47"/>
      <c r="R267" s="47"/>
      <c r="S267" s="47"/>
      <c r="T267" s="95"/>
      <c r="AT267" s="24" t="s">
        <v>221</v>
      </c>
      <c r="AU267" s="24" t="s">
        <v>84</v>
      </c>
    </row>
    <row r="268" spans="2:51" s="11" customFormat="1" ht="13.5">
      <c r="B268" s="233"/>
      <c r="C268" s="234"/>
      <c r="D268" s="235" t="s">
        <v>166</v>
      </c>
      <c r="E268" s="236" t="s">
        <v>30</v>
      </c>
      <c r="F268" s="237" t="s">
        <v>432</v>
      </c>
      <c r="G268" s="234"/>
      <c r="H268" s="236" t="s">
        <v>30</v>
      </c>
      <c r="I268" s="238"/>
      <c r="J268" s="234"/>
      <c r="K268" s="234"/>
      <c r="L268" s="239"/>
      <c r="M268" s="240"/>
      <c r="N268" s="241"/>
      <c r="O268" s="241"/>
      <c r="P268" s="241"/>
      <c r="Q268" s="241"/>
      <c r="R268" s="241"/>
      <c r="S268" s="241"/>
      <c r="T268" s="242"/>
      <c r="AT268" s="243" t="s">
        <v>166</v>
      </c>
      <c r="AU268" s="243" t="s">
        <v>84</v>
      </c>
      <c r="AV268" s="11" t="s">
        <v>82</v>
      </c>
      <c r="AW268" s="11" t="s">
        <v>37</v>
      </c>
      <c r="AX268" s="11" t="s">
        <v>74</v>
      </c>
      <c r="AY268" s="243" t="s">
        <v>157</v>
      </c>
    </row>
    <row r="269" spans="2:51" s="12" customFormat="1" ht="13.5">
      <c r="B269" s="244"/>
      <c r="C269" s="245"/>
      <c r="D269" s="235" t="s">
        <v>166</v>
      </c>
      <c r="E269" s="246" t="s">
        <v>30</v>
      </c>
      <c r="F269" s="247" t="s">
        <v>433</v>
      </c>
      <c r="G269" s="245"/>
      <c r="H269" s="248">
        <v>6.03</v>
      </c>
      <c r="I269" s="249"/>
      <c r="J269" s="245"/>
      <c r="K269" s="245"/>
      <c r="L269" s="250"/>
      <c r="M269" s="251"/>
      <c r="N269" s="252"/>
      <c r="O269" s="252"/>
      <c r="P269" s="252"/>
      <c r="Q269" s="252"/>
      <c r="R269" s="252"/>
      <c r="S269" s="252"/>
      <c r="T269" s="253"/>
      <c r="AT269" s="254" t="s">
        <v>166</v>
      </c>
      <c r="AU269" s="254" t="s">
        <v>84</v>
      </c>
      <c r="AV269" s="12" t="s">
        <v>84</v>
      </c>
      <c r="AW269" s="12" t="s">
        <v>37</v>
      </c>
      <c r="AX269" s="12" t="s">
        <v>82</v>
      </c>
      <c r="AY269" s="254" t="s">
        <v>157</v>
      </c>
    </row>
    <row r="270" spans="2:65" s="1" customFormat="1" ht="25.5" customHeight="1">
      <c r="B270" s="46"/>
      <c r="C270" s="221" t="s">
        <v>434</v>
      </c>
      <c r="D270" s="221" t="s">
        <v>159</v>
      </c>
      <c r="E270" s="222" t="s">
        <v>435</v>
      </c>
      <c r="F270" s="223" t="s">
        <v>436</v>
      </c>
      <c r="G270" s="224" t="s">
        <v>162</v>
      </c>
      <c r="H270" s="225">
        <v>5.592</v>
      </c>
      <c r="I270" s="226"/>
      <c r="J270" s="227">
        <f>ROUND(I270*H270,2)</f>
        <v>0</v>
      </c>
      <c r="K270" s="223" t="s">
        <v>163</v>
      </c>
      <c r="L270" s="72"/>
      <c r="M270" s="228" t="s">
        <v>30</v>
      </c>
      <c r="N270" s="229" t="s">
        <v>45</v>
      </c>
      <c r="O270" s="47"/>
      <c r="P270" s="230">
        <f>O270*H270</f>
        <v>0</v>
      </c>
      <c r="Q270" s="230">
        <v>0.06982</v>
      </c>
      <c r="R270" s="230">
        <f>Q270*H270</f>
        <v>0.3904334399999999</v>
      </c>
      <c r="S270" s="230">
        <v>0</v>
      </c>
      <c r="T270" s="231">
        <f>S270*H270</f>
        <v>0</v>
      </c>
      <c r="AR270" s="24" t="s">
        <v>164</v>
      </c>
      <c r="AT270" s="24" t="s">
        <v>159</v>
      </c>
      <c r="AU270" s="24" t="s">
        <v>84</v>
      </c>
      <c r="AY270" s="24" t="s">
        <v>157</v>
      </c>
      <c r="BE270" s="232">
        <f>IF(N270="základní",J270,0)</f>
        <v>0</v>
      </c>
      <c r="BF270" s="232">
        <f>IF(N270="snížená",J270,0)</f>
        <v>0</v>
      </c>
      <c r="BG270" s="232">
        <f>IF(N270="zákl. přenesená",J270,0)</f>
        <v>0</v>
      </c>
      <c r="BH270" s="232">
        <f>IF(N270="sníž. přenesená",J270,0)</f>
        <v>0</v>
      </c>
      <c r="BI270" s="232">
        <f>IF(N270="nulová",J270,0)</f>
        <v>0</v>
      </c>
      <c r="BJ270" s="24" t="s">
        <v>82</v>
      </c>
      <c r="BK270" s="232">
        <f>ROUND(I270*H270,2)</f>
        <v>0</v>
      </c>
      <c r="BL270" s="24" t="s">
        <v>164</v>
      </c>
      <c r="BM270" s="24" t="s">
        <v>437</v>
      </c>
    </row>
    <row r="271" spans="2:51" s="11" customFormat="1" ht="13.5">
      <c r="B271" s="233"/>
      <c r="C271" s="234"/>
      <c r="D271" s="235" t="s">
        <v>166</v>
      </c>
      <c r="E271" s="236" t="s">
        <v>30</v>
      </c>
      <c r="F271" s="237" t="s">
        <v>438</v>
      </c>
      <c r="G271" s="234"/>
      <c r="H271" s="236" t="s">
        <v>30</v>
      </c>
      <c r="I271" s="238"/>
      <c r="J271" s="234"/>
      <c r="K271" s="234"/>
      <c r="L271" s="239"/>
      <c r="M271" s="240"/>
      <c r="N271" s="241"/>
      <c r="O271" s="241"/>
      <c r="P271" s="241"/>
      <c r="Q271" s="241"/>
      <c r="R271" s="241"/>
      <c r="S271" s="241"/>
      <c r="T271" s="242"/>
      <c r="AT271" s="243" t="s">
        <v>166</v>
      </c>
      <c r="AU271" s="243" t="s">
        <v>84</v>
      </c>
      <c r="AV271" s="11" t="s">
        <v>82</v>
      </c>
      <c r="AW271" s="11" t="s">
        <v>37</v>
      </c>
      <c r="AX271" s="11" t="s">
        <v>74</v>
      </c>
      <c r="AY271" s="243" t="s">
        <v>157</v>
      </c>
    </row>
    <row r="272" spans="2:51" s="12" customFormat="1" ht="13.5">
      <c r="B272" s="244"/>
      <c r="C272" s="245"/>
      <c r="D272" s="235" t="s">
        <v>166</v>
      </c>
      <c r="E272" s="246" t="s">
        <v>30</v>
      </c>
      <c r="F272" s="247" t="s">
        <v>439</v>
      </c>
      <c r="G272" s="245"/>
      <c r="H272" s="248">
        <v>5.592</v>
      </c>
      <c r="I272" s="249"/>
      <c r="J272" s="245"/>
      <c r="K272" s="245"/>
      <c r="L272" s="250"/>
      <c r="M272" s="251"/>
      <c r="N272" s="252"/>
      <c r="O272" s="252"/>
      <c r="P272" s="252"/>
      <c r="Q272" s="252"/>
      <c r="R272" s="252"/>
      <c r="S272" s="252"/>
      <c r="T272" s="253"/>
      <c r="AT272" s="254" t="s">
        <v>166</v>
      </c>
      <c r="AU272" s="254" t="s">
        <v>84</v>
      </c>
      <c r="AV272" s="12" t="s">
        <v>84</v>
      </c>
      <c r="AW272" s="12" t="s">
        <v>37</v>
      </c>
      <c r="AX272" s="12" t="s">
        <v>82</v>
      </c>
      <c r="AY272" s="254" t="s">
        <v>157</v>
      </c>
    </row>
    <row r="273" spans="2:63" s="10" customFormat="1" ht="29.85" customHeight="1">
      <c r="B273" s="205"/>
      <c r="C273" s="206"/>
      <c r="D273" s="207" t="s">
        <v>73</v>
      </c>
      <c r="E273" s="219" t="s">
        <v>164</v>
      </c>
      <c r="F273" s="219" t="s">
        <v>440</v>
      </c>
      <c r="G273" s="206"/>
      <c r="H273" s="206"/>
      <c r="I273" s="209"/>
      <c r="J273" s="220">
        <f>BK273</f>
        <v>0</v>
      </c>
      <c r="K273" s="206"/>
      <c r="L273" s="211"/>
      <c r="M273" s="212"/>
      <c r="N273" s="213"/>
      <c r="O273" s="213"/>
      <c r="P273" s="214">
        <f>SUM(P274:P338)</f>
        <v>0</v>
      </c>
      <c r="Q273" s="213"/>
      <c r="R273" s="214">
        <f>SUM(R274:R338)</f>
        <v>9.848231256962404</v>
      </c>
      <c r="S273" s="213"/>
      <c r="T273" s="215">
        <f>SUM(T274:T338)</f>
        <v>0</v>
      </c>
      <c r="AR273" s="216" t="s">
        <v>82</v>
      </c>
      <c r="AT273" s="217" t="s">
        <v>73</v>
      </c>
      <c r="AU273" s="217" t="s">
        <v>82</v>
      </c>
      <c r="AY273" s="216" t="s">
        <v>157</v>
      </c>
      <c r="BK273" s="218">
        <f>SUM(BK274:BK338)</f>
        <v>0</v>
      </c>
    </row>
    <row r="274" spans="2:65" s="1" customFormat="1" ht="38.25" customHeight="1">
      <c r="B274" s="46"/>
      <c r="C274" s="221" t="s">
        <v>441</v>
      </c>
      <c r="D274" s="221" t="s">
        <v>159</v>
      </c>
      <c r="E274" s="222" t="s">
        <v>442</v>
      </c>
      <c r="F274" s="223" t="s">
        <v>443</v>
      </c>
      <c r="G274" s="224" t="s">
        <v>171</v>
      </c>
      <c r="H274" s="225">
        <v>2.132</v>
      </c>
      <c r="I274" s="226"/>
      <c r="J274" s="227">
        <f>ROUND(I274*H274,2)</f>
        <v>0</v>
      </c>
      <c r="K274" s="223" t="s">
        <v>163</v>
      </c>
      <c r="L274" s="72"/>
      <c r="M274" s="228" t="s">
        <v>30</v>
      </c>
      <c r="N274" s="229" t="s">
        <v>45</v>
      </c>
      <c r="O274" s="47"/>
      <c r="P274" s="230">
        <f>O274*H274</f>
        <v>0</v>
      </c>
      <c r="Q274" s="230">
        <v>2.45343</v>
      </c>
      <c r="R274" s="230">
        <f>Q274*H274</f>
        <v>5.23071276</v>
      </c>
      <c r="S274" s="230">
        <v>0</v>
      </c>
      <c r="T274" s="231">
        <f>S274*H274</f>
        <v>0</v>
      </c>
      <c r="AR274" s="24" t="s">
        <v>164</v>
      </c>
      <c r="AT274" s="24" t="s">
        <v>159</v>
      </c>
      <c r="AU274" s="24" t="s">
        <v>84</v>
      </c>
      <c r="AY274" s="24" t="s">
        <v>157</v>
      </c>
      <c r="BE274" s="232">
        <f>IF(N274="základní",J274,0)</f>
        <v>0</v>
      </c>
      <c r="BF274" s="232">
        <f>IF(N274="snížená",J274,0)</f>
        <v>0</v>
      </c>
      <c r="BG274" s="232">
        <f>IF(N274="zákl. přenesená",J274,0)</f>
        <v>0</v>
      </c>
      <c r="BH274" s="232">
        <f>IF(N274="sníž. přenesená",J274,0)</f>
        <v>0</v>
      </c>
      <c r="BI274" s="232">
        <f>IF(N274="nulová",J274,0)</f>
        <v>0</v>
      </c>
      <c r="BJ274" s="24" t="s">
        <v>82</v>
      </c>
      <c r="BK274" s="232">
        <f>ROUND(I274*H274,2)</f>
        <v>0</v>
      </c>
      <c r="BL274" s="24" t="s">
        <v>164</v>
      </c>
      <c r="BM274" s="24" t="s">
        <v>444</v>
      </c>
    </row>
    <row r="275" spans="2:51" s="11" customFormat="1" ht="13.5">
      <c r="B275" s="233"/>
      <c r="C275" s="234"/>
      <c r="D275" s="235" t="s">
        <v>166</v>
      </c>
      <c r="E275" s="236" t="s">
        <v>30</v>
      </c>
      <c r="F275" s="237" t="s">
        <v>445</v>
      </c>
      <c r="G275" s="234"/>
      <c r="H275" s="236" t="s">
        <v>30</v>
      </c>
      <c r="I275" s="238"/>
      <c r="J275" s="234"/>
      <c r="K275" s="234"/>
      <c r="L275" s="239"/>
      <c r="M275" s="240"/>
      <c r="N275" s="241"/>
      <c r="O275" s="241"/>
      <c r="P275" s="241"/>
      <c r="Q275" s="241"/>
      <c r="R275" s="241"/>
      <c r="S275" s="241"/>
      <c r="T275" s="242"/>
      <c r="AT275" s="243" t="s">
        <v>166</v>
      </c>
      <c r="AU275" s="243" t="s">
        <v>84</v>
      </c>
      <c r="AV275" s="11" t="s">
        <v>82</v>
      </c>
      <c r="AW275" s="11" t="s">
        <v>37</v>
      </c>
      <c r="AX275" s="11" t="s">
        <v>74</v>
      </c>
      <c r="AY275" s="243" t="s">
        <v>157</v>
      </c>
    </row>
    <row r="276" spans="2:51" s="11" customFormat="1" ht="13.5">
      <c r="B276" s="233"/>
      <c r="C276" s="234"/>
      <c r="D276" s="235" t="s">
        <v>166</v>
      </c>
      <c r="E276" s="236" t="s">
        <v>30</v>
      </c>
      <c r="F276" s="237" t="s">
        <v>446</v>
      </c>
      <c r="G276" s="234"/>
      <c r="H276" s="236" t="s">
        <v>30</v>
      </c>
      <c r="I276" s="238"/>
      <c r="J276" s="234"/>
      <c r="K276" s="234"/>
      <c r="L276" s="239"/>
      <c r="M276" s="240"/>
      <c r="N276" s="241"/>
      <c r="O276" s="241"/>
      <c r="P276" s="241"/>
      <c r="Q276" s="241"/>
      <c r="R276" s="241"/>
      <c r="S276" s="241"/>
      <c r="T276" s="242"/>
      <c r="AT276" s="243" t="s">
        <v>166</v>
      </c>
      <c r="AU276" s="243" t="s">
        <v>84</v>
      </c>
      <c r="AV276" s="11" t="s">
        <v>82</v>
      </c>
      <c r="AW276" s="11" t="s">
        <v>37</v>
      </c>
      <c r="AX276" s="11" t="s">
        <v>74</v>
      </c>
      <c r="AY276" s="243" t="s">
        <v>157</v>
      </c>
    </row>
    <row r="277" spans="2:51" s="12" customFormat="1" ht="13.5">
      <c r="B277" s="244"/>
      <c r="C277" s="245"/>
      <c r="D277" s="235" t="s">
        <v>166</v>
      </c>
      <c r="E277" s="246" t="s">
        <v>30</v>
      </c>
      <c r="F277" s="247" t="s">
        <v>447</v>
      </c>
      <c r="G277" s="245"/>
      <c r="H277" s="248">
        <v>0.784</v>
      </c>
      <c r="I277" s="249"/>
      <c r="J277" s="245"/>
      <c r="K277" s="245"/>
      <c r="L277" s="250"/>
      <c r="M277" s="251"/>
      <c r="N277" s="252"/>
      <c r="O277" s="252"/>
      <c r="P277" s="252"/>
      <c r="Q277" s="252"/>
      <c r="R277" s="252"/>
      <c r="S277" s="252"/>
      <c r="T277" s="253"/>
      <c r="AT277" s="254" t="s">
        <v>166</v>
      </c>
      <c r="AU277" s="254" t="s">
        <v>84</v>
      </c>
      <c r="AV277" s="12" t="s">
        <v>84</v>
      </c>
      <c r="AW277" s="12" t="s">
        <v>37</v>
      </c>
      <c r="AX277" s="12" t="s">
        <v>74</v>
      </c>
      <c r="AY277" s="254" t="s">
        <v>157</v>
      </c>
    </row>
    <row r="278" spans="2:51" s="11" customFormat="1" ht="13.5">
      <c r="B278" s="233"/>
      <c r="C278" s="234"/>
      <c r="D278" s="235" t="s">
        <v>166</v>
      </c>
      <c r="E278" s="236" t="s">
        <v>30</v>
      </c>
      <c r="F278" s="237" t="s">
        <v>448</v>
      </c>
      <c r="G278" s="234"/>
      <c r="H278" s="236" t="s">
        <v>30</v>
      </c>
      <c r="I278" s="238"/>
      <c r="J278" s="234"/>
      <c r="K278" s="234"/>
      <c r="L278" s="239"/>
      <c r="M278" s="240"/>
      <c r="N278" s="241"/>
      <c r="O278" s="241"/>
      <c r="P278" s="241"/>
      <c r="Q278" s="241"/>
      <c r="R278" s="241"/>
      <c r="S278" s="241"/>
      <c r="T278" s="242"/>
      <c r="AT278" s="243" t="s">
        <v>166</v>
      </c>
      <c r="AU278" s="243" t="s">
        <v>84</v>
      </c>
      <c r="AV278" s="11" t="s">
        <v>82</v>
      </c>
      <c r="AW278" s="11" t="s">
        <v>37</v>
      </c>
      <c r="AX278" s="11" t="s">
        <v>74</v>
      </c>
      <c r="AY278" s="243" t="s">
        <v>157</v>
      </c>
    </row>
    <row r="279" spans="2:51" s="12" customFormat="1" ht="13.5">
      <c r="B279" s="244"/>
      <c r="C279" s="245"/>
      <c r="D279" s="235" t="s">
        <v>166</v>
      </c>
      <c r="E279" s="246" t="s">
        <v>30</v>
      </c>
      <c r="F279" s="247" t="s">
        <v>449</v>
      </c>
      <c r="G279" s="245"/>
      <c r="H279" s="248">
        <v>0.495</v>
      </c>
      <c r="I279" s="249"/>
      <c r="J279" s="245"/>
      <c r="K279" s="245"/>
      <c r="L279" s="250"/>
      <c r="M279" s="251"/>
      <c r="N279" s="252"/>
      <c r="O279" s="252"/>
      <c r="P279" s="252"/>
      <c r="Q279" s="252"/>
      <c r="R279" s="252"/>
      <c r="S279" s="252"/>
      <c r="T279" s="253"/>
      <c r="AT279" s="254" t="s">
        <v>166</v>
      </c>
      <c r="AU279" s="254" t="s">
        <v>84</v>
      </c>
      <c r="AV279" s="12" t="s">
        <v>84</v>
      </c>
      <c r="AW279" s="12" t="s">
        <v>37</v>
      </c>
      <c r="AX279" s="12" t="s">
        <v>74</v>
      </c>
      <c r="AY279" s="254" t="s">
        <v>157</v>
      </c>
    </row>
    <row r="280" spans="2:51" s="11" customFormat="1" ht="13.5">
      <c r="B280" s="233"/>
      <c r="C280" s="234"/>
      <c r="D280" s="235" t="s">
        <v>166</v>
      </c>
      <c r="E280" s="236" t="s">
        <v>30</v>
      </c>
      <c r="F280" s="237" t="s">
        <v>450</v>
      </c>
      <c r="G280" s="234"/>
      <c r="H280" s="236" t="s">
        <v>30</v>
      </c>
      <c r="I280" s="238"/>
      <c r="J280" s="234"/>
      <c r="K280" s="234"/>
      <c r="L280" s="239"/>
      <c r="M280" s="240"/>
      <c r="N280" s="241"/>
      <c r="O280" s="241"/>
      <c r="P280" s="241"/>
      <c r="Q280" s="241"/>
      <c r="R280" s="241"/>
      <c r="S280" s="241"/>
      <c r="T280" s="242"/>
      <c r="AT280" s="243" t="s">
        <v>166</v>
      </c>
      <c r="AU280" s="243" t="s">
        <v>84</v>
      </c>
      <c r="AV280" s="11" t="s">
        <v>82</v>
      </c>
      <c r="AW280" s="11" t="s">
        <v>37</v>
      </c>
      <c r="AX280" s="11" t="s">
        <v>74</v>
      </c>
      <c r="AY280" s="243" t="s">
        <v>157</v>
      </c>
    </row>
    <row r="281" spans="2:51" s="12" customFormat="1" ht="13.5">
      <c r="B281" s="244"/>
      <c r="C281" s="245"/>
      <c r="D281" s="235" t="s">
        <v>166</v>
      </c>
      <c r="E281" s="246" t="s">
        <v>30</v>
      </c>
      <c r="F281" s="247" t="s">
        <v>451</v>
      </c>
      <c r="G281" s="245"/>
      <c r="H281" s="248">
        <v>0.853</v>
      </c>
      <c r="I281" s="249"/>
      <c r="J281" s="245"/>
      <c r="K281" s="245"/>
      <c r="L281" s="250"/>
      <c r="M281" s="251"/>
      <c r="N281" s="252"/>
      <c r="O281" s="252"/>
      <c r="P281" s="252"/>
      <c r="Q281" s="252"/>
      <c r="R281" s="252"/>
      <c r="S281" s="252"/>
      <c r="T281" s="253"/>
      <c r="AT281" s="254" t="s">
        <v>166</v>
      </c>
      <c r="AU281" s="254" t="s">
        <v>84</v>
      </c>
      <c r="AV281" s="12" t="s">
        <v>84</v>
      </c>
      <c r="AW281" s="12" t="s">
        <v>37</v>
      </c>
      <c r="AX281" s="12" t="s">
        <v>74</v>
      </c>
      <c r="AY281" s="254" t="s">
        <v>157</v>
      </c>
    </row>
    <row r="282" spans="2:51" s="13" customFormat="1" ht="13.5">
      <c r="B282" s="255"/>
      <c r="C282" s="256"/>
      <c r="D282" s="235" t="s">
        <v>166</v>
      </c>
      <c r="E282" s="257" t="s">
        <v>30</v>
      </c>
      <c r="F282" s="258" t="s">
        <v>177</v>
      </c>
      <c r="G282" s="256"/>
      <c r="H282" s="259">
        <v>2.132</v>
      </c>
      <c r="I282" s="260"/>
      <c r="J282" s="256"/>
      <c r="K282" s="256"/>
      <c r="L282" s="261"/>
      <c r="M282" s="262"/>
      <c r="N282" s="263"/>
      <c r="O282" s="263"/>
      <c r="P282" s="263"/>
      <c r="Q282" s="263"/>
      <c r="R282" s="263"/>
      <c r="S282" s="263"/>
      <c r="T282" s="264"/>
      <c r="AT282" s="265" t="s">
        <v>166</v>
      </c>
      <c r="AU282" s="265" t="s">
        <v>84</v>
      </c>
      <c r="AV282" s="13" t="s">
        <v>164</v>
      </c>
      <c r="AW282" s="13" t="s">
        <v>37</v>
      </c>
      <c r="AX282" s="13" t="s">
        <v>82</v>
      </c>
      <c r="AY282" s="265" t="s">
        <v>157</v>
      </c>
    </row>
    <row r="283" spans="2:65" s="1" customFormat="1" ht="76.5" customHeight="1">
      <c r="B283" s="46"/>
      <c r="C283" s="221" t="s">
        <v>452</v>
      </c>
      <c r="D283" s="221" t="s">
        <v>159</v>
      </c>
      <c r="E283" s="222" t="s">
        <v>453</v>
      </c>
      <c r="F283" s="223" t="s">
        <v>454</v>
      </c>
      <c r="G283" s="224" t="s">
        <v>162</v>
      </c>
      <c r="H283" s="225">
        <v>15.988</v>
      </c>
      <c r="I283" s="226"/>
      <c r="J283" s="227">
        <f>ROUND(I283*H283,2)</f>
        <v>0</v>
      </c>
      <c r="K283" s="223" t="s">
        <v>163</v>
      </c>
      <c r="L283" s="72"/>
      <c r="M283" s="228" t="s">
        <v>30</v>
      </c>
      <c r="N283" s="229" t="s">
        <v>45</v>
      </c>
      <c r="O283" s="47"/>
      <c r="P283" s="230">
        <f>O283*H283</f>
        <v>0</v>
      </c>
      <c r="Q283" s="230">
        <v>0.01127628</v>
      </c>
      <c r="R283" s="230">
        <f>Q283*H283</f>
        <v>0.18028516464</v>
      </c>
      <c r="S283" s="230">
        <v>0</v>
      </c>
      <c r="T283" s="231">
        <f>S283*H283</f>
        <v>0</v>
      </c>
      <c r="AR283" s="24" t="s">
        <v>164</v>
      </c>
      <c r="AT283" s="24" t="s">
        <v>159</v>
      </c>
      <c r="AU283" s="24" t="s">
        <v>84</v>
      </c>
      <c r="AY283" s="24" t="s">
        <v>157</v>
      </c>
      <c r="BE283" s="232">
        <f>IF(N283="základní",J283,0)</f>
        <v>0</v>
      </c>
      <c r="BF283" s="232">
        <f>IF(N283="snížená",J283,0)</f>
        <v>0</v>
      </c>
      <c r="BG283" s="232">
        <f>IF(N283="zákl. přenesená",J283,0)</f>
        <v>0</v>
      </c>
      <c r="BH283" s="232">
        <f>IF(N283="sníž. přenesená",J283,0)</f>
        <v>0</v>
      </c>
      <c r="BI283" s="232">
        <f>IF(N283="nulová",J283,0)</f>
        <v>0</v>
      </c>
      <c r="BJ283" s="24" t="s">
        <v>82</v>
      </c>
      <c r="BK283" s="232">
        <f>ROUND(I283*H283,2)</f>
        <v>0</v>
      </c>
      <c r="BL283" s="24" t="s">
        <v>164</v>
      </c>
      <c r="BM283" s="24" t="s">
        <v>455</v>
      </c>
    </row>
    <row r="284" spans="2:47" s="1" customFormat="1" ht="13.5">
      <c r="B284" s="46"/>
      <c r="C284" s="74"/>
      <c r="D284" s="235" t="s">
        <v>221</v>
      </c>
      <c r="E284" s="74"/>
      <c r="F284" s="276" t="s">
        <v>456</v>
      </c>
      <c r="G284" s="74"/>
      <c r="H284" s="74"/>
      <c r="I284" s="191"/>
      <c r="J284" s="74"/>
      <c r="K284" s="74"/>
      <c r="L284" s="72"/>
      <c r="M284" s="277"/>
      <c r="N284" s="47"/>
      <c r="O284" s="47"/>
      <c r="P284" s="47"/>
      <c r="Q284" s="47"/>
      <c r="R284" s="47"/>
      <c r="S284" s="47"/>
      <c r="T284" s="95"/>
      <c r="AT284" s="24" t="s">
        <v>221</v>
      </c>
      <c r="AU284" s="24" t="s">
        <v>84</v>
      </c>
    </row>
    <row r="285" spans="2:51" s="11" customFormat="1" ht="13.5">
      <c r="B285" s="233"/>
      <c r="C285" s="234"/>
      <c r="D285" s="235" t="s">
        <v>166</v>
      </c>
      <c r="E285" s="236" t="s">
        <v>30</v>
      </c>
      <c r="F285" s="237" t="s">
        <v>445</v>
      </c>
      <c r="G285" s="234"/>
      <c r="H285" s="236" t="s">
        <v>30</v>
      </c>
      <c r="I285" s="238"/>
      <c r="J285" s="234"/>
      <c r="K285" s="234"/>
      <c r="L285" s="239"/>
      <c r="M285" s="240"/>
      <c r="N285" s="241"/>
      <c r="O285" s="241"/>
      <c r="P285" s="241"/>
      <c r="Q285" s="241"/>
      <c r="R285" s="241"/>
      <c r="S285" s="241"/>
      <c r="T285" s="242"/>
      <c r="AT285" s="243" t="s">
        <v>166</v>
      </c>
      <c r="AU285" s="243" t="s">
        <v>84</v>
      </c>
      <c r="AV285" s="11" t="s">
        <v>82</v>
      </c>
      <c r="AW285" s="11" t="s">
        <v>37</v>
      </c>
      <c r="AX285" s="11" t="s">
        <v>74</v>
      </c>
      <c r="AY285" s="243" t="s">
        <v>157</v>
      </c>
    </row>
    <row r="286" spans="2:51" s="11" customFormat="1" ht="13.5">
      <c r="B286" s="233"/>
      <c r="C286" s="234"/>
      <c r="D286" s="235" t="s">
        <v>166</v>
      </c>
      <c r="E286" s="236" t="s">
        <v>30</v>
      </c>
      <c r="F286" s="237" t="s">
        <v>446</v>
      </c>
      <c r="G286" s="234"/>
      <c r="H286" s="236" t="s">
        <v>30</v>
      </c>
      <c r="I286" s="238"/>
      <c r="J286" s="234"/>
      <c r="K286" s="234"/>
      <c r="L286" s="239"/>
      <c r="M286" s="240"/>
      <c r="N286" s="241"/>
      <c r="O286" s="241"/>
      <c r="P286" s="241"/>
      <c r="Q286" s="241"/>
      <c r="R286" s="241"/>
      <c r="S286" s="241"/>
      <c r="T286" s="242"/>
      <c r="AT286" s="243" t="s">
        <v>166</v>
      </c>
      <c r="AU286" s="243" t="s">
        <v>84</v>
      </c>
      <c r="AV286" s="11" t="s">
        <v>82</v>
      </c>
      <c r="AW286" s="11" t="s">
        <v>37</v>
      </c>
      <c r="AX286" s="11" t="s">
        <v>74</v>
      </c>
      <c r="AY286" s="243" t="s">
        <v>157</v>
      </c>
    </row>
    <row r="287" spans="2:51" s="12" customFormat="1" ht="13.5">
      <c r="B287" s="244"/>
      <c r="C287" s="245"/>
      <c r="D287" s="235" t="s">
        <v>166</v>
      </c>
      <c r="E287" s="246" t="s">
        <v>30</v>
      </c>
      <c r="F287" s="247" t="s">
        <v>457</v>
      </c>
      <c r="G287" s="245"/>
      <c r="H287" s="248">
        <v>5.88</v>
      </c>
      <c r="I287" s="249"/>
      <c r="J287" s="245"/>
      <c r="K287" s="245"/>
      <c r="L287" s="250"/>
      <c r="M287" s="251"/>
      <c r="N287" s="252"/>
      <c r="O287" s="252"/>
      <c r="P287" s="252"/>
      <c r="Q287" s="252"/>
      <c r="R287" s="252"/>
      <c r="S287" s="252"/>
      <c r="T287" s="253"/>
      <c r="AT287" s="254" t="s">
        <v>166</v>
      </c>
      <c r="AU287" s="254" t="s">
        <v>84</v>
      </c>
      <c r="AV287" s="12" t="s">
        <v>84</v>
      </c>
      <c r="AW287" s="12" t="s">
        <v>37</v>
      </c>
      <c r="AX287" s="12" t="s">
        <v>74</v>
      </c>
      <c r="AY287" s="254" t="s">
        <v>157</v>
      </c>
    </row>
    <row r="288" spans="2:51" s="11" customFormat="1" ht="13.5">
      <c r="B288" s="233"/>
      <c r="C288" s="234"/>
      <c r="D288" s="235" t="s">
        <v>166</v>
      </c>
      <c r="E288" s="236" t="s">
        <v>30</v>
      </c>
      <c r="F288" s="237" t="s">
        <v>448</v>
      </c>
      <c r="G288" s="234"/>
      <c r="H288" s="236" t="s">
        <v>30</v>
      </c>
      <c r="I288" s="238"/>
      <c r="J288" s="234"/>
      <c r="K288" s="234"/>
      <c r="L288" s="239"/>
      <c r="M288" s="240"/>
      <c r="N288" s="241"/>
      <c r="O288" s="241"/>
      <c r="P288" s="241"/>
      <c r="Q288" s="241"/>
      <c r="R288" s="241"/>
      <c r="S288" s="241"/>
      <c r="T288" s="242"/>
      <c r="AT288" s="243" t="s">
        <v>166</v>
      </c>
      <c r="AU288" s="243" t="s">
        <v>84</v>
      </c>
      <c r="AV288" s="11" t="s">
        <v>82</v>
      </c>
      <c r="AW288" s="11" t="s">
        <v>37</v>
      </c>
      <c r="AX288" s="11" t="s">
        <v>74</v>
      </c>
      <c r="AY288" s="243" t="s">
        <v>157</v>
      </c>
    </row>
    <row r="289" spans="2:51" s="12" customFormat="1" ht="13.5">
      <c r="B289" s="244"/>
      <c r="C289" s="245"/>
      <c r="D289" s="235" t="s">
        <v>166</v>
      </c>
      <c r="E289" s="246" t="s">
        <v>30</v>
      </c>
      <c r="F289" s="247" t="s">
        <v>458</v>
      </c>
      <c r="G289" s="245"/>
      <c r="H289" s="248">
        <v>3.713</v>
      </c>
      <c r="I289" s="249"/>
      <c r="J289" s="245"/>
      <c r="K289" s="245"/>
      <c r="L289" s="250"/>
      <c r="M289" s="251"/>
      <c r="N289" s="252"/>
      <c r="O289" s="252"/>
      <c r="P289" s="252"/>
      <c r="Q289" s="252"/>
      <c r="R289" s="252"/>
      <c r="S289" s="252"/>
      <c r="T289" s="253"/>
      <c r="AT289" s="254" t="s">
        <v>166</v>
      </c>
      <c r="AU289" s="254" t="s">
        <v>84</v>
      </c>
      <c r="AV289" s="12" t="s">
        <v>84</v>
      </c>
      <c r="AW289" s="12" t="s">
        <v>37</v>
      </c>
      <c r="AX289" s="12" t="s">
        <v>74</v>
      </c>
      <c r="AY289" s="254" t="s">
        <v>157</v>
      </c>
    </row>
    <row r="290" spans="2:51" s="11" customFormat="1" ht="13.5">
      <c r="B290" s="233"/>
      <c r="C290" s="234"/>
      <c r="D290" s="235" t="s">
        <v>166</v>
      </c>
      <c r="E290" s="236" t="s">
        <v>30</v>
      </c>
      <c r="F290" s="237" t="s">
        <v>450</v>
      </c>
      <c r="G290" s="234"/>
      <c r="H290" s="236" t="s">
        <v>30</v>
      </c>
      <c r="I290" s="238"/>
      <c r="J290" s="234"/>
      <c r="K290" s="234"/>
      <c r="L290" s="239"/>
      <c r="M290" s="240"/>
      <c r="N290" s="241"/>
      <c r="O290" s="241"/>
      <c r="P290" s="241"/>
      <c r="Q290" s="241"/>
      <c r="R290" s="241"/>
      <c r="S290" s="241"/>
      <c r="T290" s="242"/>
      <c r="AT290" s="243" t="s">
        <v>166</v>
      </c>
      <c r="AU290" s="243" t="s">
        <v>84</v>
      </c>
      <c r="AV290" s="11" t="s">
        <v>82</v>
      </c>
      <c r="AW290" s="11" t="s">
        <v>37</v>
      </c>
      <c r="AX290" s="11" t="s">
        <v>74</v>
      </c>
      <c r="AY290" s="243" t="s">
        <v>157</v>
      </c>
    </row>
    <row r="291" spans="2:51" s="12" customFormat="1" ht="13.5">
      <c r="B291" s="244"/>
      <c r="C291" s="245"/>
      <c r="D291" s="235" t="s">
        <v>166</v>
      </c>
      <c r="E291" s="246" t="s">
        <v>30</v>
      </c>
      <c r="F291" s="247" t="s">
        <v>459</v>
      </c>
      <c r="G291" s="245"/>
      <c r="H291" s="248">
        <v>6.395</v>
      </c>
      <c r="I291" s="249"/>
      <c r="J291" s="245"/>
      <c r="K291" s="245"/>
      <c r="L291" s="250"/>
      <c r="M291" s="251"/>
      <c r="N291" s="252"/>
      <c r="O291" s="252"/>
      <c r="P291" s="252"/>
      <c r="Q291" s="252"/>
      <c r="R291" s="252"/>
      <c r="S291" s="252"/>
      <c r="T291" s="253"/>
      <c r="AT291" s="254" t="s">
        <v>166</v>
      </c>
      <c r="AU291" s="254" t="s">
        <v>84</v>
      </c>
      <c r="AV291" s="12" t="s">
        <v>84</v>
      </c>
      <c r="AW291" s="12" t="s">
        <v>37</v>
      </c>
      <c r="AX291" s="12" t="s">
        <v>74</v>
      </c>
      <c r="AY291" s="254" t="s">
        <v>157</v>
      </c>
    </row>
    <row r="292" spans="2:51" s="13" customFormat="1" ht="13.5">
      <c r="B292" s="255"/>
      <c r="C292" s="256"/>
      <c r="D292" s="235" t="s">
        <v>166</v>
      </c>
      <c r="E292" s="257" t="s">
        <v>30</v>
      </c>
      <c r="F292" s="258" t="s">
        <v>177</v>
      </c>
      <c r="G292" s="256"/>
      <c r="H292" s="259">
        <v>15.988</v>
      </c>
      <c r="I292" s="260"/>
      <c r="J292" s="256"/>
      <c r="K292" s="256"/>
      <c r="L292" s="261"/>
      <c r="M292" s="262"/>
      <c r="N292" s="263"/>
      <c r="O292" s="263"/>
      <c r="P292" s="263"/>
      <c r="Q292" s="263"/>
      <c r="R292" s="263"/>
      <c r="S292" s="263"/>
      <c r="T292" s="264"/>
      <c r="AT292" s="265" t="s">
        <v>166</v>
      </c>
      <c r="AU292" s="265" t="s">
        <v>84</v>
      </c>
      <c r="AV292" s="13" t="s">
        <v>164</v>
      </c>
      <c r="AW292" s="13" t="s">
        <v>37</v>
      </c>
      <c r="AX292" s="13" t="s">
        <v>82</v>
      </c>
      <c r="AY292" s="265" t="s">
        <v>157</v>
      </c>
    </row>
    <row r="293" spans="2:65" s="1" customFormat="1" ht="63.75" customHeight="1">
      <c r="B293" s="46"/>
      <c r="C293" s="221" t="s">
        <v>460</v>
      </c>
      <c r="D293" s="221" t="s">
        <v>159</v>
      </c>
      <c r="E293" s="222" t="s">
        <v>461</v>
      </c>
      <c r="F293" s="223" t="s">
        <v>462</v>
      </c>
      <c r="G293" s="224" t="s">
        <v>182</v>
      </c>
      <c r="H293" s="225">
        <v>0.108</v>
      </c>
      <c r="I293" s="226"/>
      <c r="J293" s="227">
        <f>ROUND(I293*H293,2)</f>
        <v>0</v>
      </c>
      <c r="K293" s="223" t="s">
        <v>163</v>
      </c>
      <c r="L293" s="72"/>
      <c r="M293" s="228" t="s">
        <v>30</v>
      </c>
      <c r="N293" s="229" t="s">
        <v>45</v>
      </c>
      <c r="O293" s="47"/>
      <c r="P293" s="230">
        <f>O293*H293</f>
        <v>0</v>
      </c>
      <c r="Q293" s="230">
        <v>1.0525888178</v>
      </c>
      <c r="R293" s="230">
        <f>Q293*H293</f>
        <v>0.1136795923224</v>
      </c>
      <c r="S293" s="230">
        <v>0</v>
      </c>
      <c r="T293" s="231">
        <f>S293*H293</f>
        <v>0</v>
      </c>
      <c r="AR293" s="24" t="s">
        <v>164</v>
      </c>
      <c r="AT293" s="24" t="s">
        <v>159</v>
      </c>
      <c r="AU293" s="24" t="s">
        <v>84</v>
      </c>
      <c r="AY293" s="24" t="s">
        <v>157</v>
      </c>
      <c r="BE293" s="232">
        <f>IF(N293="základní",J293,0)</f>
        <v>0</v>
      </c>
      <c r="BF293" s="232">
        <f>IF(N293="snížená",J293,0)</f>
        <v>0</v>
      </c>
      <c r="BG293" s="232">
        <f>IF(N293="zákl. přenesená",J293,0)</f>
        <v>0</v>
      </c>
      <c r="BH293" s="232">
        <f>IF(N293="sníž. přenesená",J293,0)</f>
        <v>0</v>
      </c>
      <c r="BI293" s="232">
        <f>IF(N293="nulová",J293,0)</f>
        <v>0</v>
      </c>
      <c r="BJ293" s="24" t="s">
        <v>82</v>
      </c>
      <c r="BK293" s="232">
        <f>ROUND(I293*H293,2)</f>
        <v>0</v>
      </c>
      <c r="BL293" s="24" t="s">
        <v>164</v>
      </c>
      <c r="BM293" s="24" t="s">
        <v>463</v>
      </c>
    </row>
    <row r="294" spans="2:51" s="11" customFormat="1" ht="13.5">
      <c r="B294" s="233"/>
      <c r="C294" s="234"/>
      <c r="D294" s="235" t="s">
        <v>166</v>
      </c>
      <c r="E294" s="236" t="s">
        <v>30</v>
      </c>
      <c r="F294" s="237" t="s">
        <v>445</v>
      </c>
      <c r="G294" s="234"/>
      <c r="H294" s="236" t="s">
        <v>30</v>
      </c>
      <c r="I294" s="238"/>
      <c r="J294" s="234"/>
      <c r="K294" s="234"/>
      <c r="L294" s="239"/>
      <c r="M294" s="240"/>
      <c r="N294" s="241"/>
      <c r="O294" s="241"/>
      <c r="P294" s="241"/>
      <c r="Q294" s="241"/>
      <c r="R294" s="241"/>
      <c r="S294" s="241"/>
      <c r="T294" s="242"/>
      <c r="AT294" s="243" t="s">
        <v>166</v>
      </c>
      <c r="AU294" s="243" t="s">
        <v>84</v>
      </c>
      <c r="AV294" s="11" t="s">
        <v>82</v>
      </c>
      <c r="AW294" s="11" t="s">
        <v>37</v>
      </c>
      <c r="AX294" s="11" t="s">
        <v>74</v>
      </c>
      <c r="AY294" s="243" t="s">
        <v>157</v>
      </c>
    </row>
    <row r="295" spans="2:51" s="11" customFormat="1" ht="13.5">
      <c r="B295" s="233"/>
      <c r="C295" s="234"/>
      <c r="D295" s="235" t="s">
        <v>166</v>
      </c>
      <c r="E295" s="236" t="s">
        <v>30</v>
      </c>
      <c r="F295" s="237" t="s">
        <v>446</v>
      </c>
      <c r="G295" s="234"/>
      <c r="H295" s="236" t="s">
        <v>30</v>
      </c>
      <c r="I295" s="238"/>
      <c r="J295" s="234"/>
      <c r="K295" s="234"/>
      <c r="L295" s="239"/>
      <c r="M295" s="240"/>
      <c r="N295" s="241"/>
      <c r="O295" s="241"/>
      <c r="P295" s="241"/>
      <c r="Q295" s="241"/>
      <c r="R295" s="241"/>
      <c r="S295" s="241"/>
      <c r="T295" s="242"/>
      <c r="AT295" s="243" t="s">
        <v>166</v>
      </c>
      <c r="AU295" s="243" t="s">
        <v>84</v>
      </c>
      <c r="AV295" s="11" t="s">
        <v>82</v>
      </c>
      <c r="AW295" s="11" t="s">
        <v>37</v>
      </c>
      <c r="AX295" s="11" t="s">
        <v>74</v>
      </c>
      <c r="AY295" s="243" t="s">
        <v>157</v>
      </c>
    </row>
    <row r="296" spans="2:51" s="12" customFormat="1" ht="13.5">
      <c r="B296" s="244"/>
      <c r="C296" s="245"/>
      <c r="D296" s="235" t="s">
        <v>166</v>
      </c>
      <c r="E296" s="246" t="s">
        <v>30</v>
      </c>
      <c r="F296" s="247" t="s">
        <v>464</v>
      </c>
      <c r="G296" s="245"/>
      <c r="H296" s="248">
        <v>0.04</v>
      </c>
      <c r="I296" s="249"/>
      <c r="J296" s="245"/>
      <c r="K296" s="245"/>
      <c r="L296" s="250"/>
      <c r="M296" s="251"/>
      <c r="N296" s="252"/>
      <c r="O296" s="252"/>
      <c r="P296" s="252"/>
      <c r="Q296" s="252"/>
      <c r="R296" s="252"/>
      <c r="S296" s="252"/>
      <c r="T296" s="253"/>
      <c r="AT296" s="254" t="s">
        <v>166</v>
      </c>
      <c r="AU296" s="254" t="s">
        <v>84</v>
      </c>
      <c r="AV296" s="12" t="s">
        <v>84</v>
      </c>
      <c r="AW296" s="12" t="s">
        <v>37</v>
      </c>
      <c r="AX296" s="12" t="s">
        <v>74</v>
      </c>
      <c r="AY296" s="254" t="s">
        <v>157</v>
      </c>
    </row>
    <row r="297" spans="2:51" s="11" customFormat="1" ht="13.5">
      <c r="B297" s="233"/>
      <c r="C297" s="234"/>
      <c r="D297" s="235" t="s">
        <v>166</v>
      </c>
      <c r="E297" s="236" t="s">
        <v>30</v>
      </c>
      <c r="F297" s="237" t="s">
        <v>448</v>
      </c>
      <c r="G297" s="234"/>
      <c r="H297" s="236" t="s">
        <v>30</v>
      </c>
      <c r="I297" s="238"/>
      <c r="J297" s="234"/>
      <c r="K297" s="234"/>
      <c r="L297" s="239"/>
      <c r="M297" s="240"/>
      <c r="N297" s="241"/>
      <c r="O297" s="241"/>
      <c r="P297" s="241"/>
      <c r="Q297" s="241"/>
      <c r="R297" s="241"/>
      <c r="S297" s="241"/>
      <c r="T297" s="242"/>
      <c r="AT297" s="243" t="s">
        <v>166</v>
      </c>
      <c r="AU297" s="243" t="s">
        <v>84</v>
      </c>
      <c r="AV297" s="11" t="s">
        <v>82</v>
      </c>
      <c r="AW297" s="11" t="s">
        <v>37</v>
      </c>
      <c r="AX297" s="11" t="s">
        <v>74</v>
      </c>
      <c r="AY297" s="243" t="s">
        <v>157</v>
      </c>
    </row>
    <row r="298" spans="2:51" s="12" customFormat="1" ht="13.5">
      <c r="B298" s="244"/>
      <c r="C298" s="245"/>
      <c r="D298" s="235" t="s">
        <v>166</v>
      </c>
      <c r="E298" s="246" t="s">
        <v>30</v>
      </c>
      <c r="F298" s="247" t="s">
        <v>465</v>
      </c>
      <c r="G298" s="245"/>
      <c r="H298" s="248">
        <v>0.025</v>
      </c>
      <c r="I298" s="249"/>
      <c r="J298" s="245"/>
      <c r="K298" s="245"/>
      <c r="L298" s="250"/>
      <c r="M298" s="251"/>
      <c r="N298" s="252"/>
      <c r="O298" s="252"/>
      <c r="P298" s="252"/>
      <c r="Q298" s="252"/>
      <c r="R298" s="252"/>
      <c r="S298" s="252"/>
      <c r="T298" s="253"/>
      <c r="AT298" s="254" t="s">
        <v>166</v>
      </c>
      <c r="AU298" s="254" t="s">
        <v>84</v>
      </c>
      <c r="AV298" s="12" t="s">
        <v>84</v>
      </c>
      <c r="AW298" s="12" t="s">
        <v>37</v>
      </c>
      <c r="AX298" s="12" t="s">
        <v>74</v>
      </c>
      <c r="AY298" s="254" t="s">
        <v>157</v>
      </c>
    </row>
    <row r="299" spans="2:51" s="11" customFormat="1" ht="13.5">
      <c r="B299" s="233"/>
      <c r="C299" s="234"/>
      <c r="D299" s="235" t="s">
        <v>166</v>
      </c>
      <c r="E299" s="236" t="s">
        <v>30</v>
      </c>
      <c r="F299" s="237" t="s">
        <v>450</v>
      </c>
      <c r="G299" s="234"/>
      <c r="H299" s="236" t="s">
        <v>30</v>
      </c>
      <c r="I299" s="238"/>
      <c r="J299" s="234"/>
      <c r="K299" s="234"/>
      <c r="L299" s="239"/>
      <c r="M299" s="240"/>
      <c r="N299" s="241"/>
      <c r="O299" s="241"/>
      <c r="P299" s="241"/>
      <c r="Q299" s="241"/>
      <c r="R299" s="241"/>
      <c r="S299" s="241"/>
      <c r="T299" s="242"/>
      <c r="AT299" s="243" t="s">
        <v>166</v>
      </c>
      <c r="AU299" s="243" t="s">
        <v>84</v>
      </c>
      <c r="AV299" s="11" t="s">
        <v>82</v>
      </c>
      <c r="AW299" s="11" t="s">
        <v>37</v>
      </c>
      <c r="AX299" s="11" t="s">
        <v>74</v>
      </c>
      <c r="AY299" s="243" t="s">
        <v>157</v>
      </c>
    </row>
    <row r="300" spans="2:51" s="12" customFormat="1" ht="13.5">
      <c r="B300" s="244"/>
      <c r="C300" s="245"/>
      <c r="D300" s="235" t="s">
        <v>166</v>
      </c>
      <c r="E300" s="246" t="s">
        <v>30</v>
      </c>
      <c r="F300" s="247" t="s">
        <v>466</v>
      </c>
      <c r="G300" s="245"/>
      <c r="H300" s="248">
        <v>0.043</v>
      </c>
      <c r="I300" s="249"/>
      <c r="J300" s="245"/>
      <c r="K300" s="245"/>
      <c r="L300" s="250"/>
      <c r="M300" s="251"/>
      <c r="N300" s="252"/>
      <c r="O300" s="252"/>
      <c r="P300" s="252"/>
      <c r="Q300" s="252"/>
      <c r="R300" s="252"/>
      <c r="S300" s="252"/>
      <c r="T300" s="253"/>
      <c r="AT300" s="254" t="s">
        <v>166</v>
      </c>
      <c r="AU300" s="254" t="s">
        <v>84</v>
      </c>
      <c r="AV300" s="12" t="s">
        <v>84</v>
      </c>
      <c r="AW300" s="12" t="s">
        <v>37</v>
      </c>
      <c r="AX300" s="12" t="s">
        <v>74</v>
      </c>
      <c r="AY300" s="254" t="s">
        <v>157</v>
      </c>
    </row>
    <row r="301" spans="2:51" s="13" customFormat="1" ht="13.5">
      <c r="B301" s="255"/>
      <c r="C301" s="256"/>
      <c r="D301" s="235" t="s">
        <v>166</v>
      </c>
      <c r="E301" s="257" t="s">
        <v>30</v>
      </c>
      <c r="F301" s="258" t="s">
        <v>177</v>
      </c>
      <c r="G301" s="256"/>
      <c r="H301" s="259">
        <v>0.108</v>
      </c>
      <c r="I301" s="260"/>
      <c r="J301" s="256"/>
      <c r="K301" s="256"/>
      <c r="L301" s="261"/>
      <c r="M301" s="262"/>
      <c r="N301" s="263"/>
      <c r="O301" s="263"/>
      <c r="P301" s="263"/>
      <c r="Q301" s="263"/>
      <c r="R301" s="263"/>
      <c r="S301" s="263"/>
      <c r="T301" s="264"/>
      <c r="AT301" s="265" t="s">
        <v>166</v>
      </c>
      <c r="AU301" s="265" t="s">
        <v>84</v>
      </c>
      <c r="AV301" s="13" t="s">
        <v>164</v>
      </c>
      <c r="AW301" s="13" t="s">
        <v>37</v>
      </c>
      <c r="AX301" s="13" t="s">
        <v>82</v>
      </c>
      <c r="AY301" s="265" t="s">
        <v>157</v>
      </c>
    </row>
    <row r="302" spans="2:65" s="1" customFormat="1" ht="25.5" customHeight="1">
      <c r="B302" s="46"/>
      <c r="C302" s="221" t="s">
        <v>467</v>
      </c>
      <c r="D302" s="221" t="s">
        <v>159</v>
      </c>
      <c r="E302" s="222" t="s">
        <v>468</v>
      </c>
      <c r="F302" s="223" t="s">
        <v>469</v>
      </c>
      <c r="G302" s="224" t="s">
        <v>171</v>
      </c>
      <c r="H302" s="225">
        <v>1.046</v>
      </c>
      <c r="I302" s="226"/>
      <c r="J302" s="227">
        <f>ROUND(I302*H302,2)</f>
        <v>0</v>
      </c>
      <c r="K302" s="223" t="s">
        <v>163</v>
      </c>
      <c r="L302" s="72"/>
      <c r="M302" s="228" t="s">
        <v>30</v>
      </c>
      <c r="N302" s="229" t="s">
        <v>45</v>
      </c>
      <c r="O302" s="47"/>
      <c r="P302" s="230">
        <f>O302*H302</f>
        <v>0</v>
      </c>
      <c r="Q302" s="230">
        <v>2.25642</v>
      </c>
      <c r="R302" s="230">
        <f>Q302*H302</f>
        <v>2.36021532</v>
      </c>
      <c r="S302" s="230">
        <v>0</v>
      </c>
      <c r="T302" s="231">
        <f>S302*H302</f>
        <v>0</v>
      </c>
      <c r="AR302" s="24" t="s">
        <v>164</v>
      </c>
      <c r="AT302" s="24" t="s">
        <v>159</v>
      </c>
      <c r="AU302" s="24" t="s">
        <v>84</v>
      </c>
      <c r="AY302" s="24" t="s">
        <v>157</v>
      </c>
      <c r="BE302" s="232">
        <f>IF(N302="základní",J302,0)</f>
        <v>0</v>
      </c>
      <c r="BF302" s="232">
        <f>IF(N302="snížená",J302,0)</f>
        <v>0</v>
      </c>
      <c r="BG302" s="232">
        <f>IF(N302="zákl. přenesená",J302,0)</f>
        <v>0</v>
      </c>
      <c r="BH302" s="232">
        <f>IF(N302="sníž. přenesená",J302,0)</f>
        <v>0</v>
      </c>
      <c r="BI302" s="232">
        <f>IF(N302="nulová",J302,0)</f>
        <v>0</v>
      </c>
      <c r="BJ302" s="24" t="s">
        <v>82</v>
      </c>
      <c r="BK302" s="232">
        <f>ROUND(I302*H302,2)</f>
        <v>0</v>
      </c>
      <c r="BL302" s="24" t="s">
        <v>164</v>
      </c>
      <c r="BM302" s="24" t="s">
        <v>470</v>
      </c>
    </row>
    <row r="303" spans="2:51" s="11" customFormat="1" ht="13.5">
      <c r="B303" s="233"/>
      <c r="C303" s="234"/>
      <c r="D303" s="235" t="s">
        <v>166</v>
      </c>
      <c r="E303" s="236" t="s">
        <v>30</v>
      </c>
      <c r="F303" s="237" t="s">
        <v>471</v>
      </c>
      <c r="G303" s="234"/>
      <c r="H303" s="236" t="s">
        <v>30</v>
      </c>
      <c r="I303" s="238"/>
      <c r="J303" s="234"/>
      <c r="K303" s="234"/>
      <c r="L303" s="239"/>
      <c r="M303" s="240"/>
      <c r="N303" s="241"/>
      <c r="O303" s="241"/>
      <c r="P303" s="241"/>
      <c r="Q303" s="241"/>
      <c r="R303" s="241"/>
      <c r="S303" s="241"/>
      <c r="T303" s="242"/>
      <c r="AT303" s="243" t="s">
        <v>166</v>
      </c>
      <c r="AU303" s="243" t="s">
        <v>84</v>
      </c>
      <c r="AV303" s="11" t="s">
        <v>82</v>
      </c>
      <c r="AW303" s="11" t="s">
        <v>37</v>
      </c>
      <c r="AX303" s="11" t="s">
        <v>74</v>
      </c>
      <c r="AY303" s="243" t="s">
        <v>157</v>
      </c>
    </row>
    <row r="304" spans="2:51" s="12" customFormat="1" ht="13.5">
      <c r="B304" s="244"/>
      <c r="C304" s="245"/>
      <c r="D304" s="235" t="s">
        <v>166</v>
      </c>
      <c r="E304" s="246" t="s">
        <v>30</v>
      </c>
      <c r="F304" s="247" t="s">
        <v>472</v>
      </c>
      <c r="G304" s="245"/>
      <c r="H304" s="248">
        <v>0.956</v>
      </c>
      <c r="I304" s="249"/>
      <c r="J304" s="245"/>
      <c r="K304" s="245"/>
      <c r="L304" s="250"/>
      <c r="M304" s="251"/>
      <c r="N304" s="252"/>
      <c r="O304" s="252"/>
      <c r="P304" s="252"/>
      <c r="Q304" s="252"/>
      <c r="R304" s="252"/>
      <c r="S304" s="252"/>
      <c r="T304" s="253"/>
      <c r="AT304" s="254" t="s">
        <v>166</v>
      </c>
      <c r="AU304" s="254" t="s">
        <v>84</v>
      </c>
      <c r="AV304" s="12" t="s">
        <v>84</v>
      </c>
      <c r="AW304" s="12" t="s">
        <v>37</v>
      </c>
      <c r="AX304" s="12" t="s">
        <v>74</v>
      </c>
      <c r="AY304" s="254" t="s">
        <v>157</v>
      </c>
    </row>
    <row r="305" spans="2:51" s="11" customFormat="1" ht="13.5">
      <c r="B305" s="233"/>
      <c r="C305" s="234"/>
      <c r="D305" s="235" t="s">
        <v>166</v>
      </c>
      <c r="E305" s="236" t="s">
        <v>30</v>
      </c>
      <c r="F305" s="237" t="s">
        <v>473</v>
      </c>
      <c r="G305" s="234"/>
      <c r="H305" s="236" t="s">
        <v>30</v>
      </c>
      <c r="I305" s="238"/>
      <c r="J305" s="234"/>
      <c r="K305" s="234"/>
      <c r="L305" s="239"/>
      <c r="M305" s="240"/>
      <c r="N305" s="241"/>
      <c r="O305" s="241"/>
      <c r="P305" s="241"/>
      <c r="Q305" s="241"/>
      <c r="R305" s="241"/>
      <c r="S305" s="241"/>
      <c r="T305" s="242"/>
      <c r="AT305" s="243" t="s">
        <v>166</v>
      </c>
      <c r="AU305" s="243" t="s">
        <v>84</v>
      </c>
      <c r="AV305" s="11" t="s">
        <v>82</v>
      </c>
      <c r="AW305" s="11" t="s">
        <v>37</v>
      </c>
      <c r="AX305" s="11" t="s">
        <v>74</v>
      </c>
      <c r="AY305" s="243" t="s">
        <v>157</v>
      </c>
    </row>
    <row r="306" spans="2:51" s="12" customFormat="1" ht="13.5">
      <c r="B306" s="244"/>
      <c r="C306" s="245"/>
      <c r="D306" s="235" t="s">
        <v>166</v>
      </c>
      <c r="E306" s="246" t="s">
        <v>30</v>
      </c>
      <c r="F306" s="247" t="s">
        <v>474</v>
      </c>
      <c r="G306" s="245"/>
      <c r="H306" s="248">
        <v>0.09</v>
      </c>
      <c r="I306" s="249"/>
      <c r="J306" s="245"/>
      <c r="K306" s="245"/>
      <c r="L306" s="250"/>
      <c r="M306" s="251"/>
      <c r="N306" s="252"/>
      <c r="O306" s="252"/>
      <c r="P306" s="252"/>
      <c r="Q306" s="252"/>
      <c r="R306" s="252"/>
      <c r="S306" s="252"/>
      <c r="T306" s="253"/>
      <c r="AT306" s="254" t="s">
        <v>166</v>
      </c>
      <c r="AU306" s="254" t="s">
        <v>84</v>
      </c>
      <c r="AV306" s="12" t="s">
        <v>84</v>
      </c>
      <c r="AW306" s="12" t="s">
        <v>37</v>
      </c>
      <c r="AX306" s="12" t="s">
        <v>74</v>
      </c>
      <c r="AY306" s="254" t="s">
        <v>157</v>
      </c>
    </row>
    <row r="307" spans="2:51" s="13" customFormat="1" ht="13.5">
      <c r="B307" s="255"/>
      <c r="C307" s="256"/>
      <c r="D307" s="235" t="s">
        <v>166</v>
      </c>
      <c r="E307" s="257" t="s">
        <v>30</v>
      </c>
      <c r="F307" s="258" t="s">
        <v>177</v>
      </c>
      <c r="G307" s="256"/>
      <c r="H307" s="259">
        <v>1.046</v>
      </c>
      <c r="I307" s="260"/>
      <c r="J307" s="256"/>
      <c r="K307" s="256"/>
      <c r="L307" s="261"/>
      <c r="M307" s="262"/>
      <c r="N307" s="263"/>
      <c r="O307" s="263"/>
      <c r="P307" s="263"/>
      <c r="Q307" s="263"/>
      <c r="R307" s="263"/>
      <c r="S307" s="263"/>
      <c r="T307" s="264"/>
      <c r="AT307" s="265" t="s">
        <v>166</v>
      </c>
      <c r="AU307" s="265" t="s">
        <v>84</v>
      </c>
      <c r="AV307" s="13" t="s">
        <v>164</v>
      </c>
      <c r="AW307" s="13" t="s">
        <v>37</v>
      </c>
      <c r="AX307" s="13" t="s">
        <v>82</v>
      </c>
      <c r="AY307" s="265" t="s">
        <v>157</v>
      </c>
    </row>
    <row r="308" spans="2:65" s="1" customFormat="1" ht="38.25" customHeight="1">
      <c r="B308" s="46"/>
      <c r="C308" s="221" t="s">
        <v>475</v>
      </c>
      <c r="D308" s="221" t="s">
        <v>159</v>
      </c>
      <c r="E308" s="222" t="s">
        <v>476</v>
      </c>
      <c r="F308" s="223" t="s">
        <v>477</v>
      </c>
      <c r="G308" s="224" t="s">
        <v>395</v>
      </c>
      <c r="H308" s="225">
        <v>2</v>
      </c>
      <c r="I308" s="226"/>
      <c r="J308" s="227">
        <f>ROUND(I308*H308,2)</f>
        <v>0</v>
      </c>
      <c r="K308" s="223" t="s">
        <v>163</v>
      </c>
      <c r="L308" s="72"/>
      <c r="M308" s="228" t="s">
        <v>30</v>
      </c>
      <c r="N308" s="229" t="s">
        <v>45</v>
      </c>
      <c r="O308" s="47"/>
      <c r="P308" s="230">
        <f>O308*H308</f>
        <v>0</v>
      </c>
      <c r="Q308" s="230">
        <v>0.04874</v>
      </c>
      <c r="R308" s="230">
        <f>Q308*H308</f>
        <v>0.09748</v>
      </c>
      <c r="S308" s="230">
        <v>0</v>
      </c>
      <c r="T308" s="231">
        <f>S308*H308</f>
        <v>0</v>
      </c>
      <c r="AR308" s="24" t="s">
        <v>164</v>
      </c>
      <c r="AT308" s="24" t="s">
        <v>159</v>
      </c>
      <c r="AU308" s="24" t="s">
        <v>84</v>
      </c>
      <c r="AY308" s="24" t="s">
        <v>157</v>
      </c>
      <c r="BE308" s="232">
        <f>IF(N308="základní",J308,0)</f>
        <v>0</v>
      </c>
      <c r="BF308" s="232">
        <f>IF(N308="snížená",J308,0)</f>
        <v>0</v>
      </c>
      <c r="BG308" s="232">
        <f>IF(N308="zákl. přenesená",J308,0)</f>
        <v>0</v>
      </c>
      <c r="BH308" s="232">
        <f>IF(N308="sníž. přenesená",J308,0)</f>
        <v>0</v>
      </c>
      <c r="BI308" s="232">
        <f>IF(N308="nulová",J308,0)</f>
        <v>0</v>
      </c>
      <c r="BJ308" s="24" t="s">
        <v>82</v>
      </c>
      <c r="BK308" s="232">
        <f>ROUND(I308*H308,2)</f>
        <v>0</v>
      </c>
      <c r="BL308" s="24" t="s">
        <v>164</v>
      </c>
      <c r="BM308" s="24" t="s">
        <v>478</v>
      </c>
    </row>
    <row r="309" spans="2:51" s="11" customFormat="1" ht="13.5">
      <c r="B309" s="233"/>
      <c r="C309" s="234"/>
      <c r="D309" s="235" t="s">
        <v>166</v>
      </c>
      <c r="E309" s="236" t="s">
        <v>30</v>
      </c>
      <c r="F309" s="237" t="s">
        <v>479</v>
      </c>
      <c r="G309" s="234"/>
      <c r="H309" s="236" t="s">
        <v>30</v>
      </c>
      <c r="I309" s="238"/>
      <c r="J309" s="234"/>
      <c r="K309" s="234"/>
      <c r="L309" s="239"/>
      <c r="M309" s="240"/>
      <c r="N309" s="241"/>
      <c r="O309" s="241"/>
      <c r="P309" s="241"/>
      <c r="Q309" s="241"/>
      <c r="R309" s="241"/>
      <c r="S309" s="241"/>
      <c r="T309" s="242"/>
      <c r="AT309" s="243" t="s">
        <v>166</v>
      </c>
      <c r="AU309" s="243" t="s">
        <v>84</v>
      </c>
      <c r="AV309" s="11" t="s">
        <v>82</v>
      </c>
      <c r="AW309" s="11" t="s">
        <v>37</v>
      </c>
      <c r="AX309" s="11" t="s">
        <v>74</v>
      </c>
      <c r="AY309" s="243" t="s">
        <v>157</v>
      </c>
    </row>
    <row r="310" spans="2:51" s="12" customFormat="1" ht="13.5">
      <c r="B310" s="244"/>
      <c r="C310" s="245"/>
      <c r="D310" s="235" t="s">
        <v>166</v>
      </c>
      <c r="E310" s="246" t="s">
        <v>30</v>
      </c>
      <c r="F310" s="247" t="s">
        <v>84</v>
      </c>
      <c r="G310" s="245"/>
      <c r="H310" s="248">
        <v>2</v>
      </c>
      <c r="I310" s="249"/>
      <c r="J310" s="245"/>
      <c r="K310" s="245"/>
      <c r="L310" s="250"/>
      <c r="M310" s="251"/>
      <c r="N310" s="252"/>
      <c r="O310" s="252"/>
      <c r="P310" s="252"/>
      <c r="Q310" s="252"/>
      <c r="R310" s="252"/>
      <c r="S310" s="252"/>
      <c r="T310" s="253"/>
      <c r="AT310" s="254" t="s">
        <v>166</v>
      </c>
      <c r="AU310" s="254" t="s">
        <v>84</v>
      </c>
      <c r="AV310" s="12" t="s">
        <v>84</v>
      </c>
      <c r="AW310" s="12" t="s">
        <v>37</v>
      </c>
      <c r="AX310" s="12" t="s">
        <v>82</v>
      </c>
      <c r="AY310" s="254" t="s">
        <v>157</v>
      </c>
    </row>
    <row r="311" spans="2:65" s="1" customFormat="1" ht="51" customHeight="1">
      <c r="B311" s="46"/>
      <c r="C311" s="221" t="s">
        <v>480</v>
      </c>
      <c r="D311" s="221" t="s">
        <v>159</v>
      </c>
      <c r="E311" s="222" t="s">
        <v>481</v>
      </c>
      <c r="F311" s="223" t="s">
        <v>482</v>
      </c>
      <c r="G311" s="224" t="s">
        <v>395</v>
      </c>
      <c r="H311" s="225">
        <v>4</v>
      </c>
      <c r="I311" s="226"/>
      <c r="J311" s="227">
        <f>ROUND(I311*H311,2)</f>
        <v>0</v>
      </c>
      <c r="K311" s="223" t="s">
        <v>163</v>
      </c>
      <c r="L311" s="72"/>
      <c r="M311" s="228" t="s">
        <v>30</v>
      </c>
      <c r="N311" s="229" t="s">
        <v>45</v>
      </c>
      <c r="O311" s="47"/>
      <c r="P311" s="230">
        <f>O311*H311</f>
        <v>0</v>
      </c>
      <c r="Q311" s="230">
        <v>0.06086</v>
      </c>
      <c r="R311" s="230">
        <f>Q311*H311</f>
        <v>0.24344</v>
      </c>
      <c r="S311" s="230">
        <v>0</v>
      </c>
      <c r="T311" s="231">
        <f>S311*H311</f>
        <v>0</v>
      </c>
      <c r="AR311" s="24" t="s">
        <v>164</v>
      </c>
      <c r="AT311" s="24" t="s">
        <v>159</v>
      </c>
      <c r="AU311" s="24" t="s">
        <v>84</v>
      </c>
      <c r="AY311" s="24" t="s">
        <v>157</v>
      </c>
      <c r="BE311" s="232">
        <f>IF(N311="základní",J311,0)</f>
        <v>0</v>
      </c>
      <c r="BF311" s="232">
        <f>IF(N311="snížená",J311,0)</f>
        <v>0</v>
      </c>
      <c r="BG311" s="232">
        <f>IF(N311="zákl. přenesená",J311,0)</f>
        <v>0</v>
      </c>
      <c r="BH311" s="232">
        <f>IF(N311="sníž. přenesená",J311,0)</f>
        <v>0</v>
      </c>
      <c r="BI311" s="232">
        <f>IF(N311="nulová",J311,0)</f>
        <v>0</v>
      </c>
      <c r="BJ311" s="24" t="s">
        <v>82</v>
      </c>
      <c r="BK311" s="232">
        <f>ROUND(I311*H311,2)</f>
        <v>0</v>
      </c>
      <c r="BL311" s="24" t="s">
        <v>164</v>
      </c>
      <c r="BM311" s="24" t="s">
        <v>483</v>
      </c>
    </row>
    <row r="312" spans="2:51" s="11" customFormat="1" ht="13.5">
      <c r="B312" s="233"/>
      <c r="C312" s="234"/>
      <c r="D312" s="235" t="s">
        <v>166</v>
      </c>
      <c r="E312" s="236" t="s">
        <v>30</v>
      </c>
      <c r="F312" s="237" t="s">
        <v>484</v>
      </c>
      <c r="G312" s="234"/>
      <c r="H312" s="236" t="s">
        <v>30</v>
      </c>
      <c r="I312" s="238"/>
      <c r="J312" s="234"/>
      <c r="K312" s="234"/>
      <c r="L312" s="239"/>
      <c r="M312" s="240"/>
      <c r="N312" s="241"/>
      <c r="O312" s="241"/>
      <c r="P312" s="241"/>
      <c r="Q312" s="241"/>
      <c r="R312" s="241"/>
      <c r="S312" s="241"/>
      <c r="T312" s="242"/>
      <c r="AT312" s="243" t="s">
        <v>166</v>
      </c>
      <c r="AU312" s="243" t="s">
        <v>84</v>
      </c>
      <c r="AV312" s="11" t="s">
        <v>82</v>
      </c>
      <c r="AW312" s="11" t="s">
        <v>37</v>
      </c>
      <c r="AX312" s="11" t="s">
        <v>74</v>
      </c>
      <c r="AY312" s="243" t="s">
        <v>157</v>
      </c>
    </row>
    <row r="313" spans="2:51" s="12" customFormat="1" ht="13.5">
      <c r="B313" s="244"/>
      <c r="C313" s="245"/>
      <c r="D313" s="235" t="s">
        <v>166</v>
      </c>
      <c r="E313" s="246" t="s">
        <v>30</v>
      </c>
      <c r="F313" s="247" t="s">
        <v>84</v>
      </c>
      <c r="G313" s="245"/>
      <c r="H313" s="248">
        <v>2</v>
      </c>
      <c r="I313" s="249"/>
      <c r="J313" s="245"/>
      <c r="K313" s="245"/>
      <c r="L313" s="250"/>
      <c r="M313" s="251"/>
      <c r="N313" s="252"/>
      <c r="O313" s="252"/>
      <c r="P313" s="252"/>
      <c r="Q313" s="252"/>
      <c r="R313" s="252"/>
      <c r="S313" s="252"/>
      <c r="T313" s="253"/>
      <c r="AT313" s="254" t="s">
        <v>166</v>
      </c>
      <c r="AU313" s="254" t="s">
        <v>84</v>
      </c>
      <c r="AV313" s="12" t="s">
        <v>84</v>
      </c>
      <c r="AW313" s="12" t="s">
        <v>37</v>
      </c>
      <c r="AX313" s="12" t="s">
        <v>74</v>
      </c>
      <c r="AY313" s="254" t="s">
        <v>157</v>
      </c>
    </row>
    <row r="314" spans="2:51" s="11" customFormat="1" ht="13.5">
      <c r="B314" s="233"/>
      <c r="C314" s="234"/>
      <c r="D314" s="235" t="s">
        <v>166</v>
      </c>
      <c r="E314" s="236" t="s">
        <v>30</v>
      </c>
      <c r="F314" s="237" t="s">
        <v>485</v>
      </c>
      <c r="G314" s="234"/>
      <c r="H314" s="236" t="s">
        <v>30</v>
      </c>
      <c r="I314" s="238"/>
      <c r="J314" s="234"/>
      <c r="K314" s="234"/>
      <c r="L314" s="239"/>
      <c r="M314" s="240"/>
      <c r="N314" s="241"/>
      <c r="O314" s="241"/>
      <c r="P314" s="241"/>
      <c r="Q314" s="241"/>
      <c r="R314" s="241"/>
      <c r="S314" s="241"/>
      <c r="T314" s="242"/>
      <c r="AT314" s="243" t="s">
        <v>166</v>
      </c>
      <c r="AU314" s="243" t="s">
        <v>84</v>
      </c>
      <c r="AV314" s="11" t="s">
        <v>82</v>
      </c>
      <c r="AW314" s="11" t="s">
        <v>37</v>
      </c>
      <c r="AX314" s="11" t="s">
        <v>74</v>
      </c>
      <c r="AY314" s="243" t="s">
        <v>157</v>
      </c>
    </row>
    <row r="315" spans="2:51" s="12" customFormat="1" ht="13.5">
      <c r="B315" s="244"/>
      <c r="C315" s="245"/>
      <c r="D315" s="235" t="s">
        <v>166</v>
      </c>
      <c r="E315" s="246" t="s">
        <v>30</v>
      </c>
      <c r="F315" s="247" t="s">
        <v>84</v>
      </c>
      <c r="G315" s="245"/>
      <c r="H315" s="248">
        <v>2</v>
      </c>
      <c r="I315" s="249"/>
      <c r="J315" s="245"/>
      <c r="K315" s="245"/>
      <c r="L315" s="250"/>
      <c r="M315" s="251"/>
      <c r="N315" s="252"/>
      <c r="O315" s="252"/>
      <c r="P315" s="252"/>
      <c r="Q315" s="252"/>
      <c r="R315" s="252"/>
      <c r="S315" s="252"/>
      <c r="T315" s="253"/>
      <c r="AT315" s="254" t="s">
        <v>166</v>
      </c>
      <c r="AU315" s="254" t="s">
        <v>84</v>
      </c>
      <c r="AV315" s="12" t="s">
        <v>84</v>
      </c>
      <c r="AW315" s="12" t="s">
        <v>37</v>
      </c>
      <c r="AX315" s="12" t="s">
        <v>74</v>
      </c>
      <c r="AY315" s="254" t="s">
        <v>157</v>
      </c>
    </row>
    <row r="316" spans="2:51" s="13" customFormat="1" ht="13.5">
      <c r="B316" s="255"/>
      <c r="C316" s="256"/>
      <c r="D316" s="235" t="s">
        <v>166</v>
      </c>
      <c r="E316" s="257" t="s">
        <v>30</v>
      </c>
      <c r="F316" s="258" t="s">
        <v>177</v>
      </c>
      <c r="G316" s="256"/>
      <c r="H316" s="259">
        <v>4</v>
      </c>
      <c r="I316" s="260"/>
      <c r="J316" s="256"/>
      <c r="K316" s="256"/>
      <c r="L316" s="261"/>
      <c r="M316" s="262"/>
      <c r="N316" s="263"/>
      <c r="O316" s="263"/>
      <c r="P316" s="263"/>
      <c r="Q316" s="263"/>
      <c r="R316" s="263"/>
      <c r="S316" s="263"/>
      <c r="T316" s="264"/>
      <c r="AT316" s="265" t="s">
        <v>166</v>
      </c>
      <c r="AU316" s="265" t="s">
        <v>84</v>
      </c>
      <c r="AV316" s="13" t="s">
        <v>164</v>
      </c>
      <c r="AW316" s="13" t="s">
        <v>37</v>
      </c>
      <c r="AX316" s="13" t="s">
        <v>82</v>
      </c>
      <c r="AY316" s="265" t="s">
        <v>157</v>
      </c>
    </row>
    <row r="317" spans="2:65" s="1" customFormat="1" ht="38.25" customHeight="1">
      <c r="B317" s="46"/>
      <c r="C317" s="221" t="s">
        <v>486</v>
      </c>
      <c r="D317" s="221" t="s">
        <v>159</v>
      </c>
      <c r="E317" s="222" t="s">
        <v>487</v>
      </c>
      <c r="F317" s="223" t="s">
        <v>488</v>
      </c>
      <c r="G317" s="224" t="s">
        <v>295</v>
      </c>
      <c r="H317" s="225">
        <v>6</v>
      </c>
      <c r="I317" s="226"/>
      <c r="J317" s="227">
        <f>ROUND(I317*H317,2)</f>
        <v>0</v>
      </c>
      <c r="K317" s="223" t="s">
        <v>163</v>
      </c>
      <c r="L317" s="72"/>
      <c r="M317" s="228" t="s">
        <v>30</v>
      </c>
      <c r="N317" s="229" t="s">
        <v>45</v>
      </c>
      <c r="O317" s="47"/>
      <c r="P317" s="230">
        <f>O317*H317</f>
        <v>0</v>
      </c>
      <c r="Q317" s="230">
        <v>0.03465</v>
      </c>
      <c r="R317" s="230">
        <f>Q317*H317</f>
        <v>0.2079</v>
      </c>
      <c r="S317" s="230">
        <v>0</v>
      </c>
      <c r="T317" s="231">
        <f>S317*H317</f>
        <v>0</v>
      </c>
      <c r="AR317" s="24" t="s">
        <v>164</v>
      </c>
      <c r="AT317" s="24" t="s">
        <v>159</v>
      </c>
      <c r="AU317" s="24" t="s">
        <v>84</v>
      </c>
      <c r="AY317" s="24" t="s">
        <v>157</v>
      </c>
      <c r="BE317" s="232">
        <f>IF(N317="základní",J317,0)</f>
        <v>0</v>
      </c>
      <c r="BF317" s="232">
        <f>IF(N317="snížená",J317,0)</f>
        <v>0</v>
      </c>
      <c r="BG317" s="232">
        <f>IF(N317="zákl. přenesená",J317,0)</f>
        <v>0</v>
      </c>
      <c r="BH317" s="232">
        <f>IF(N317="sníž. přenesená",J317,0)</f>
        <v>0</v>
      </c>
      <c r="BI317" s="232">
        <f>IF(N317="nulová",J317,0)</f>
        <v>0</v>
      </c>
      <c r="BJ317" s="24" t="s">
        <v>82</v>
      </c>
      <c r="BK317" s="232">
        <f>ROUND(I317*H317,2)</f>
        <v>0</v>
      </c>
      <c r="BL317" s="24" t="s">
        <v>164</v>
      </c>
      <c r="BM317" s="24" t="s">
        <v>489</v>
      </c>
    </row>
    <row r="318" spans="2:51" s="11" customFormat="1" ht="13.5">
      <c r="B318" s="233"/>
      <c r="C318" s="234"/>
      <c r="D318" s="235" t="s">
        <v>166</v>
      </c>
      <c r="E318" s="236" t="s">
        <v>30</v>
      </c>
      <c r="F318" s="237" t="s">
        <v>490</v>
      </c>
      <c r="G318" s="234"/>
      <c r="H318" s="236" t="s">
        <v>30</v>
      </c>
      <c r="I318" s="238"/>
      <c r="J318" s="234"/>
      <c r="K318" s="234"/>
      <c r="L318" s="239"/>
      <c r="M318" s="240"/>
      <c r="N318" s="241"/>
      <c r="O318" s="241"/>
      <c r="P318" s="241"/>
      <c r="Q318" s="241"/>
      <c r="R318" s="241"/>
      <c r="S318" s="241"/>
      <c r="T318" s="242"/>
      <c r="AT318" s="243" t="s">
        <v>166</v>
      </c>
      <c r="AU318" s="243" t="s">
        <v>84</v>
      </c>
      <c r="AV318" s="11" t="s">
        <v>82</v>
      </c>
      <c r="AW318" s="11" t="s">
        <v>37</v>
      </c>
      <c r="AX318" s="11" t="s">
        <v>74</v>
      </c>
      <c r="AY318" s="243" t="s">
        <v>157</v>
      </c>
    </row>
    <row r="319" spans="2:51" s="12" customFormat="1" ht="13.5">
      <c r="B319" s="244"/>
      <c r="C319" s="245"/>
      <c r="D319" s="235" t="s">
        <v>166</v>
      </c>
      <c r="E319" s="246" t="s">
        <v>30</v>
      </c>
      <c r="F319" s="247" t="s">
        <v>82</v>
      </c>
      <c r="G319" s="245"/>
      <c r="H319" s="248">
        <v>1</v>
      </c>
      <c r="I319" s="249"/>
      <c r="J319" s="245"/>
      <c r="K319" s="245"/>
      <c r="L319" s="250"/>
      <c r="M319" s="251"/>
      <c r="N319" s="252"/>
      <c r="O319" s="252"/>
      <c r="P319" s="252"/>
      <c r="Q319" s="252"/>
      <c r="R319" s="252"/>
      <c r="S319" s="252"/>
      <c r="T319" s="253"/>
      <c r="AT319" s="254" t="s">
        <v>166</v>
      </c>
      <c r="AU319" s="254" t="s">
        <v>84</v>
      </c>
      <c r="AV319" s="12" t="s">
        <v>84</v>
      </c>
      <c r="AW319" s="12" t="s">
        <v>37</v>
      </c>
      <c r="AX319" s="12" t="s">
        <v>74</v>
      </c>
      <c r="AY319" s="254" t="s">
        <v>157</v>
      </c>
    </row>
    <row r="320" spans="2:51" s="11" customFormat="1" ht="13.5">
      <c r="B320" s="233"/>
      <c r="C320" s="234"/>
      <c r="D320" s="235" t="s">
        <v>166</v>
      </c>
      <c r="E320" s="236" t="s">
        <v>30</v>
      </c>
      <c r="F320" s="237" t="s">
        <v>491</v>
      </c>
      <c r="G320" s="234"/>
      <c r="H320" s="236" t="s">
        <v>30</v>
      </c>
      <c r="I320" s="238"/>
      <c r="J320" s="234"/>
      <c r="K320" s="234"/>
      <c r="L320" s="239"/>
      <c r="M320" s="240"/>
      <c r="N320" s="241"/>
      <c r="O320" s="241"/>
      <c r="P320" s="241"/>
      <c r="Q320" s="241"/>
      <c r="R320" s="241"/>
      <c r="S320" s="241"/>
      <c r="T320" s="242"/>
      <c r="AT320" s="243" t="s">
        <v>166</v>
      </c>
      <c r="AU320" s="243" t="s">
        <v>84</v>
      </c>
      <c r="AV320" s="11" t="s">
        <v>82</v>
      </c>
      <c r="AW320" s="11" t="s">
        <v>37</v>
      </c>
      <c r="AX320" s="11" t="s">
        <v>74</v>
      </c>
      <c r="AY320" s="243" t="s">
        <v>157</v>
      </c>
    </row>
    <row r="321" spans="2:51" s="12" customFormat="1" ht="13.5">
      <c r="B321" s="244"/>
      <c r="C321" s="245"/>
      <c r="D321" s="235" t="s">
        <v>166</v>
      </c>
      <c r="E321" s="246" t="s">
        <v>30</v>
      </c>
      <c r="F321" s="247" t="s">
        <v>190</v>
      </c>
      <c r="G321" s="245"/>
      <c r="H321" s="248">
        <v>5</v>
      </c>
      <c r="I321" s="249"/>
      <c r="J321" s="245"/>
      <c r="K321" s="245"/>
      <c r="L321" s="250"/>
      <c r="M321" s="251"/>
      <c r="N321" s="252"/>
      <c r="O321" s="252"/>
      <c r="P321" s="252"/>
      <c r="Q321" s="252"/>
      <c r="R321" s="252"/>
      <c r="S321" s="252"/>
      <c r="T321" s="253"/>
      <c r="AT321" s="254" t="s">
        <v>166</v>
      </c>
      <c r="AU321" s="254" t="s">
        <v>84</v>
      </c>
      <c r="AV321" s="12" t="s">
        <v>84</v>
      </c>
      <c r="AW321" s="12" t="s">
        <v>37</v>
      </c>
      <c r="AX321" s="12" t="s">
        <v>74</v>
      </c>
      <c r="AY321" s="254" t="s">
        <v>157</v>
      </c>
    </row>
    <row r="322" spans="2:51" s="13" customFormat="1" ht="13.5">
      <c r="B322" s="255"/>
      <c r="C322" s="256"/>
      <c r="D322" s="235" t="s">
        <v>166</v>
      </c>
      <c r="E322" s="257" t="s">
        <v>30</v>
      </c>
      <c r="F322" s="258" t="s">
        <v>177</v>
      </c>
      <c r="G322" s="256"/>
      <c r="H322" s="259">
        <v>6</v>
      </c>
      <c r="I322" s="260"/>
      <c r="J322" s="256"/>
      <c r="K322" s="256"/>
      <c r="L322" s="261"/>
      <c r="M322" s="262"/>
      <c r="N322" s="263"/>
      <c r="O322" s="263"/>
      <c r="P322" s="263"/>
      <c r="Q322" s="263"/>
      <c r="R322" s="263"/>
      <c r="S322" s="263"/>
      <c r="T322" s="264"/>
      <c r="AT322" s="265" t="s">
        <v>166</v>
      </c>
      <c r="AU322" s="265" t="s">
        <v>84</v>
      </c>
      <c r="AV322" s="13" t="s">
        <v>164</v>
      </c>
      <c r="AW322" s="13" t="s">
        <v>37</v>
      </c>
      <c r="AX322" s="13" t="s">
        <v>82</v>
      </c>
      <c r="AY322" s="265" t="s">
        <v>157</v>
      </c>
    </row>
    <row r="323" spans="2:65" s="1" customFormat="1" ht="16.5" customHeight="1">
      <c r="B323" s="46"/>
      <c r="C323" s="266" t="s">
        <v>492</v>
      </c>
      <c r="D323" s="266" t="s">
        <v>179</v>
      </c>
      <c r="E323" s="267" t="s">
        <v>493</v>
      </c>
      <c r="F323" s="268" t="s">
        <v>494</v>
      </c>
      <c r="G323" s="269" t="s">
        <v>395</v>
      </c>
      <c r="H323" s="270">
        <v>1</v>
      </c>
      <c r="I323" s="271"/>
      <c r="J323" s="272">
        <f>ROUND(I323*H323,2)</f>
        <v>0</v>
      </c>
      <c r="K323" s="268" t="s">
        <v>183</v>
      </c>
      <c r="L323" s="273"/>
      <c r="M323" s="274" t="s">
        <v>30</v>
      </c>
      <c r="N323" s="275" t="s">
        <v>45</v>
      </c>
      <c r="O323" s="47"/>
      <c r="P323" s="230">
        <f>O323*H323</f>
        <v>0</v>
      </c>
      <c r="Q323" s="230">
        <v>0.112</v>
      </c>
      <c r="R323" s="230">
        <f>Q323*H323</f>
        <v>0.112</v>
      </c>
      <c r="S323" s="230">
        <v>0</v>
      </c>
      <c r="T323" s="231">
        <f>S323*H323</f>
        <v>0</v>
      </c>
      <c r="AR323" s="24" t="s">
        <v>184</v>
      </c>
      <c r="AT323" s="24" t="s">
        <v>179</v>
      </c>
      <c r="AU323" s="24" t="s">
        <v>84</v>
      </c>
      <c r="AY323" s="24" t="s">
        <v>157</v>
      </c>
      <c r="BE323" s="232">
        <f>IF(N323="základní",J323,0)</f>
        <v>0</v>
      </c>
      <c r="BF323" s="232">
        <f>IF(N323="snížená",J323,0)</f>
        <v>0</v>
      </c>
      <c r="BG323" s="232">
        <f>IF(N323="zákl. přenesená",J323,0)</f>
        <v>0</v>
      </c>
      <c r="BH323" s="232">
        <f>IF(N323="sníž. přenesená",J323,0)</f>
        <v>0</v>
      </c>
      <c r="BI323" s="232">
        <f>IF(N323="nulová",J323,0)</f>
        <v>0</v>
      </c>
      <c r="BJ323" s="24" t="s">
        <v>82</v>
      </c>
      <c r="BK323" s="232">
        <f>ROUND(I323*H323,2)</f>
        <v>0</v>
      </c>
      <c r="BL323" s="24" t="s">
        <v>164</v>
      </c>
      <c r="BM323" s="24" t="s">
        <v>495</v>
      </c>
    </row>
    <row r="324" spans="2:65" s="1" customFormat="1" ht="25.5" customHeight="1">
      <c r="B324" s="46"/>
      <c r="C324" s="266" t="s">
        <v>496</v>
      </c>
      <c r="D324" s="266" t="s">
        <v>179</v>
      </c>
      <c r="E324" s="267" t="s">
        <v>497</v>
      </c>
      <c r="F324" s="268" t="s">
        <v>498</v>
      </c>
      <c r="G324" s="269" t="s">
        <v>395</v>
      </c>
      <c r="H324" s="270">
        <v>5</v>
      </c>
      <c r="I324" s="271"/>
      <c r="J324" s="272">
        <f>ROUND(I324*H324,2)</f>
        <v>0</v>
      </c>
      <c r="K324" s="268" t="s">
        <v>183</v>
      </c>
      <c r="L324" s="273"/>
      <c r="M324" s="274" t="s">
        <v>30</v>
      </c>
      <c r="N324" s="275" t="s">
        <v>45</v>
      </c>
      <c r="O324" s="47"/>
      <c r="P324" s="230">
        <f>O324*H324</f>
        <v>0</v>
      </c>
      <c r="Q324" s="230">
        <v>0.112</v>
      </c>
      <c r="R324" s="230">
        <f>Q324*H324</f>
        <v>0.56</v>
      </c>
      <c r="S324" s="230">
        <v>0</v>
      </c>
      <c r="T324" s="231">
        <f>S324*H324</f>
        <v>0</v>
      </c>
      <c r="AR324" s="24" t="s">
        <v>184</v>
      </c>
      <c r="AT324" s="24" t="s">
        <v>179</v>
      </c>
      <c r="AU324" s="24" t="s">
        <v>84</v>
      </c>
      <c r="AY324" s="24" t="s">
        <v>157</v>
      </c>
      <c r="BE324" s="232">
        <f>IF(N324="základní",J324,0)</f>
        <v>0</v>
      </c>
      <c r="BF324" s="232">
        <f>IF(N324="snížená",J324,0)</f>
        <v>0</v>
      </c>
      <c r="BG324" s="232">
        <f>IF(N324="zákl. přenesená",J324,0)</f>
        <v>0</v>
      </c>
      <c r="BH324" s="232">
        <f>IF(N324="sníž. přenesená",J324,0)</f>
        <v>0</v>
      </c>
      <c r="BI324" s="232">
        <f>IF(N324="nulová",J324,0)</f>
        <v>0</v>
      </c>
      <c r="BJ324" s="24" t="s">
        <v>82</v>
      </c>
      <c r="BK324" s="232">
        <f>ROUND(I324*H324,2)</f>
        <v>0</v>
      </c>
      <c r="BL324" s="24" t="s">
        <v>164</v>
      </c>
      <c r="BM324" s="24" t="s">
        <v>499</v>
      </c>
    </row>
    <row r="325" spans="2:65" s="1" customFormat="1" ht="25.5" customHeight="1">
      <c r="B325" s="46"/>
      <c r="C325" s="221" t="s">
        <v>500</v>
      </c>
      <c r="D325" s="221" t="s">
        <v>159</v>
      </c>
      <c r="E325" s="222" t="s">
        <v>501</v>
      </c>
      <c r="F325" s="223" t="s">
        <v>502</v>
      </c>
      <c r="G325" s="224" t="s">
        <v>295</v>
      </c>
      <c r="H325" s="225">
        <v>6.6</v>
      </c>
      <c r="I325" s="226"/>
      <c r="J325" s="227">
        <f>ROUND(I325*H325,2)</f>
        <v>0</v>
      </c>
      <c r="K325" s="223" t="s">
        <v>163</v>
      </c>
      <c r="L325" s="72"/>
      <c r="M325" s="228" t="s">
        <v>30</v>
      </c>
      <c r="N325" s="229" t="s">
        <v>45</v>
      </c>
      <c r="O325" s="47"/>
      <c r="P325" s="230">
        <f>O325*H325</f>
        <v>0</v>
      </c>
      <c r="Q325" s="230">
        <v>0.11046</v>
      </c>
      <c r="R325" s="230">
        <f>Q325*H325</f>
        <v>0.729036</v>
      </c>
      <c r="S325" s="230">
        <v>0</v>
      </c>
      <c r="T325" s="231">
        <f>S325*H325</f>
        <v>0</v>
      </c>
      <c r="AR325" s="24" t="s">
        <v>164</v>
      </c>
      <c r="AT325" s="24" t="s">
        <v>159</v>
      </c>
      <c r="AU325" s="24" t="s">
        <v>84</v>
      </c>
      <c r="AY325" s="24" t="s">
        <v>157</v>
      </c>
      <c r="BE325" s="232">
        <f>IF(N325="základní",J325,0)</f>
        <v>0</v>
      </c>
      <c r="BF325" s="232">
        <f>IF(N325="snížená",J325,0)</f>
        <v>0</v>
      </c>
      <c r="BG325" s="232">
        <f>IF(N325="zákl. přenesená",J325,0)</f>
        <v>0</v>
      </c>
      <c r="BH325" s="232">
        <f>IF(N325="sníž. přenesená",J325,0)</f>
        <v>0</v>
      </c>
      <c r="BI325" s="232">
        <f>IF(N325="nulová",J325,0)</f>
        <v>0</v>
      </c>
      <c r="BJ325" s="24" t="s">
        <v>82</v>
      </c>
      <c r="BK325" s="232">
        <f>ROUND(I325*H325,2)</f>
        <v>0</v>
      </c>
      <c r="BL325" s="24" t="s">
        <v>164</v>
      </c>
      <c r="BM325" s="24" t="s">
        <v>503</v>
      </c>
    </row>
    <row r="326" spans="2:51" s="12" customFormat="1" ht="13.5">
      <c r="B326" s="244"/>
      <c r="C326" s="245"/>
      <c r="D326" s="235" t="s">
        <v>166</v>
      </c>
      <c r="E326" s="246" t="s">
        <v>30</v>
      </c>
      <c r="F326" s="247" t="s">
        <v>504</v>
      </c>
      <c r="G326" s="245"/>
      <c r="H326" s="248">
        <v>6.6</v>
      </c>
      <c r="I326" s="249"/>
      <c r="J326" s="245"/>
      <c r="K326" s="245"/>
      <c r="L326" s="250"/>
      <c r="M326" s="251"/>
      <c r="N326" s="252"/>
      <c r="O326" s="252"/>
      <c r="P326" s="252"/>
      <c r="Q326" s="252"/>
      <c r="R326" s="252"/>
      <c r="S326" s="252"/>
      <c r="T326" s="253"/>
      <c r="AT326" s="254" t="s">
        <v>166</v>
      </c>
      <c r="AU326" s="254" t="s">
        <v>84</v>
      </c>
      <c r="AV326" s="12" t="s">
        <v>84</v>
      </c>
      <c r="AW326" s="12" t="s">
        <v>37</v>
      </c>
      <c r="AX326" s="12" t="s">
        <v>82</v>
      </c>
      <c r="AY326" s="254" t="s">
        <v>157</v>
      </c>
    </row>
    <row r="327" spans="2:65" s="1" customFormat="1" ht="25.5" customHeight="1">
      <c r="B327" s="46"/>
      <c r="C327" s="221" t="s">
        <v>505</v>
      </c>
      <c r="D327" s="221" t="s">
        <v>159</v>
      </c>
      <c r="E327" s="222" t="s">
        <v>506</v>
      </c>
      <c r="F327" s="223" t="s">
        <v>507</v>
      </c>
      <c r="G327" s="224" t="s">
        <v>162</v>
      </c>
      <c r="H327" s="225">
        <v>2.049</v>
      </c>
      <c r="I327" s="226"/>
      <c r="J327" s="227">
        <f>ROUND(I327*H327,2)</f>
        <v>0</v>
      </c>
      <c r="K327" s="223" t="s">
        <v>163</v>
      </c>
      <c r="L327" s="72"/>
      <c r="M327" s="228" t="s">
        <v>30</v>
      </c>
      <c r="N327" s="229" t="s">
        <v>45</v>
      </c>
      <c r="O327" s="47"/>
      <c r="P327" s="230">
        <f>O327*H327</f>
        <v>0</v>
      </c>
      <c r="Q327" s="230">
        <v>0.00658</v>
      </c>
      <c r="R327" s="230">
        <f>Q327*H327</f>
        <v>0.01348242</v>
      </c>
      <c r="S327" s="230">
        <v>0</v>
      </c>
      <c r="T327" s="231">
        <f>S327*H327</f>
        <v>0</v>
      </c>
      <c r="AR327" s="24" t="s">
        <v>164</v>
      </c>
      <c r="AT327" s="24" t="s">
        <v>159</v>
      </c>
      <c r="AU327" s="24" t="s">
        <v>84</v>
      </c>
      <c r="AY327" s="24" t="s">
        <v>157</v>
      </c>
      <c r="BE327" s="232">
        <f>IF(N327="základní",J327,0)</f>
        <v>0</v>
      </c>
      <c r="BF327" s="232">
        <f>IF(N327="snížená",J327,0)</f>
        <v>0</v>
      </c>
      <c r="BG327" s="232">
        <f>IF(N327="zákl. přenesená",J327,0)</f>
        <v>0</v>
      </c>
      <c r="BH327" s="232">
        <f>IF(N327="sníž. přenesená",J327,0)</f>
        <v>0</v>
      </c>
      <c r="BI327" s="232">
        <f>IF(N327="nulová",J327,0)</f>
        <v>0</v>
      </c>
      <c r="BJ327" s="24" t="s">
        <v>82</v>
      </c>
      <c r="BK327" s="232">
        <f>ROUND(I327*H327,2)</f>
        <v>0</v>
      </c>
      <c r="BL327" s="24" t="s">
        <v>164</v>
      </c>
      <c r="BM327" s="24" t="s">
        <v>508</v>
      </c>
    </row>
    <row r="328" spans="2:51" s="11" customFormat="1" ht="13.5">
      <c r="B328" s="233"/>
      <c r="C328" s="234"/>
      <c r="D328" s="235" t="s">
        <v>166</v>
      </c>
      <c r="E328" s="236" t="s">
        <v>30</v>
      </c>
      <c r="F328" s="237" t="s">
        <v>471</v>
      </c>
      <c r="G328" s="234"/>
      <c r="H328" s="236" t="s">
        <v>30</v>
      </c>
      <c r="I328" s="238"/>
      <c r="J328" s="234"/>
      <c r="K328" s="234"/>
      <c r="L328" s="239"/>
      <c r="M328" s="240"/>
      <c r="N328" s="241"/>
      <c r="O328" s="241"/>
      <c r="P328" s="241"/>
      <c r="Q328" s="241"/>
      <c r="R328" s="241"/>
      <c r="S328" s="241"/>
      <c r="T328" s="242"/>
      <c r="AT328" s="243" t="s">
        <v>166</v>
      </c>
      <c r="AU328" s="243" t="s">
        <v>84</v>
      </c>
      <c r="AV328" s="11" t="s">
        <v>82</v>
      </c>
      <c r="AW328" s="11" t="s">
        <v>37</v>
      </c>
      <c r="AX328" s="11" t="s">
        <v>74</v>
      </c>
      <c r="AY328" s="243" t="s">
        <v>157</v>
      </c>
    </row>
    <row r="329" spans="2:51" s="12" customFormat="1" ht="13.5">
      <c r="B329" s="244"/>
      <c r="C329" s="245"/>
      <c r="D329" s="235" t="s">
        <v>166</v>
      </c>
      <c r="E329" s="246" t="s">
        <v>30</v>
      </c>
      <c r="F329" s="247" t="s">
        <v>509</v>
      </c>
      <c r="G329" s="245"/>
      <c r="H329" s="248">
        <v>1.049</v>
      </c>
      <c r="I329" s="249"/>
      <c r="J329" s="245"/>
      <c r="K329" s="245"/>
      <c r="L329" s="250"/>
      <c r="M329" s="251"/>
      <c r="N329" s="252"/>
      <c r="O329" s="252"/>
      <c r="P329" s="252"/>
      <c r="Q329" s="252"/>
      <c r="R329" s="252"/>
      <c r="S329" s="252"/>
      <c r="T329" s="253"/>
      <c r="AT329" s="254" t="s">
        <v>166</v>
      </c>
      <c r="AU329" s="254" t="s">
        <v>84</v>
      </c>
      <c r="AV329" s="12" t="s">
        <v>84</v>
      </c>
      <c r="AW329" s="12" t="s">
        <v>37</v>
      </c>
      <c r="AX329" s="12" t="s">
        <v>74</v>
      </c>
      <c r="AY329" s="254" t="s">
        <v>157</v>
      </c>
    </row>
    <row r="330" spans="2:51" s="11" customFormat="1" ht="13.5">
      <c r="B330" s="233"/>
      <c r="C330" s="234"/>
      <c r="D330" s="235" t="s">
        <v>166</v>
      </c>
      <c r="E330" s="236" t="s">
        <v>30</v>
      </c>
      <c r="F330" s="237" t="s">
        <v>510</v>
      </c>
      <c r="G330" s="234"/>
      <c r="H330" s="236" t="s">
        <v>30</v>
      </c>
      <c r="I330" s="238"/>
      <c r="J330" s="234"/>
      <c r="K330" s="234"/>
      <c r="L330" s="239"/>
      <c r="M330" s="240"/>
      <c r="N330" s="241"/>
      <c r="O330" s="241"/>
      <c r="P330" s="241"/>
      <c r="Q330" s="241"/>
      <c r="R330" s="241"/>
      <c r="S330" s="241"/>
      <c r="T330" s="242"/>
      <c r="AT330" s="243" t="s">
        <v>166</v>
      </c>
      <c r="AU330" s="243" t="s">
        <v>84</v>
      </c>
      <c r="AV330" s="11" t="s">
        <v>82</v>
      </c>
      <c r="AW330" s="11" t="s">
        <v>37</v>
      </c>
      <c r="AX330" s="11" t="s">
        <v>74</v>
      </c>
      <c r="AY330" s="243" t="s">
        <v>157</v>
      </c>
    </row>
    <row r="331" spans="2:51" s="12" customFormat="1" ht="13.5">
      <c r="B331" s="244"/>
      <c r="C331" s="245"/>
      <c r="D331" s="235" t="s">
        <v>166</v>
      </c>
      <c r="E331" s="246" t="s">
        <v>30</v>
      </c>
      <c r="F331" s="247" t="s">
        <v>511</v>
      </c>
      <c r="G331" s="245"/>
      <c r="H331" s="248">
        <v>1</v>
      </c>
      <c r="I331" s="249"/>
      <c r="J331" s="245"/>
      <c r="K331" s="245"/>
      <c r="L331" s="250"/>
      <c r="M331" s="251"/>
      <c r="N331" s="252"/>
      <c r="O331" s="252"/>
      <c r="P331" s="252"/>
      <c r="Q331" s="252"/>
      <c r="R331" s="252"/>
      <c r="S331" s="252"/>
      <c r="T331" s="253"/>
      <c r="AT331" s="254" t="s">
        <v>166</v>
      </c>
      <c r="AU331" s="254" t="s">
        <v>84</v>
      </c>
      <c r="AV331" s="12" t="s">
        <v>84</v>
      </c>
      <c r="AW331" s="12" t="s">
        <v>37</v>
      </c>
      <c r="AX331" s="12" t="s">
        <v>74</v>
      </c>
      <c r="AY331" s="254" t="s">
        <v>157</v>
      </c>
    </row>
    <row r="332" spans="2:51" s="13" customFormat="1" ht="13.5">
      <c r="B332" s="255"/>
      <c r="C332" s="256"/>
      <c r="D332" s="235" t="s">
        <v>166</v>
      </c>
      <c r="E332" s="257" t="s">
        <v>30</v>
      </c>
      <c r="F332" s="258" t="s">
        <v>177</v>
      </c>
      <c r="G332" s="256"/>
      <c r="H332" s="259">
        <v>2.049</v>
      </c>
      <c r="I332" s="260"/>
      <c r="J332" s="256"/>
      <c r="K332" s="256"/>
      <c r="L332" s="261"/>
      <c r="M332" s="262"/>
      <c r="N332" s="263"/>
      <c r="O332" s="263"/>
      <c r="P332" s="263"/>
      <c r="Q332" s="263"/>
      <c r="R332" s="263"/>
      <c r="S332" s="263"/>
      <c r="T332" s="264"/>
      <c r="AT332" s="265" t="s">
        <v>166</v>
      </c>
      <c r="AU332" s="265" t="s">
        <v>84</v>
      </c>
      <c r="AV332" s="13" t="s">
        <v>164</v>
      </c>
      <c r="AW332" s="13" t="s">
        <v>37</v>
      </c>
      <c r="AX332" s="13" t="s">
        <v>82</v>
      </c>
      <c r="AY332" s="265" t="s">
        <v>157</v>
      </c>
    </row>
    <row r="333" spans="2:65" s="1" customFormat="1" ht="25.5" customHeight="1">
      <c r="B333" s="46"/>
      <c r="C333" s="221" t="s">
        <v>512</v>
      </c>
      <c r="D333" s="221" t="s">
        <v>159</v>
      </c>
      <c r="E333" s="222" t="s">
        <v>513</v>
      </c>
      <c r="F333" s="223" t="s">
        <v>514</v>
      </c>
      <c r="G333" s="224" t="s">
        <v>162</v>
      </c>
      <c r="H333" s="225">
        <v>6.849</v>
      </c>
      <c r="I333" s="226"/>
      <c r="J333" s="227">
        <f>ROUND(I333*H333,2)</f>
        <v>0</v>
      </c>
      <c r="K333" s="223" t="s">
        <v>163</v>
      </c>
      <c r="L333" s="72"/>
      <c r="M333" s="228" t="s">
        <v>30</v>
      </c>
      <c r="N333" s="229" t="s">
        <v>45</v>
      </c>
      <c r="O333" s="47"/>
      <c r="P333" s="230">
        <f>O333*H333</f>
        <v>0</v>
      </c>
      <c r="Q333" s="230">
        <v>0</v>
      </c>
      <c r="R333" s="230">
        <f>Q333*H333</f>
        <v>0</v>
      </c>
      <c r="S333" s="230">
        <v>0</v>
      </c>
      <c r="T333" s="231">
        <f>S333*H333</f>
        <v>0</v>
      </c>
      <c r="AR333" s="24" t="s">
        <v>164</v>
      </c>
      <c r="AT333" s="24" t="s">
        <v>159</v>
      </c>
      <c r="AU333" s="24" t="s">
        <v>84</v>
      </c>
      <c r="AY333" s="24" t="s">
        <v>157</v>
      </c>
      <c r="BE333" s="232">
        <f>IF(N333="základní",J333,0)</f>
        <v>0</v>
      </c>
      <c r="BF333" s="232">
        <f>IF(N333="snížená",J333,0)</f>
        <v>0</v>
      </c>
      <c r="BG333" s="232">
        <f>IF(N333="zákl. přenesená",J333,0)</f>
        <v>0</v>
      </c>
      <c r="BH333" s="232">
        <f>IF(N333="sníž. přenesená",J333,0)</f>
        <v>0</v>
      </c>
      <c r="BI333" s="232">
        <f>IF(N333="nulová",J333,0)</f>
        <v>0</v>
      </c>
      <c r="BJ333" s="24" t="s">
        <v>82</v>
      </c>
      <c r="BK333" s="232">
        <f>ROUND(I333*H333,2)</f>
        <v>0</v>
      </c>
      <c r="BL333" s="24" t="s">
        <v>164</v>
      </c>
      <c r="BM333" s="24" t="s">
        <v>515</v>
      </c>
    </row>
    <row r="334" spans="2:51" s="11" customFormat="1" ht="13.5">
      <c r="B334" s="233"/>
      <c r="C334" s="234"/>
      <c r="D334" s="235" t="s">
        <v>166</v>
      </c>
      <c r="E334" s="236" t="s">
        <v>30</v>
      </c>
      <c r="F334" s="237" t="s">
        <v>516</v>
      </c>
      <c r="G334" s="234"/>
      <c r="H334" s="236" t="s">
        <v>30</v>
      </c>
      <c r="I334" s="238"/>
      <c r="J334" s="234"/>
      <c r="K334" s="234"/>
      <c r="L334" s="239"/>
      <c r="M334" s="240"/>
      <c r="N334" s="241"/>
      <c r="O334" s="241"/>
      <c r="P334" s="241"/>
      <c r="Q334" s="241"/>
      <c r="R334" s="241"/>
      <c r="S334" s="241"/>
      <c r="T334" s="242"/>
      <c r="AT334" s="243" t="s">
        <v>166</v>
      </c>
      <c r="AU334" s="243" t="s">
        <v>84</v>
      </c>
      <c r="AV334" s="11" t="s">
        <v>82</v>
      </c>
      <c r="AW334" s="11" t="s">
        <v>37</v>
      </c>
      <c r="AX334" s="11" t="s">
        <v>74</v>
      </c>
      <c r="AY334" s="243" t="s">
        <v>157</v>
      </c>
    </row>
    <row r="335" spans="2:51" s="12" customFormat="1" ht="13.5">
      <c r="B335" s="244"/>
      <c r="C335" s="245"/>
      <c r="D335" s="235" t="s">
        <v>166</v>
      </c>
      <c r="E335" s="246" t="s">
        <v>30</v>
      </c>
      <c r="F335" s="247" t="s">
        <v>517</v>
      </c>
      <c r="G335" s="245"/>
      <c r="H335" s="248">
        <v>4.8</v>
      </c>
      <c r="I335" s="249"/>
      <c r="J335" s="245"/>
      <c r="K335" s="245"/>
      <c r="L335" s="250"/>
      <c r="M335" s="251"/>
      <c r="N335" s="252"/>
      <c r="O335" s="252"/>
      <c r="P335" s="252"/>
      <c r="Q335" s="252"/>
      <c r="R335" s="252"/>
      <c r="S335" s="252"/>
      <c r="T335" s="253"/>
      <c r="AT335" s="254" t="s">
        <v>166</v>
      </c>
      <c r="AU335" s="254" t="s">
        <v>84</v>
      </c>
      <c r="AV335" s="12" t="s">
        <v>84</v>
      </c>
      <c r="AW335" s="12" t="s">
        <v>37</v>
      </c>
      <c r="AX335" s="12" t="s">
        <v>74</v>
      </c>
      <c r="AY335" s="254" t="s">
        <v>157</v>
      </c>
    </row>
    <row r="336" spans="2:51" s="11" customFormat="1" ht="13.5">
      <c r="B336" s="233"/>
      <c r="C336" s="234"/>
      <c r="D336" s="235" t="s">
        <v>166</v>
      </c>
      <c r="E336" s="236" t="s">
        <v>30</v>
      </c>
      <c r="F336" s="237" t="s">
        <v>518</v>
      </c>
      <c r="G336" s="234"/>
      <c r="H336" s="236" t="s">
        <v>30</v>
      </c>
      <c r="I336" s="238"/>
      <c r="J336" s="234"/>
      <c r="K336" s="234"/>
      <c r="L336" s="239"/>
      <c r="M336" s="240"/>
      <c r="N336" s="241"/>
      <c r="O336" s="241"/>
      <c r="P336" s="241"/>
      <c r="Q336" s="241"/>
      <c r="R336" s="241"/>
      <c r="S336" s="241"/>
      <c r="T336" s="242"/>
      <c r="AT336" s="243" t="s">
        <v>166</v>
      </c>
      <c r="AU336" s="243" t="s">
        <v>84</v>
      </c>
      <c r="AV336" s="11" t="s">
        <v>82</v>
      </c>
      <c r="AW336" s="11" t="s">
        <v>37</v>
      </c>
      <c r="AX336" s="11" t="s">
        <v>74</v>
      </c>
      <c r="AY336" s="243" t="s">
        <v>157</v>
      </c>
    </row>
    <row r="337" spans="2:51" s="12" customFormat="1" ht="13.5">
      <c r="B337" s="244"/>
      <c r="C337" s="245"/>
      <c r="D337" s="235" t="s">
        <v>166</v>
      </c>
      <c r="E337" s="246" t="s">
        <v>30</v>
      </c>
      <c r="F337" s="247" t="s">
        <v>519</v>
      </c>
      <c r="G337" s="245"/>
      <c r="H337" s="248">
        <v>2.049</v>
      </c>
      <c r="I337" s="249"/>
      <c r="J337" s="245"/>
      <c r="K337" s="245"/>
      <c r="L337" s="250"/>
      <c r="M337" s="251"/>
      <c r="N337" s="252"/>
      <c r="O337" s="252"/>
      <c r="P337" s="252"/>
      <c r="Q337" s="252"/>
      <c r="R337" s="252"/>
      <c r="S337" s="252"/>
      <c r="T337" s="253"/>
      <c r="AT337" s="254" t="s">
        <v>166</v>
      </c>
      <c r="AU337" s="254" t="s">
        <v>84</v>
      </c>
      <c r="AV337" s="12" t="s">
        <v>84</v>
      </c>
      <c r="AW337" s="12" t="s">
        <v>37</v>
      </c>
      <c r="AX337" s="12" t="s">
        <v>74</v>
      </c>
      <c r="AY337" s="254" t="s">
        <v>157</v>
      </c>
    </row>
    <row r="338" spans="2:51" s="13" customFormat="1" ht="13.5">
      <c r="B338" s="255"/>
      <c r="C338" s="256"/>
      <c r="D338" s="235" t="s">
        <v>166</v>
      </c>
      <c r="E338" s="257" t="s">
        <v>30</v>
      </c>
      <c r="F338" s="258" t="s">
        <v>177</v>
      </c>
      <c r="G338" s="256"/>
      <c r="H338" s="259">
        <v>6.849</v>
      </c>
      <c r="I338" s="260"/>
      <c r="J338" s="256"/>
      <c r="K338" s="256"/>
      <c r="L338" s="261"/>
      <c r="M338" s="262"/>
      <c r="N338" s="263"/>
      <c r="O338" s="263"/>
      <c r="P338" s="263"/>
      <c r="Q338" s="263"/>
      <c r="R338" s="263"/>
      <c r="S338" s="263"/>
      <c r="T338" s="264"/>
      <c r="AT338" s="265" t="s">
        <v>166</v>
      </c>
      <c r="AU338" s="265" t="s">
        <v>84</v>
      </c>
      <c r="AV338" s="13" t="s">
        <v>164</v>
      </c>
      <c r="AW338" s="13" t="s">
        <v>37</v>
      </c>
      <c r="AX338" s="13" t="s">
        <v>82</v>
      </c>
      <c r="AY338" s="265" t="s">
        <v>157</v>
      </c>
    </row>
    <row r="339" spans="2:63" s="10" customFormat="1" ht="29.85" customHeight="1">
      <c r="B339" s="205"/>
      <c r="C339" s="206"/>
      <c r="D339" s="207" t="s">
        <v>73</v>
      </c>
      <c r="E339" s="219" t="s">
        <v>190</v>
      </c>
      <c r="F339" s="219" t="s">
        <v>520</v>
      </c>
      <c r="G339" s="206"/>
      <c r="H339" s="206"/>
      <c r="I339" s="209"/>
      <c r="J339" s="220">
        <f>BK339</f>
        <v>0</v>
      </c>
      <c r="K339" s="206"/>
      <c r="L339" s="211"/>
      <c r="M339" s="212"/>
      <c r="N339" s="213"/>
      <c r="O339" s="213"/>
      <c r="P339" s="214">
        <f>SUM(P340:P354)</f>
        <v>0</v>
      </c>
      <c r="Q339" s="213"/>
      <c r="R339" s="214">
        <f>SUM(R340:R354)</f>
        <v>2.2636875000000005</v>
      </c>
      <c r="S339" s="213"/>
      <c r="T339" s="215">
        <f>SUM(T340:T354)</f>
        <v>0</v>
      </c>
      <c r="AR339" s="216" t="s">
        <v>82</v>
      </c>
      <c r="AT339" s="217" t="s">
        <v>73</v>
      </c>
      <c r="AU339" s="217" t="s">
        <v>82</v>
      </c>
      <c r="AY339" s="216" t="s">
        <v>157</v>
      </c>
      <c r="BK339" s="218">
        <f>SUM(BK340:BK354)</f>
        <v>0</v>
      </c>
    </row>
    <row r="340" spans="2:65" s="1" customFormat="1" ht="25.5" customHeight="1">
      <c r="B340" s="46"/>
      <c r="C340" s="221" t="s">
        <v>521</v>
      </c>
      <c r="D340" s="221" t="s">
        <v>159</v>
      </c>
      <c r="E340" s="222" t="s">
        <v>522</v>
      </c>
      <c r="F340" s="223" t="s">
        <v>523</v>
      </c>
      <c r="G340" s="224" t="s">
        <v>162</v>
      </c>
      <c r="H340" s="225">
        <v>4.29</v>
      </c>
      <c r="I340" s="226"/>
      <c r="J340" s="227">
        <f>ROUND(I340*H340,2)</f>
        <v>0</v>
      </c>
      <c r="K340" s="223" t="s">
        <v>163</v>
      </c>
      <c r="L340" s="72"/>
      <c r="M340" s="228" t="s">
        <v>30</v>
      </c>
      <c r="N340" s="229" t="s">
        <v>45</v>
      </c>
      <c r="O340" s="47"/>
      <c r="P340" s="230">
        <f>O340*H340</f>
        <v>0</v>
      </c>
      <c r="Q340" s="230">
        <v>0</v>
      </c>
      <c r="R340" s="230">
        <f>Q340*H340</f>
        <v>0</v>
      </c>
      <c r="S340" s="230">
        <v>0</v>
      </c>
      <c r="T340" s="231">
        <f>S340*H340</f>
        <v>0</v>
      </c>
      <c r="AR340" s="24" t="s">
        <v>164</v>
      </c>
      <c r="AT340" s="24" t="s">
        <v>159</v>
      </c>
      <c r="AU340" s="24" t="s">
        <v>84</v>
      </c>
      <c r="AY340" s="24" t="s">
        <v>157</v>
      </c>
      <c r="BE340" s="232">
        <f>IF(N340="základní",J340,0)</f>
        <v>0</v>
      </c>
      <c r="BF340" s="232">
        <f>IF(N340="snížená",J340,0)</f>
        <v>0</v>
      </c>
      <c r="BG340" s="232">
        <f>IF(N340="zákl. přenesená",J340,0)</f>
        <v>0</v>
      </c>
      <c r="BH340" s="232">
        <f>IF(N340="sníž. přenesená",J340,0)</f>
        <v>0</v>
      </c>
      <c r="BI340" s="232">
        <f>IF(N340="nulová",J340,0)</f>
        <v>0</v>
      </c>
      <c r="BJ340" s="24" t="s">
        <v>82</v>
      </c>
      <c r="BK340" s="232">
        <f>ROUND(I340*H340,2)</f>
        <v>0</v>
      </c>
      <c r="BL340" s="24" t="s">
        <v>164</v>
      </c>
      <c r="BM340" s="24" t="s">
        <v>524</v>
      </c>
    </row>
    <row r="341" spans="2:51" s="11" customFormat="1" ht="13.5">
      <c r="B341" s="233"/>
      <c r="C341" s="234"/>
      <c r="D341" s="235" t="s">
        <v>166</v>
      </c>
      <c r="E341" s="236" t="s">
        <v>30</v>
      </c>
      <c r="F341" s="237" t="s">
        <v>525</v>
      </c>
      <c r="G341" s="234"/>
      <c r="H341" s="236" t="s">
        <v>30</v>
      </c>
      <c r="I341" s="238"/>
      <c r="J341" s="234"/>
      <c r="K341" s="234"/>
      <c r="L341" s="239"/>
      <c r="M341" s="240"/>
      <c r="N341" s="241"/>
      <c r="O341" s="241"/>
      <c r="P341" s="241"/>
      <c r="Q341" s="241"/>
      <c r="R341" s="241"/>
      <c r="S341" s="241"/>
      <c r="T341" s="242"/>
      <c r="AT341" s="243" t="s">
        <v>166</v>
      </c>
      <c r="AU341" s="243" t="s">
        <v>84</v>
      </c>
      <c r="AV341" s="11" t="s">
        <v>82</v>
      </c>
      <c r="AW341" s="11" t="s">
        <v>37</v>
      </c>
      <c r="AX341" s="11" t="s">
        <v>74</v>
      </c>
      <c r="AY341" s="243" t="s">
        <v>157</v>
      </c>
    </row>
    <row r="342" spans="2:51" s="12" customFormat="1" ht="13.5">
      <c r="B342" s="244"/>
      <c r="C342" s="245"/>
      <c r="D342" s="235" t="s">
        <v>166</v>
      </c>
      <c r="E342" s="246" t="s">
        <v>30</v>
      </c>
      <c r="F342" s="247" t="s">
        <v>526</v>
      </c>
      <c r="G342" s="245"/>
      <c r="H342" s="248">
        <v>4.29</v>
      </c>
      <c r="I342" s="249"/>
      <c r="J342" s="245"/>
      <c r="K342" s="245"/>
      <c r="L342" s="250"/>
      <c r="M342" s="251"/>
      <c r="N342" s="252"/>
      <c r="O342" s="252"/>
      <c r="P342" s="252"/>
      <c r="Q342" s="252"/>
      <c r="R342" s="252"/>
      <c r="S342" s="252"/>
      <c r="T342" s="253"/>
      <c r="AT342" s="254" t="s">
        <v>166</v>
      </c>
      <c r="AU342" s="254" t="s">
        <v>84</v>
      </c>
      <c r="AV342" s="12" t="s">
        <v>84</v>
      </c>
      <c r="AW342" s="12" t="s">
        <v>37</v>
      </c>
      <c r="AX342" s="12" t="s">
        <v>82</v>
      </c>
      <c r="AY342" s="254" t="s">
        <v>157</v>
      </c>
    </row>
    <row r="343" spans="2:65" s="1" customFormat="1" ht="25.5" customHeight="1">
      <c r="B343" s="46"/>
      <c r="C343" s="221" t="s">
        <v>527</v>
      </c>
      <c r="D343" s="221" t="s">
        <v>159</v>
      </c>
      <c r="E343" s="222" t="s">
        <v>528</v>
      </c>
      <c r="F343" s="223" t="s">
        <v>529</v>
      </c>
      <c r="G343" s="224" t="s">
        <v>162</v>
      </c>
      <c r="H343" s="225">
        <v>6.45</v>
      </c>
      <c r="I343" s="226"/>
      <c r="J343" s="227">
        <f>ROUND(I343*H343,2)</f>
        <v>0</v>
      </c>
      <c r="K343" s="223" t="s">
        <v>163</v>
      </c>
      <c r="L343" s="72"/>
      <c r="M343" s="228" t="s">
        <v>30</v>
      </c>
      <c r="N343" s="229" t="s">
        <v>45</v>
      </c>
      <c r="O343" s="47"/>
      <c r="P343" s="230">
        <f>O343*H343</f>
        <v>0</v>
      </c>
      <c r="Q343" s="230">
        <v>0</v>
      </c>
      <c r="R343" s="230">
        <f>Q343*H343</f>
        <v>0</v>
      </c>
      <c r="S343" s="230">
        <v>0</v>
      </c>
      <c r="T343" s="231">
        <f>S343*H343</f>
        <v>0</v>
      </c>
      <c r="AR343" s="24" t="s">
        <v>164</v>
      </c>
      <c r="AT343" s="24" t="s">
        <v>159</v>
      </c>
      <c r="AU343" s="24" t="s">
        <v>84</v>
      </c>
      <c r="AY343" s="24" t="s">
        <v>157</v>
      </c>
      <c r="BE343" s="232">
        <f>IF(N343="základní",J343,0)</f>
        <v>0</v>
      </c>
      <c r="BF343" s="232">
        <f>IF(N343="snížená",J343,0)</f>
        <v>0</v>
      </c>
      <c r="BG343" s="232">
        <f>IF(N343="zákl. přenesená",J343,0)</f>
        <v>0</v>
      </c>
      <c r="BH343" s="232">
        <f>IF(N343="sníž. přenesená",J343,0)</f>
        <v>0</v>
      </c>
      <c r="BI343" s="232">
        <f>IF(N343="nulová",J343,0)</f>
        <v>0</v>
      </c>
      <c r="BJ343" s="24" t="s">
        <v>82</v>
      </c>
      <c r="BK343" s="232">
        <f>ROUND(I343*H343,2)</f>
        <v>0</v>
      </c>
      <c r="BL343" s="24" t="s">
        <v>164</v>
      </c>
      <c r="BM343" s="24" t="s">
        <v>530</v>
      </c>
    </row>
    <row r="344" spans="2:51" s="11" customFormat="1" ht="13.5">
      <c r="B344" s="233"/>
      <c r="C344" s="234"/>
      <c r="D344" s="235" t="s">
        <v>166</v>
      </c>
      <c r="E344" s="236" t="s">
        <v>30</v>
      </c>
      <c r="F344" s="237" t="s">
        <v>531</v>
      </c>
      <c r="G344" s="234"/>
      <c r="H344" s="236" t="s">
        <v>30</v>
      </c>
      <c r="I344" s="238"/>
      <c r="J344" s="234"/>
      <c r="K344" s="234"/>
      <c r="L344" s="239"/>
      <c r="M344" s="240"/>
      <c r="N344" s="241"/>
      <c r="O344" s="241"/>
      <c r="P344" s="241"/>
      <c r="Q344" s="241"/>
      <c r="R344" s="241"/>
      <c r="S344" s="241"/>
      <c r="T344" s="242"/>
      <c r="AT344" s="243" t="s">
        <v>166</v>
      </c>
      <c r="AU344" s="243" t="s">
        <v>84</v>
      </c>
      <c r="AV344" s="11" t="s">
        <v>82</v>
      </c>
      <c r="AW344" s="11" t="s">
        <v>37</v>
      </c>
      <c r="AX344" s="11" t="s">
        <v>74</v>
      </c>
      <c r="AY344" s="243" t="s">
        <v>157</v>
      </c>
    </row>
    <row r="345" spans="2:51" s="12" customFormat="1" ht="13.5">
      <c r="B345" s="244"/>
      <c r="C345" s="245"/>
      <c r="D345" s="235" t="s">
        <v>166</v>
      </c>
      <c r="E345" s="246" t="s">
        <v>30</v>
      </c>
      <c r="F345" s="247" t="s">
        <v>168</v>
      </c>
      <c r="G345" s="245"/>
      <c r="H345" s="248">
        <v>6.45</v>
      </c>
      <c r="I345" s="249"/>
      <c r="J345" s="245"/>
      <c r="K345" s="245"/>
      <c r="L345" s="250"/>
      <c r="M345" s="251"/>
      <c r="N345" s="252"/>
      <c r="O345" s="252"/>
      <c r="P345" s="252"/>
      <c r="Q345" s="252"/>
      <c r="R345" s="252"/>
      <c r="S345" s="252"/>
      <c r="T345" s="253"/>
      <c r="AT345" s="254" t="s">
        <v>166</v>
      </c>
      <c r="AU345" s="254" t="s">
        <v>84</v>
      </c>
      <c r="AV345" s="12" t="s">
        <v>84</v>
      </c>
      <c r="AW345" s="12" t="s">
        <v>37</v>
      </c>
      <c r="AX345" s="12" t="s">
        <v>82</v>
      </c>
      <c r="AY345" s="254" t="s">
        <v>157</v>
      </c>
    </row>
    <row r="346" spans="2:65" s="1" customFormat="1" ht="38.25" customHeight="1">
      <c r="B346" s="46"/>
      <c r="C346" s="221" t="s">
        <v>532</v>
      </c>
      <c r="D346" s="221" t="s">
        <v>159</v>
      </c>
      <c r="E346" s="222" t="s">
        <v>533</v>
      </c>
      <c r="F346" s="223" t="s">
        <v>534</v>
      </c>
      <c r="G346" s="224" t="s">
        <v>162</v>
      </c>
      <c r="H346" s="225">
        <v>2.25</v>
      </c>
      <c r="I346" s="226"/>
      <c r="J346" s="227">
        <f>ROUND(I346*H346,2)</f>
        <v>0</v>
      </c>
      <c r="K346" s="223" t="s">
        <v>163</v>
      </c>
      <c r="L346" s="72"/>
      <c r="M346" s="228" t="s">
        <v>30</v>
      </c>
      <c r="N346" s="229" t="s">
        <v>45</v>
      </c>
      <c r="O346" s="47"/>
      <c r="P346" s="230">
        <f>O346*H346</f>
        <v>0</v>
      </c>
      <c r="Q346" s="230">
        <v>0.1837</v>
      </c>
      <c r="R346" s="230">
        <f>Q346*H346</f>
        <v>0.413325</v>
      </c>
      <c r="S346" s="230">
        <v>0</v>
      </c>
      <c r="T346" s="231">
        <f>S346*H346</f>
        <v>0</v>
      </c>
      <c r="AR346" s="24" t="s">
        <v>164</v>
      </c>
      <c r="AT346" s="24" t="s">
        <v>159</v>
      </c>
      <c r="AU346" s="24" t="s">
        <v>84</v>
      </c>
      <c r="AY346" s="24" t="s">
        <v>157</v>
      </c>
      <c r="BE346" s="232">
        <f>IF(N346="základní",J346,0)</f>
        <v>0</v>
      </c>
      <c r="BF346" s="232">
        <f>IF(N346="snížená",J346,0)</f>
        <v>0</v>
      </c>
      <c r="BG346" s="232">
        <f>IF(N346="zákl. přenesená",J346,0)</f>
        <v>0</v>
      </c>
      <c r="BH346" s="232">
        <f>IF(N346="sníž. přenesená",J346,0)</f>
        <v>0</v>
      </c>
      <c r="BI346" s="232">
        <f>IF(N346="nulová",J346,0)</f>
        <v>0</v>
      </c>
      <c r="BJ346" s="24" t="s">
        <v>82</v>
      </c>
      <c r="BK346" s="232">
        <f>ROUND(I346*H346,2)</f>
        <v>0</v>
      </c>
      <c r="BL346" s="24" t="s">
        <v>164</v>
      </c>
      <c r="BM346" s="24" t="s">
        <v>535</v>
      </c>
    </row>
    <row r="347" spans="2:51" s="11" customFormat="1" ht="13.5">
      <c r="B347" s="233"/>
      <c r="C347" s="234"/>
      <c r="D347" s="235" t="s">
        <v>166</v>
      </c>
      <c r="E347" s="236" t="s">
        <v>30</v>
      </c>
      <c r="F347" s="237" t="s">
        <v>536</v>
      </c>
      <c r="G347" s="234"/>
      <c r="H347" s="236" t="s">
        <v>30</v>
      </c>
      <c r="I347" s="238"/>
      <c r="J347" s="234"/>
      <c r="K347" s="234"/>
      <c r="L347" s="239"/>
      <c r="M347" s="240"/>
      <c r="N347" s="241"/>
      <c r="O347" s="241"/>
      <c r="P347" s="241"/>
      <c r="Q347" s="241"/>
      <c r="R347" s="241"/>
      <c r="S347" s="241"/>
      <c r="T347" s="242"/>
      <c r="AT347" s="243" t="s">
        <v>166</v>
      </c>
      <c r="AU347" s="243" t="s">
        <v>84</v>
      </c>
      <c r="AV347" s="11" t="s">
        <v>82</v>
      </c>
      <c r="AW347" s="11" t="s">
        <v>37</v>
      </c>
      <c r="AX347" s="11" t="s">
        <v>74</v>
      </c>
      <c r="AY347" s="243" t="s">
        <v>157</v>
      </c>
    </row>
    <row r="348" spans="2:51" s="12" customFormat="1" ht="13.5">
      <c r="B348" s="244"/>
      <c r="C348" s="245"/>
      <c r="D348" s="235" t="s">
        <v>166</v>
      </c>
      <c r="E348" s="246" t="s">
        <v>30</v>
      </c>
      <c r="F348" s="247" t="s">
        <v>537</v>
      </c>
      <c r="G348" s="245"/>
      <c r="H348" s="248">
        <v>2.25</v>
      </c>
      <c r="I348" s="249"/>
      <c r="J348" s="245"/>
      <c r="K348" s="245"/>
      <c r="L348" s="250"/>
      <c r="M348" s="251"/>
      <c r="N348" s="252"/>
      <c r="O348" s="252"/>
      <c r="P348" s="252"/>
      <c r="Q348" s="252"/>
      <c r="R348" s="252"/>
      <c r="S348" s="252"/>
      <c r="T348" s="253"/>
      <c r="AT348" s="254" t="s">
        <v>166</v>
      </c>
      <c r="AU348" s="254" t="s">
        <v>84</v>
      </c>
      <c r="AV348" s="12" t="s">
        <v>84</v>
      </c>
      <c r="AW348" s="12" t="s">
        <v>37</v>
      </c>
      <c r="AX348" s="12" t="s">
        <v>82</v>
      </c>
      <c r="AY348" s="254" t="s">
        <v>157</v>
      </c>
    </row>
    <row r="349" spans="2:65" s="1" customFormat="1" ht="16.5" customHeight="1">
      <c r="B349" s="46"/>
      <c r="C349" s="266" t="s">
        <v>538</v>
      </c>
      <c r="D349" s="266" t="s">
        <v>179</v>
      </c>
      <c r="E349" s="267" t="s">
        <v>539</v>
      </c>
      <c r="F349" s="268" t="s">
        <v>540</v>
      </c>
      <c r="G349" s="269" t="s">
        <v>182</v>
      </c>
      <c r="H349" s="270">
        <v>0.462</v>
      </c>
      <c r="I349" s="271"/>
      <c r="J349" s="272">
        <f>ROUND(I349*H349,2)</f>
        <v>0</v>
      </c>
      <c r="K349" s="268" t="s">
        <v>163</v>
      </c>
      <c r="L349" s="273"/>
      <c r="M349" s="274" t="s">
        <v>30</v>
      </c>
      <c r="N349" s="275" t="s">
        <v>45</v>
      </c>
      <c r="O349" s="47"/>
      <c r="P349" s="230">
        <f>O349*H349</f>
        <v>0</v>
      </c>
      <c r="Q349" s="230">
        <v>1</v>
      </c>
      <c r="R349" s="230">
        <f>Q349*H349</f>
        <v>0.462</v>
      </c>
      <c r="S349" s="230">
        <v>0</v>
      </c>
      <c r="T349" s="231">
        <f>S349*H349</f>
        <v>0</v>
      </c>
      <c r="AR349" s="24" t="s">
        <v>184</v>
      </c>
      <c r="AT349" s="24" t="s">
        <v>179</v>
      </c>
      <c r="AU349" s="24" t="s">
        <v>84</v>
      </c>
      <c r="AY349" s="24" t="s">
        <v>157</v>
      </c>
      <c r="BE349" s="232">
        <f>IF(N349="základní",J349,0)</f>
        <v>0</v>
      </c>
      <c r="BF349" s="232">
        <f>IF(N349="snížená",J349,0)</f>
        <v>0</v>
      </c>
      <c r="BG349" s="232">
        <f>IF(N349="zákl. přenesená",J349,0)</f>
        <v>0</v>
      </c>
      <c r="BH349" s="232">
        <f>IF(N349="sníž. přenesená",J349,0)</f>
        <v>0</v>
      </c>
      <c r="BI349" s="232">
        <f>IF(N349="nulová",J349,0)</f>
        <v>0</v>
      </c>
      <c r="BJ349" s="24" t="s">
        <v>82</v>
      </c>
      <c r="BK349" s="232">
        <f>ROUND(I349*H349,2)</f>
        <v>0</v>
      </c>
      <c r="BL349" s="24" t="s">
        <v>164</v>
      </c>
      <c r="BM349" s="24" t="s">
        <v>541</v>
      </c>
    </row>
    <row r="350" spans="2:47" s="1" customFormat="1" ht="13.5">
      <c r="B350" s="46"/>
      <c r="C350" s="74"/>
      <c r="D350" s="235" t="s">
        <v>416</v>
      </c>
      <c r="E350" s="74"/>
      <c r="F350" s="276" t="s">
        <v>542</v>
      </c>
      <c r="G350" s="74"/>
      <c r="H350" s="74"/>
      <c r="I350" s="191"/>
      <c r="J350" s="74"/>
      <c r="K350" s="74"/>
      <c r="L350" s="72"/>
      <c r="M350" s="277"/>
      <c r="N350" s="47"/>
      <c r="O350" s="47"/>
      <c r="P350" s="47"/>
      <c r="Q350" s="47"/>
      <c r="R350" s="47"/>
      <c r="S350" s="47"/>
      <c r="T350" s="95"/>
      <c r="AT350" s="24" t="s">
        <v>416</v>
      </c>
      <c r="AU350" s="24" t="s">
        <v>84</v>
      </c>
    </row>
    <row r="351" spans="2:51" s="12" customFormat="1" ht="13.5">
      <c r="B351" s="244"/>
      <c r="C351" s="245"/>
      <c r="D351" s="235" t="s">
        <v>166</v>
      </c>
      <c r="E351" s="246" t="s">
        <v>30</v>
      </c>
      <c r="F351" s="247" t="s">
        <v>543</v>
      </c>
      <c r="G351" s="245"/>
      <c r="H351" s="248">
        <v>0.44</v>
      </c>
      <c r="I351" s="249"/>
      <c r="J351" s="245"/>
      <c r="K351" s="245"/>
      <c r="L351" s="250"/>
      <c r="M351" s="251"/>
      <c r="N351" s="252"/>
      <c r="O351" s="252"/>
      <c r="P351" s="252"/>
      <c r="Q351" s="252"/>
      <c r="R351" s="252"/>
      <c r="S351" s="252"/>
      <c r="T351" s="253"/>
      <c r="AT351" s="254" t="s">
        <v>166</v>
      </c>
      <c r="AU351" s="254" t="s">
        <v>84</v>
      </c>
      <c r="AV351" s="12" t="s">
        <v>84</v>
      </c>
      <c r="AW351" s="12" t="s">
        <v>37</v>
      </c>
      <c r="AX351" s="12" t="s">
        <v>82</v>
      </c>
      <c r="AY351" s="254" t="s">
        <v>157</v>
      </c>
    </row>
    <row r="352" spans="2:51" s="12" customFormat="1" ht="13.5">
      <c r="B352" s="244"/>
      <c r="C352" s="245"/>
      <c r="D352" s="235" t="s">
        <v>166</v>
      </c>
      <c r="E352" s="245"/>
      <c r="F352" s="247" t="s">
        <v>544</v>
      </c>
      <c r="G352" s="245"/>
      <c r="H352" s="248">
        <v>0.462</v>
      </c>
      <c r="I352" s="249"/>
      <c r="J352" s="245"/>
      <c r="K352" s="245"/>
      <c r="L352" s="250"/>
      <c r="M352" s="251"/>
      <c r="N352" s="252"/>
      <c r="O352" s="252"/>
      <c r="P352" s="252"/>
      <c r="Q352" s="252"/>
      <c r="R352" s="252"/>
      <c r="S352" s="252"/>
      <c r="T352" s="253"/>
      <c r="AT352" s="254" t="s">
        <v>166</v>
      </c>
      <c r="AU352" s="254" t="s">
        <v>84</v>
      </c>
      <c r="AV352" s="12" t="s">
        <v>84</v>
      </c>
      <c r="AW352" s="12" t="s">
        <v>6</v>
      </c>
      <c r="AX352" s="12" t="s">
        <v>82</v>
      </c>
      <c r="AY352" s="254" t="s">
        <v>157</v>
      </c>
    </row>
    <row r="353" spans="2:65" s="1" customFormat="1" ht="51" customHeight="1">
      <c r="B353" s="46"/>
      <c r="C353" s="221" t="s">
        <v>545</v>
      </c>
      <c r="D353" s="221" t="s">
        <v>159</v>
      </c>
      <c r="E353" s="222" t="s">
        <v>546</v>
      </c>
      <c r="F353" s="223" t="s">
        <v>547</v>
      </c>
      <c r="G353" s="224" t="s">
        <v>162</v>
      </c>
      <c r="H353" s="225">
        <v>6.45</v>
      </c>
      <c r="I353" s="226"/>
      <c r="J353" s="227">
        <f>ROUND(I353*H353,2)</f>
        <v>0</v>
      </c>
      <c r="K353" s="223" t="s">
        <v>163</v>
      </c>
      <c r="L353" s="72"/>
      <c r="M353" s="228" t="s">
        <v>30</v>
      </c>
      <c r="N353" s="229" t="s">
        <v>45</v>
      </c>
      <c r="O353" s="47"/>
      <c r="P353" s="230">
        <f>O353*H353</f>
        <v>0</v>
      </c>
      <c r="Q353" s="230">
        <v>0.08425</v>
      </c>
      <c r="R353" s="230">
        <f>Q353*H353</f>
        <v>0.5434125000000001</v>
      </c>
      <c r="S353" s="230">
        <v>0</v>
      </c>
      <c r="T353" s="231">
        <f>S353*H353</f>
        <v>0</v>
      </c>
      <c r="AR353" s="24" t="s">
        <v>164</v>
      </c>
      <c r="AT353" s="24" t="s">
        <v>159</v>
      </c>
      <c r="AU353" s="24" t="s">
        <v>84</v>
      </c>
      <c r="AY353" s="24" t="s">
        <v>157</v>
      </c>
      <c r="BE353" s="232">
        <f>IF(N353="základní",J353,0)</f>
        <v>0</v>
      </c>
      <c r="BF353" s="232">
        <f>IF(N353="snížená",J353,0)</f>
        <v>0</v>
      </c>
      <c r="BG353" s="232">
        <f>IF(N353="zákl. přenesená",J353,0)</f>
        <v>0</v>
      </c>
      <c r="BH353" s="232">
        <f>IF(N353="sníž. přenesená",J353,0)</f>
        <v>0</v>
      </c>
      <c r="BI353" s="232">
        <f>IF(N353="nulová",J353,0)</f>
        <v>0</v>
      </c>
      <c r="BJ353" s="24" t="s">
        <v>82</v>
      </c>
      <c r="BK353" s="232">
        <f>ROUND(I353*H353,2)</f>
        <v>0</v>
      </c>
      <c r="BL353" s="24" t="s">
        <v>164</v>
      </c>
      <c r="BM353" s="24" t="s">
        <v>548</v>
      </c>
    </row>
    <row r="354" spans="2:65" s="1" customFormat="1" ht="38.25" customHeight="1">
      <c r="B354" s="46"/>
      <c r="C354" s="266" t="s">
        <v>549</v>
      </c>
      <c r="D354" s="266" t="s">
        <v>179</v>
      </c>
      <c r="E354" s="267" t="s">
        <v>550</v>
      </c>
      <c r="F354" s="268" t="s">
        <v>551</v>
      </c>
      <c r="G354" s="269" t="s">
        <v>162</v>
      </c>
      <c r="H354" s="270">
        <v>6.45</v>
      </c>
      <c r="I354" s="271"/>
      <c r="J354" s="272">
        <f>ROUND(I354*H354,2)</f>
        <v>0</v>
      </c>
      <c r="K354" s="268" t="s">
        <v>163</v>
      </c>
      <c r="L354" s="273"/>
      <c r="M354" s="274" t="s">
        <v>30</v>
      </c>
      <c r="N354" s="275" t="s">
        <v>45</v>
      </c>
      <c r="O354" s="47"/>
      <c r="P354" s="230">
        <f>O354*H354</f>
        <v>0</v>
      </c>
      <c r="Q354" s="230">
        <v>0.131</v>
      </c>
      <c r="R354" s="230">
        <f>Q354*H354</f>
        <v>0.8449500000000001</v>
      </c>
      <c r="S354" s="230">
        <v>0</v>
      </c>
      <c r="T354" s="231">
        <f>S354*H354</f>
        <v>0</v>
      </c>
      <c r="AR354" s="24" t="s">
        <v>184</v>
      </c>
      <c r="AT354" s="24" t="s">
        <v>179</v>
      </c>
      <c r="AU354" s="24" t="s">
        <v>84</v>
      </c>
      <c r="AY354" s="24" t="s">
        <v>157</v>
      </c>
      <c r="BE354" s="232">
        <f>IF(N354="základní",J354,0)</f>
        <v>0</v>
      </c>
      <c r="BF354" s="232">
        <f>IF(N354="snížená",J354,0)</f>
        <v>0</v>
      </c>
      <c r="BG354" s="232">
        <f>IF(N354="zákl. přenesená",J354,0)</f>
        <v>0</v>
      </c>
      <c r="BH354" s="232">
        <f>IF(N354="sníž. přenesená",J354,0)</f>
        <v>0</v>
      </c>
      <c r="BI354" s="232">
        <f>IF(N354="nulová",J354,0)</f>
        <v>0</v>
      </c>
      <c r="BJ354" s="24" t="s">
        <v>82</v>
      </c>
      <c r="BK354" s="232">
        <f>ROUND(I354*H354,2)</f>
        <v>0</v>
      </c>
      <c r="BL354" s="24" t="s">
        <v>164</v>
      </c>
      <c r="BM354" s="24" t="s">
        <v>552</v>
      </c>
    </row>
    <row r="355" spans="2:63" s="10" customFormat="1" ht="29.85" customHeight="1">
      <c r="B355" s="205"/>
      <c r="C355" s="206"/>
      <c r="D355" s="207" t="s">
        <v>73</v>
      </c>
      <c r="E355" s="219" t="s">
        <v>197</v>
      </c>
      <c r="F355" s="219" t="s">
        <v>553</v>
      </c>
      <c r="G355" s="206"/>
      <c r="H355" s="206"/>
      <c r="I355" s="209"/>
      <c r="J355" s="220">
        <f>BK355</f>
        <v>0</v>
      </c>
      <c r="K355" s="206"/>
      <c r="L355" s="211"/>
      <c r="M355" s="212"/>
      <c r="N355" s="213"/>
      <c r="O355" s="213"/>
      <c r="P355" s="214">
        <f>SUM(P356:P537)</f>
        <v>0</v>
      </c>
      <c r="Q355" s="213"/>
      <c r="R355" s="214">
        <f>SUM(R356:R537)</f>
        <v>170.35054754865357</v>
      </c>
      <c r="S355" s="213"/>
      <c r="T355" s="215">
        <f>SUM(T356:T537)</f>
        <v>0</v>
      </c>
      <c r="AR355" s="216" t="s">
        <v>82</v>
      </c>
      <c r="AT355" s="217" t="s">
        <v>73</v>
      </c>
      <c r="AU355" s="217" t="s">
        <v>82</v>
      </c>
      <c r="AY355" s="216" t="s">
        <v>157</v>
      </c>
      <c r="BK355" s="218">
        <f>SUM(BK356:BK537)</f>
        <v>0</v>
      </c>
    </row>
    <row r="356" spans="2:65" s="1" customFormat="1" ht="25.5" customHeight="1">
      <c r="B356" s="46"/>
      <c r="C356" s="221" t="s">
        <v>554</v>
      </c>
      <c r="D356" s="221" t="s">
        <v>159</v>
      </c>
      <c r="E356" s="222" t="s">
        <v>555</v>
      </c>
      <c r="F356" s="223" t="s">
        <v>556</v>
      </c>
      <c r="G356" s="224" t="s">
        <v>162</v>
      </c>
      <c r="H356" s="225">
        <v>1609.13</v>
      </c>
      <c r="I356" s="226"/>
      <c r="J356" s="227">
        <f>ROUND(I356*H356,2)</f>
        <v>0</v>
      </c>
      <c r="K356" s="223" t="s">
        <v>163</v>
      </c>
      <c r="L356" s="72"/>
      <c r="M356" s="228" t="s">
        <v>30</v>
      </c>
      <c r="N356" s="229" t="s">
        <v>45</v>
      </c>
      <c r="O356" s="47"/>
      <c r="P356" s="230">
        <f>O356*H356</f>
        <v>0</v>
      </c>
      <c r="Q356" s="230">
        <v>0.0147</v>
      </c>
      <c r="R356" s="230">
        <f>Q356*H356</f>
        <v>23.654211</v>
      </c>
      <c r="S356" s="230">
        <v>0</v>
      </c>
      <c r="T356" s="231">
        <f>S356*H356</f>
        <v>0</v>
      </c>
      <c r="AR356" s="24" t="s">
        <v>164</v>
      </c>
      <c r="AT356" s="24" t="s">
        <v>159</v>
      </c>
      <c r="AU356" s="24" t="s">
        <v>84</v>
      </c>
      <c r="AY356" s="24" t="s">
        <v>157</v>
      </c>
      <c r="BE356" s="232">
        <f>IF(N356="základní",J356,0)</f>
        <v>0</v>
      </c>
      <c r="BF356" s="232">
        <f>IF(N356="snížená",J356,0)</f>
        <v>0</v>
      </c>
      <c r="BG356" s="232">
        <f>IF(N356="zákl. přenesená",J356,0)</f>
        <v>0</v>
      </c>
      <c r="BH356" s="232">
        <f>IF(N356="sníž. přenesená",J356,0)</f>
        <v>0</v>
      </c>
      <c r="BI356" s="232">
        <f>IF(N356="nulová",J356,0)</f>
        <v>0</v>
      </c>
      <c r="BJ356" s="24" t="s">
        <v>82</v>
      </c>
      <c r="BK356" s="232">
        <f>ROUND(I356*H356,2)</f>
        <v>0</v>
      </c>
      <c r="BL356" s="24" t="s">
        <v>164</v>
      </c>
      <c r="BM356" s="24" t="s">
        <v>557</v>
      </c>
    </row>
    <row r="357" spans="2:47" s="1" customFormat="1" ht="13.5">
      <c r="B357" s="46"/>
      <c r="C357" s="74"/>
      <c r="D357" s="235" t="s">
        <v>221</v>
      </c>
      <c r="E357" s="74"/>
      <c r="F357" s="276" t="s">
        <v>558</v>
      </c>
      <c r="G357" s="74"/>
      <c r="H357" s="74"/>
      <c r="I357" s="191"/>
      <c r="J357" s="74"/>
      <c r="K357" s="74"/>
      <c r="L357" s="72"/>
      <c r="M357" s="277"/>
      <c r="N357" s="47"/>
      <c r="O357" s="47"/>
      <c r="P357" s="47"/>
      <c r="Q357" s="47"/>
      <c r="R357" s="47"/>
      <c r="S357" s="47"/>
      <c r="T357" s="95"/>
      <c r="AT357" s="24" t="s">
        <v>221</v>
      </c>
      <c r="AU357" s="24" t="s">
        <v>84</v>
      </c>
    </row>
    <row r="358" spans="2:51" s="11" customFormat="1" ht="13.5">
      <c r="B358" s="233"/>
      <c r="C358" s="234"/>
      <c r="D358" s="235" t="s">
        <v>166</v>
      </c>
      <c r="E358" s="236" t="s">
        <v>30</v>
      </c>
      <c r="F358" s="237" t="s">
        <v>559</v>
      </c>
      <c r="G358" s="234"/>
      <c r="H358" s="236" t="s">
        <v>30</v>
      </c>
      <c r="I358" s="238"/>
      <c r="J358" s="234"/>
      <c r="K358" s="234"/>
      <c r="L358" s="239"/>
      <c r="M358" s="240"/>
      <c r="N358" s="241"/>
      <c r="O358" s="241"/>
      <c r="P358" s="241"/>
      <c r="Q358" s="241"/>
      <c r="R358" s="241"/>
      <c r="S358" s="241"/>
      <c r="T358" s="242"/>
      <c r="AT358" s="243" t="s">
        <v>166</v>
      </c>
      <c r="AU358" s="243" t="s">
        <v>84</v>
      </c>
      <c r="AV358" s="11" t="s">
        <v>82</v>
      </c>
      <c r="AW358" s="11" t="s">
        <v>37</v>
      </c>
      <c r="AX358" s="11" t="s">
        <v>74</v>
      </c>
      <c r="AY358" s="243" t="s">
        <v>157</v>
      </c>
    </row>
    <row r="359" spans="2:51" s="12" customFormat="1" ht="13.5">
      <c r="B359" s="244"/>
      <c r="C359" s="245"/>
      <c r="D359" s="235" t="s">
        <v>166</v>
      </c>
      <c r="E359" s="246" t="s">
        <v>30</v>
      </c>
      <c r="F359" s="247" t="s">
        <v>560</v>
      </c>
      <c r="G359" s="245"/>
      <c r="H359" s="248">
        <v>1609.13</v>
      </c>
      <c r="I359" s="249"/>
      <c r="J359" s="245"/>
      <c r="K359" s="245"/>
      <c r="L359" s="250"/>
      <c r="M359" s="251"/>
      <c r="N359" s="252"/>
      <c r="O359" s="252"/>
      <c r="P359" s="252"/>
      <c r="Q359" s="252"/>
      <c r="R359" s="252"/>
      <c r="S359" s="252"/>
      <c r="T359" s="253"/>
      <c r="AT359" s="254" t="s">
        <v>166</v>
      </c>
      <c r="AU359" s="254" t="s">
        <v>84</v>
      </c>
      <c r="AV359" s="12" t="s">
        <v>84</v>
      </c>
      <c r="AW359" s="12" t="s">
        <v>37</v>
      </c>
      <c r="AX359" s="12" t="s">
        <v>82</v>
      </c>
      <c r="AY359" s="254" t="s">
        <v>157</v>
      </c>
    </row>
    <row r="360" spans="2:65" s="1" customFormat="1" ht="25.5" customHeight="1">
      <c r="B360" s="46"/>
      <c r="C360" s="221" t="s">
        <v>561</v>
      </c>
      <c r="D360" s="221" t="s">
        <v>159</v>
      </c>
      <c r="E360" s="222" t="s">
        <v>562</v>
      </c>
      <c r="F360" s="223" t="s">
        <v>563</v>
      </c>
      <c r="G360" s="224" t="s">
        <v>162</v>
      </c>
      <c r="H360" s="225">
        <v>804.565</v>
      </c>
      <c r="I360" s="226"/>
      <c r="J360" s="227">
        <f>ROUND(I360*H360,2)</f>
        <v>0</v>
      </c>
      <c r="K360" s="223" t="s">
        <v>163</v>
      </c>
      <c r="L360" s="72"/>
      <c r="M360" s="228" t="s">
        <v>30</v>
      </c>
      <c r="N360" s="229" t="s">
        <v>45</v>
      </c>
      <c r="O360" s="47"/>
      <c r="P360" s="230">
        <f>O360*H360</f>
        <v>0</v>
      </c>
      <c r="Q360" s="230">
        <v>0.0041</v>
      </c>
      <c r="R360" s="230">
        <f>Q360*H360</f>
        <v>3.2987165000000007</v>
      </c>
      <c r="S360" s="230">
        <v>0</v>
      </c>
      <c r="T360" s="231">
        <f>S360*H360</f>
        <v>0</v>
      </c>
      <c r="AR360" s="24" t="s">
        <v>164</v>
      </c>
      <c r="AT360" s="24" t="s">
        <v>159</v>
      </c>
      <c r="AU360" s="24" t="s">
        <v>84</v>
      </c>
      <c r="AY360" s="24" t="s">
        <v>157</v>
      </c>
      <c r="BE360" s="232">
        <f>IF(N360="základní",J360,0)</f>
        <v>0</v>
      </c>
      <c r="BF360" s="232">
        <f>IF(N360="snížená",J360,0)</f>
        <v>0</v>
      </c>
      <c r="BG360" s="232">
        <f>IF(N360="zákl. přenesená",J360,0)</f>
        <v>0</v>
      </c>
      <c r="BH360" s="232">
        <f>IF(N360="sníž. přenesená",J360,0)</f>
        <v>0</v>
      </c>
      <c r="BI360" s="232">
        <f>IF(N360="nulová",J360,0)</f>
        <v>0</v>
      </c>
      <c r="BJ360" s="24" t="s">
        <v>82</v>
      </c>
      <c r="BK360" s="232">
        <f>ROUND(I360*H360,2)</f>
        <v>0</v>
      </c>
      <c r="BL360" s="24" t="s">
        <v>164</v>
      </c>
      <c r="BM360" s="24" t="s">
        <v>564</v>
      </c>
    </row>
    <row r="361" spans="2:51" s="12" customFormat="1" ht="13.5">
      <c r="B361" s="244"/>
      <c r="C361" s="245"/>
      <c r="D361" s="235" t="s">
        <v>166</v>
      </c>
      <c r="E361" s="246" t="s">
        <v>30</v>
      </c>
      <c r="F361" s="247" t="s">
        <v>565</v>
      </c>
      <c r="G361" s="245"/>
      <c r="H361" s="248">
        <v>19.66</v>
      </c>
      <c r="I361" s="249"/>
      <c r="J361" s="245"/>
      <c r="K361" s="245"/>
      <c r="L361" s="250"/>
      <c r="M361" s="251"/>
      <c r="N361" s="252"/>
      <c r="O361" s="252"/>
      <c r="P361" s="252"/>
      <c r="Q361" s="252"/>
      <c r="R361" s="252"/>
      <c r="S361" s="252"/>
      <c r="T361" s="253"/>
      <c r="AT361" s="254" t="s">
        <v>166</v>
      </c>
      <c r="AU361" s="254" t="s">
        <v>84</v>
      </c>
      <c r="AV361" s="12" t="s">
        <v>84</v>
      </c>
      <c r="AW361" s="12" t="s">
        <v>37</v>
      </c>
      <c r="AX361" s="12" t="s">
        <v>74</v>
      </c>
      <c r="AY361" s="254" t="s">
        <v>157</v>
      </c>
    </row>
    <row r="362" spans="2:51" s="12" customFormat="1" ht="13.5">
      <c r="B362" s="244"/>
      <c r="C362" s="245"/>
      <c r="D362" s="235" t="s">
        <v>166</v>
      </c>
      <c r="E362" s="246" t="s">
        <v>30</v>
      </c>
      <c r="F362" s="247" t="s">
        <v>566</v>
      </c>
      <c r="G362" s="245"/>
      <c r="H362" s="248">
        <v>80.708</v>
      </c>
      <c r="I362" s="249"/>
      <c r="J362" s="245"/>
      <c r="K362" s="245"/>
      <c r="L362" s="250"/>
      <c r="M362" s="251"/>
      <c r="N362" s="252"/>
      <c r="O362" s="252"/>
      <c r="P362" s="252"/>
      <c r="Q362" s="252"/>
      <c r="R362" s="252"/>
      <c r="S362" s="252"/>
      <c r="T362" s="253"/>
      <c r="AT362" s="254" t="s">
        <v>166</v>
      </c>
      <c r="AU362" s="254" t="s">
        <v>84</v>
      </c>
      <c r="AV362" s="12" t="s">
        <v>84</v>
      </c>
      <c r="AW362" s="12" t="s">
        <v>37</v>
      </c>
      <c r="AX362" s="12" t="s">
        <v>74</v>
      </c>
      <c r="AY362" s="254" t="s">
        <v>157</v>
      </c>
    </row>
    <row r="363" spans="2:51" s="11" customFormat="1" ht="13.5">
      <c r="B363" s="233"/>
      <c r="C363" s="234"/>
      <c r="D363" s="235" t="s">
        <v>166</v>
      </c>
      <c r="E363" s="236" t="s">
        <v>30</v>
      </c>
      <c r="F363" s="237" t="s">
        <v>567</v>
      </c>
      <c r="G363" s="234"/>
      <c r="H363" s="236" t="s">
        <v>30</v>
      </c>
      <c r="I363" s="238"/>
      <c r="J363" s="234"/>
      <c r="K363" s="234"/>
      <c r="L363" s="239"/>
      <c r="M363" s="240"/>
      <c r="N363" s="241"/>
      <c r="O363" s="241"/>
      <c r="P363" s="241"/>
      <c r="Q363" s="241"/>
      <c r="R363" s="241"/>
      <c r="S363" s="241"/>
      <c r="T363" s="242"/>
      <c r="AT363" s="243" t="s">
        <v>166</v>
      </c>
      <c r="AU363" s="243" t="s">
        <v>84</v>
      </c>
      <c r="AV363" s="11" t="s">
        <v>82</v>
      </c>
      <c r="AW363" s="11" t="s">
        <v>37</v>
      </c>
      <c r="AX363" s="11" t="s">
        <v>74</v>
      </c>
      <c r="AY363" s="243" t="s">
        <v>157</v>
      </c>
    </row>
    <row r="364" spans="2:51" s="12" customFormat="1" ht="13.5">
      <c r="B364" s="244"/>
      <c r="C364" s="245"/>
      <c r="D364" s="235" t="s">
        <v>166</v>
      </c>
      <c r="E364" s="246" t="s">
        <v>30</v>
      </c>
      <c r="F364" s="247" t="s">
        <v>568</v>
      </c>
      <c r="G364" s="245"/>
      <c r="H364" s="248">
        <v>86.84</v>
      </c>
      <c r="I364" s="249"/>
      <c r="J364" s="245"/>
      <c r="K364" s="245"/>
      <c r="L364" s="250"/>
      <c r="M364" s="251"/>
      <c r="N364" s="252"/>
      <c r="O364" s="252"/>
      <c r="P364" s="252"/>
      <c r="Q364" s="252"/>
      <c r="R364" s="252"/>
      <c r="S364" s="252"/>
      <c r="T364" s="253"/>
      <c r="AT364" s="254" t="s">
        <v>166</v>
      </c>
      <c r="AU364" s="254" t="s">
        <v>84</v>
      </c>
      <c r="AV364" s="12" t="s">
        <v>84</v>
      </c>
      <c r="AW364" s="12" t="s">
        <v>37</v>
      </c>
      <c r="AX364" s="12" t="s">
        <v>74</v>
      </c>
      <c r="AY364" s="254" t="s">
        <v>157</v>
      </c>
    </row>
    <row r="365" spans="2:51" s="12" customFormat="1" ht="13.5">
      <c r="B365" s="244"/>
      <c r="C365" s="245"/>
      <c r="D365" s="235" t="s">
        <v>166</v>
      </c>
      <c r="E365" s="246" t="s">
        <v>30</v>
      </c>
      <c r="F365" s="247" t="s">
        <v>569</v>
      </c>
      <c r="G365" s="245"/>
      <c r="H365" s="248">
        <v>8.821</v>
      </c>
      <c r="I365" s="249"/>
      <c r="J365" s="245"/>
      <c r="K365" s="245"/>
      <c r="L365" s="250"/>
      <c r="M365" s="251"/>
      <c r="N365" s="252"/>
      <c r="O365" s="252"/>
      <c r="P365" s="252"/>
      <c r="Q365" s="252"/>
      <c r="R365" s="252"/>
      <c r="S365" s="252"/>
      <c r="T365" s="253"/>
      <c r="AT365" s="254" t="s">
        <v>166</v>
      </c>
      <c r="AU365" s="254" t="s">
        <v>84</v>
      </c>
      <c r="AV365" s="12" t="s">
        <v>84</v>
      </c>
      <c r="AW365" s="12" t="s">
        <v>37</v>
      </c>
      <c r="AX365" s="12" t="s">
        <v>74</v>
      </c>
      <c r="AY365" s="254" t="s">
        <v>157</v>
      </c>
    </row>
    <row r="366" spans="2:51" s="12" customFormat="1" ht="13.5">
      <c r="B366" s="244"/>
      <c r="C366" s="245"/>
      <c r="D366" s="235" t="s">
        <v>166</v>
      </c>
      <c r="E366" s="246" t="s">
        <v>30</v>
      </c>
      <c r="F366" s="247" t="s">
        <v>570</v>
      </c>
      <c r="G366" s="245"/>
      <c r="H366" s="248">
        <v>10.92</v>
      </c>
      <c r="I366" s="249"/>
      <c r="J366" s="245"/>
      <c r="K366" s="245"/>
      <c r="L366" s="250"/>
      <c r="M366" s="251"/>
      <c r="N366" s="252"/>
      <c r="O366" s="252"/>
      <c r="P366" s="252"/>
      <c r="Q366" s="252"/>
      <c r="R366" s="252"/>
      <c r="S366" s="252"/>
      <c r="T366" s="253"/>
      <c r="AT366" s="254" t="s">
        <v>166</v>
      </c>
      <c r="AU366" s="254" t="s">
        <v>84</v>
      </c>
      <c r="AV366" s="12" t="s">
        <v>84</v>
      </c>
      <c r="AW366" s="12" t="s">
        <v>37</v>
      </c>
      <c r="AX366" s="12" t="s">
        <v>74</v>
      </c>
      <c r="AY366" s="254" t="s">
        <v>157</v>
      </c>
    </row>
    <row r="367" spans="2:51" s="12" customFormat="1" ht="13.5">
      <c r="B367" s="244"/>
      <c r="C367" s="245"/>
      <c r="D367" s="235" t="s">
        <v>166</v>
      </c>
      <c r="E367" s="246" t="s">
        <v>30</v>
      </c>
      <c r="F367" s="247" t="s">
        <v>571</v>
      </c>
      <c r="G367" s="245"/>
      <c r="H367" s="248">
        <v>254.029</v>
      </c>
      <c r="I367" s="249"/>
      <c r="J367" s="245"/>
      <c r="K367" s="245"/>
      <c r="L367" s="250"/>
      <c r="M367" s="251"/>
      <c r="N367" s="252"/>
      <c r="O367" s="252"/>
      <c r="P367" s="252"/>
      <c r="Q367" s="252"/>
      <c r="R367" s="252"/>
      <c r="S367" s="252"/>
      <c r="T367" s="253"/>
      <c r="AT367" s="254" t="s">
        <v>166</v>
      </c>
      <c r="AU367" s="254" t="s">
        <v>84</v>
      </c>
      <c r="AV367" s="12" t="s">
        <v>84</v>
      </c>
      <c r="AW367" s="12" t="s">
        <v>37</v>
      </c>
      <c r="AX367" s="12" t="s">
        <v>74</v>
      </c>
      <c r="AY367" s="254" t="s">
        <v>157</v>
      </c>
    </row>
    <row r="368" spans="2:51" s="12" customFormat="1" ht="13.5">
      <c r="B368" s="244"/>
      <c r="C368" s="245"/>
      <c r="D368" s="235" t="s">
        <v>166</v>
      </c>
      <c r="E368" s="246" t="s">
        <v>30</v>
      </c>
      <c r="F368" s="247" t="s">
        <v>572</v>
      </c>
      <c r="G368" s="245"/>
      <c r="H368" s="248">
        <v>16.79</v>
      </c>
      <c r="I368" s="249"/>
      <c r="J368" s="245"/>
      <c r="K368" s="245"/>
      <c r="L368" s="250"/>
      <c r="M368" s="251"/>
      <c r="N368" s="252"/>
      <c r="O368" s="252"/>
      <c r="P368" s="252"/>
      <c r="Q368" s="252"/>
      <c r="R368" s="252"/>
      <c r="S368" s="252"/>
      <c r="T368" s="253"/>
      <c r="AT368" s="254" t="s">
        <v>166</v>
      </c>
      <c r="AU368" s="254" t="s">
        <v>84</v>
      </c>
      <c r="AV368" s="12" t="s">
        <v>84</v>
      </c>
      <c r="AW368" s="12" t="s">
        <v>37</v>
      </c>
      <c r="AX368" s="12" t="s">
        <v>74</v>
      </c>
      <c r="AY368" s="254" t="s">
        <v>157</v>
      </c>
    </row>
    <row r="369" spans="2:51" s="12" customFormat="1" ht="13.5">
      <c r="B369" s="244"/>
      <c r="C369" s="245"/>
      <c r="D369" s="235" t="s">
        <v>166</v>
      </c>
      <c r="E369" s="246" t="s">
        <v>30</v>
      </c>
      <c r="F369" s="247" t="s">
        <v>573</v>
      </c>
      <c r="G369" s="245"/>
      <c r="H369" s="248">
        <v>108.36</v>
      </c>
      <c r="I369" s="249"/>
      <c r="J369" s="245"/>
      <c r="K369" s="245"/>
      <c r="L369" s="250"/>
      <c r="M369" s="251"/>
      <c r="N369" s="252"/>
      <c r="O369" s="252"/>
      <c r="P369" s="252"/>
      <c r="Q369" s="252"/>
      <c r="R369" s="252"/>
      <c r="S369" s="252"/>
      <c r="T369" s="253"/>
      <c r="AT369" s="254" t="s">
        <v>166</v>
      </c>
      <c r="AU369" s="254" t="s">
        <v>84</v>
      </c>
      <c r="AV369" s="12" t="s">
        <v>84</v>
      </c>
      <c r="AW369" s="12" t="s">
        <v>37</v>
      </c>
      <c r="AX369" s="12" t="s">
        <v>74</v>
      </c>
      <c r="AY369" s="254" t="s">
        <v>157</v>
      </c>
    </row>
    <row r="370" spans="2:51" s="11" customFormat="1" ht="13.5">
      <c r="B370" s="233"/>
      <c r="C370" s="234"/>
      <c r="D370" s="235" t="s">
        <v>166</v>
      </c>
      <c r="E370" s="236" t="s">
        <v>30</v>
      </c>
      <c r="F370" s="237" t="s">
        <v>574</v>
      </c>
      <c r="G370" s="234"/>
      <c r="H370" s="236" t="s">
        <v>30</v>
      </c>
      <c r="I370" s="238"/>
      <c r="J370" s="234"/>
      <c r="K370" s="234"/>
      <c r="L370" s="239"/>
      <c r="M370" s="240"/>
      <c r="N370" s="241"/>
      <c r="O370" s="241"/>
      <c r="P370" s="241"/>
      <c r="Q370" s="241"/>
      <c r="R370" s="241"/>
      <c r="S370" s="241"/>
      <c r="T370" s="242"/>
      <c r="AT370" s="243" t="s">
        <v>166</v>
      </c>
      <c r="AU370" s="243" t="s">
        <v>84</v>
      </c>
      <c r="AV370" s="11" t="s">
        <v>82</v>
      </c>
      <c r="AW370" s="11" t="s">
        <v>37</v>
      </c>
      <c r="AX370" s="11" t="s">
        <v>74</v>
      </c>
      <c r="AY370" s="243" t="s">
        <v>157</v>
      </c>
    </row>
    <row r="371" spans="2:51" s="12" customFormat="1" ht="13.5">
      <c r="B371" s="244"/>
      <c r="C371" s="245"/>
      <c r="D371" s="235" t="s">
        <v>166</v>
      </c>
      <c r="E371" s="246" t="s">
        <v>30</v>
      </c>
      <c r="F371" s="247" t="s">
        <v>575</v>
      </c>
      <c r="G371" s="245"/>
      <c r="H371" s="248">
        <v>77.403</v>
      </c>
      <c r="I371" s="249"/>
      <c r="J371" s="245"/>
      <c r="K371" s="245"/>
      <c r="L371" s="250"/>
      <c r="M371" s="251"/>
      <c r="N371" s="252"/>
      <c r="O371" s="252"/>
      <c r="P371" s="252"/>
      <c r="Q371" s="252"/>
      <c r="R371" s="252"/>
      <c r="S371" s="252"/>
      <c r="T371" s="253"/>
      <c r="AT371" s="254" t="s">
        <v>166</v>
      </c>
      <c r="AU371" s="254" t="s">
        <v>84</v>
      </c>
      <c r="AV371" s="12" t="s">
        <v>84</v>
      </c>
      <c r="AW371" s="12" t="s">
        <v>37</v>
      </c>
      <c r="AX371" s="12" t="s">
        <v>74</v>
      </c>
      <c r="AY371" s="254" t="s">
        <v>157</v>
      </c>
    </row>
    <row r="372" spans="2:51" s="12" customFormat="1" ht="13.5">
      <c r="B372" s="244"/>
      <c r="C372" s="245"/>
      <c r="D372" s="235" t="s">
        <v>166</v>
      </c>
      <c r="E372" s="246" t="s">
        <v>30</v>
      </c>
      <c r="F372" s="247" t="s">
        <v>576</v>
      </c>
      <c r="G372" s="245"/>
      <c r="H372" s="248">
        <v>36.091</v>
      </c>
      <c r="I372" s="249"/>
      <c r="J372" s="245"/>
      <c r="K372" s="245"/>
      <c r="L372" s="250"/>
      <c r="M372" s="251"/>
      <c r="N372" s="252"/>
      <c r="O372" s="252"/>
      <c r="P372" s="252"/>
      <c r="Q372" s="252"/>
      <c r="R372" s="252"/>
      <c r="S372" s="252"/>
      <c r="T372" s="253"/>
      <c r="AT372" s="254" t="s">
        <v>166</v>
      </c>
      <c r="AU372" s="254" t="s">
        <v>84</v>
      </c>
      <c r="AV372" s="12" t="s">
        <v>84</v>
      </c>
      <c r="AW372" s="12" t="s">
        <v>37</v>
      </c>
      <c r="AX372" s="12" t="s">
        <v>74</v>
      </c>
      <c r="AY372" s="254" t="s">
        <v>157</v>
      </c>
    </row>
    <row r="373" spans="2:51" s="14" customFormat="1" ht="13.5">
      <c r="B373" s="278"/>
      <c r="C373" s="279"/>
      <c r="D373" s="235" t="s">
        <v>166</v>
      </c>
      <c r="E373" s="280" t="s">
        <v>30</v>
      </c>
      <c r="F373" s="281" t="s">
        <v>312</v>
      </c>
      <c r="G373" s="279"/>
      <c r="H373" s="282">
        <v>699.622</v>
      </c>
      <c r="I373" s="283"/>
      <c r="J373" s="279"/>
      <c r="K373" s="279"/>
      <c r="L373" s="284"/>
      <c r="M373" s="285"/>
      <c r="N373" s="286"/>
      <c r="O373" s="286"/>
      <c r="P373" s="286"/>
      <c r="Q373" s="286"/>
      <c r="R373" s="286"/>
      <c r="S373" s="286"/>
      <c r="T373" s="287"/>
      <c r="AT373" s="288" t="s">
        <v>166</v>
      </c>
      <c r="AU373" s="288" t="s">
        <v>84</v>
      </c>
      <c r="AV373" s="14" t="s">
        <v>178</v>
      </c>
      <c r="AW373" s="14" t="s">
        <v>37</v>
      </c>
      <c r="AX373" s="14" t="s">
        <v>74</v>
      </c>
      <c r="AY373" s="288" t="s">
        <v>157</v>
      </c>
    </row>
    <row r="374" spans="2:51" s="11" customFormat="1" ht="13.5">
      <c r="B374" s="233"/>
      <c r="C374" s="234"/>
      <c r="D374" s="235" t="s">
        <v>166</v>
      </c>
      <c r="E374" s="236" t="s">
        <v>30</v>
      </c>
      <c r="F374" s="237" t="s">
        <v>577</v>
      </c>
      <c r="G374" s="234"/>
      <c r="H374" s="236" t="s">
        <v>30</v>
      </c>
      <c r="I374" s="238"/>
      <c r="J374" s="234"/>
      <c r="K374" s="234"/>
      <c r="L374" s="239"/>
      <c r="M374" s="240"/>
      <c r="N374" s="241"/>
      <c r="O374" s="241"/>
      <c r="P374" s="241"/>
      <c r="Q374" s="241"/>
      <c r="R374" s="241"/>
      <c r="S374" s="241"/>
      <c r="T374" s="242"/>
      <c r="AT374" s="243" t="s">
        <v>166</v>
      </c>
      <c r="AU374" s="243" t="s">
        <v>84</v>
      </c>
      <c r="AV374" s="11" t="s">
        <v>82</v>
      </c>
      <c r="AW374" s="11" t="s">
        <v>37</v>
      </c>
      <c r="AX374" s="11" t="s">
        <v>74</v>
      </c>
      <c r="AY374" s="243" t="s">
        <v>157</v>
      </c>
    </row>
    <row r="375" spans="2:51" s="12" customFormat="1" ht="13.5">
      <c r="B375" s="244"/>
      <c r="C375" s="245"/>
      <c r="D375" s="235" t="s">
        <v>166</v>
      </c>
      <c r="E375" s="246" t="s">
        <v>30</v>
      </c>
      <c r="F375" s="247" t="s">
        <v>578</v>
      </c>
      <c r="G375" s="245"/>
      <c r="H375" s="248">
        <v>104.943</v>
      </c>
      <c r="I375" s="249"/>
      <c r="J375" s="245"/>
      <c r="K375" s="245"/>
      <c r="L375" s="250"/>
      <c r="M375" s="251"/>
      <c r="N375" s="252"/>
      <c r="O375" s="252"/>
      <c r="P375" s="252"/>
      <c r="Q375" s="252"/>
      <c r="R375" s="252"/>
      <c r="S375" s="252"/>
      <c r="T375" s="253"/>
      <c r="AT375" s="254" t="s">
        <v>166</v>
      </c>
      <c r="AU375" s="254" t="s">
        <v>84</v>
      </c>
      <c r="AV375" s="12" t="s">
        <v>84</v>
      </c>
      <c r="AW375" s="12" t="s">
        <v>37</v>
      </c>
      <c r="AX375" s="12" t="s">
        <v>74</v>
      </c>
      <c r="AY375" s="254" t="s">
        <v>157</v>
      </c>
    </row>
    <row r="376" spans="2:51" s="13" customFormat="1" ht="13.5">
      <c r="B376" s="255"/>
      <c r="C376" s="256"/>
      <c r="D376" s="235" t="s">
        <v>166</v>
      </c>
      <c r="E376" s="257" t="s">
        <v>30</v>
      </c>
      <c r="F376" s="258" t="s">
        <v>177</v>
      </c>
      <c r="G376" s="256"/>
      <c r="H376" s="259">
        <v>804.565</v>
      </c>
      <c r="I376" s="260"/>
      <c r="J376" s="256"/>
      <c r="K376" s="256"/>
      <c r="L376" s="261"/>
      <c r="M376" s="262"/>
      <c r="N376" s="263"/>
      <c r="O376" s="263"/>
      <c r="P376" s="263"/>
      <c r="Q376" s="263"/>
      <c r="R376" s="263"/>
      <c r="S376" s="263"/>
      <c r="T376" s="264"/>
      <c r="AT376" s="265" t="s">
        <v>166</v>
      </c>
      <c r="AU376" s="265" t="s">
        <v>84</v>
      </c>
      <c r="AV376" s="13" t="s">
        <v>164</v>
      </c>
      <c r="AW376" s="13" t="s">
        <v>37</v>
      </c>
      <c r="AX376" s="13" t="s">
        <v>82</v>
      </c>
      <c r="AY376" s="265" t="s">
        <v>157</v>
      </c>
    </row>
    <row r="377" spans="2:65" s="1" customFormat="1" ht="38.25" customHeight="1">
      <c r="B377" s="46"/>
      <c r="C377" s="221" t="s">
        <v>579</v>
      </c>
      <c r="D377" s="221" t="s">
        <v>159</v>
      </c>
      <c r="E377" s="222" t="s">
        <v>580</v>
      </c>
      <c r="F377" s="223" t="s">
        <v>581</v>
      </c>
      <c r="G377" s="224" t="s">
        <v>162</v>
      </c>
      <c r="H377" s="225">
        <v>4827.39</v>
      </c>
      <c r="I377" s="226"/>
      <c r="J377" s="227">
        <f>ROUND(I377*H377,2)</f>
        <v>0</v>
      </c>
      <c r="K377" s="223" t="s">
        <v>163</v>
      </c>
      <c r="L377" s="72"/>
      <c r="M377" s="228" t="s">
        <v>30</v>
      </c>
      <c r="N377" s="229" t="s">
        <v>45</v>
      </c>
      <c r="O377" s="47"/>
      <c r="P377" s="230">
        <f>O377*H377</f>
        <v>0</v>
      </c>
      <c r="Q377" s="230">
        <v>0.00735</v>
      </c>
      <c r="R377" s="230">
        <f>Q377*H377</f>
        <v>35.4813165</v>
      </c>
      <c r="S377" s="230">
        <v>0</v>
      </c>
      <c r="T377" s="231">
        <f>S377*H377</f>
        <v>0</v>
      </c>
      <c r="AR377" s="24" t="s">
        <v>164</v>
      </c>
      <c r="AT377" s="24" t="s">
        <v>159</v>
      </c>
      <c r="AU377" s="24" t="s">
        <v>84</v>
      </c>
      <c r="AY377" s="24" t="s">
        <v>157</v>
      </c>
      <c r="BE377" s="232">
        <f>IF(N377="základní",J377,0)</f>
        <v>0</v>
      </c>
      <c r="BF377" s="232">
        <f>IF(N377="snížená",J377,0)</f>
        <v>0</v>
      </c>
      <c r="BG377" s="232">
        <f>IF(N377="zákl. přenesená",J377,0)</f>
        <v>0</v>
      </c>
      <c r="BH377" s="232">
        <f>IF(N377="sníž. přenesená",J377,0)</f>
        <v>0</v>
      </c>
      <c r="BI377" s="232">
        <f>IF(N377="nulová",J377,0)</f>
        <v>0</v>
      </c>
      <c r="BJ377" s="24" t="s">
        <v>82</v>
      </c>
      <c r="BK377" s="232">
        <f>ROUND(I377*H377,2)</f>
        <v>0</v>
      </c>
      <c r="BL377" s="24" t="s">
        <v>164</v>
      </c>
      <c r="BM377" s="24" t="s">
        <v>582</v>
      </c>
    </row>
    <row r="378" spans="2:47" s="1" customFormat="1" ht="13.5">
      <c r="B378" s="46"/>
      <c r="C378" s="74"/>
      <c r="D378" s="235" t="s">
        <v>221</v>
      </c>
      <c r="E378" s="74"/>
      <c r="F378" s="276" t="s">
        <v>558</v>
      </c>
      <c r="G378" s="74"/>
      <c r="H378" s="74"/>
      <c r="I378" s="191"/>
      <c r="J378" s="74"/>
      <c r="K378" s="74"/>
      <c r="L378" s="72"/>
      <c r="M378" s="277"/>
      <c r="N378" s="47"/>
      <c r="O378" s="47"/>
      <c r="P378" s="47"/>
      <c r="Q378" s="47"/>
      <c r="R378" s="47"/>
      <c r="S378" s="47"/>
      <c r="T378" s="95"/>
      <c r="AT378" s="24" t="s">
        <v>221</v>
      </c>
      <c r="AU378" s="24" t="s">
        <v>84</v>
      </c>
    </row>
    <row r="379" spans="2:51" s="11" customFormat="1" ht="13.5">
      <c r="B379" s="233"/>
      <c r="C379" s="234"/>
      <c r="D379" s="235" t="s">
        <v>166</v>
      </c>
      <c r="E379" s="236" t="s">
        <v>30</v>
      </c>
      <c r="F379" s="237" t="s">
        <v>583</v>
      </c>
      <c r="G379" s="234"/>
      <c r="H379" s="236" t="s">
        <v>30</v>
      </c>
      <c r="I379" s="238"/>
      <c r="J379" s="234"/>
      <c r="K379" s="234"/>
      <c r="L379" s="239"/>
      <c r="M379" s="240"/>
      <c r="N379" s="241"/>
      <c r="O379" s="241"/>
      <c r="P379" s="241"/>
      <c r="Q379" s="241"/>
      <c r="R379" s="241"/>
      <c r="S379" s="241"/>
      <c r="T379" s="242"/>
      <c r="AT379" s="243" t="s">
        <v>166</v>
      </c>
      <c r="AU379" s="243" t="s">
        <v>84</v>
      </c>
      <c r="AV379" s="11" t="s">
        <v>82</v>
      </c>
      <c r="AW379" s="11" t="s">
        <v>37</v>
      </c>
      <c r="AX379" s="11" t="s">
        <v>74</v>
      </c>
      <c r="AY379" s="243" t="s">
        <v>157</v>
      </c>
    </row>
    <row r="380" spans="2:51" s="12" customFormat="1" ht="13.5">
      <c r="B380" s="244"/>
      <c r="C380" s="245"/>
      <c r="D380" s="235" t="s">
        <v>166</v>
      </c>
      <c r="E380" s="246" t="s">
        <v>30</v>
      </c>
      <c r="F380" s="247" t="s">
        <v>584</v>
      </c>
      <c r="G380" s="245"/>
      <c r="H380" s="248">
        <v>4827.39</v>
      </c>
      <c r="I380" s="249"/>
      <c r="J380" s="245"/>
      <c r="K380" s="245"/>
      <c r="L380" s="250"/>
      <c r="M380" s="251"/>
      <c r="N380" s="252"/>
      <c r="O380" s="252"/>
      <c r="P380" s="252"/>
      <c r="Q380" s="252"/>
      <c r="R380" s="252"/>
      <c r="S380" s="252"/>
      <c r="T380" s="253"/>
      <c r="AT380" s="254" t="s">
        <v>166</v>
      </c>
      <c r="AU380" s="254" t="s">
        <v>84</v>
      </c>
      <c r="AV380" s="12" t="s">
        <v>84</v>
      </c>
      <c r="AW380" s="12" t="s">
        <v>37</v>
      </c>
      <c r="AX380" s="12" t="s">
        <v>82</v>
      </c>
      <c r="AY380" s="254" t="s">
        <v>157</v>
      </c>
    </row>
    <row r="381" spans="2:65" s="1" customFormat="1" ht="25.5" customHeight="1">
      <c r="B381" s="46"/>
      <c r="C381" s="221" t="s">
        <v>585</v>
      </c>
      <c r="D381" s="221" t="s">
        <v>159</v>
      </c>
      <c r="E381" s="222" t="s">
        <v>586</v>
      </c>
      <c r="F381" s="223" t="s">
        <v>587</v>
      </c>
      <c r="G381" s="224" t="s">
        <v>162</v>
      </c>
      <c r="H381" s="225">
        <v>25.305</v>
      </c>
      <c r="I381" s="226"/>
      <c r="J381" s="227">
        <f>ROUND(I381*H381,2)</f>
        <v>0</v>
      </c>
      <c r="K381" s="223" t="s">
        <v>163</v>
      </c>
      <c r="L381" s="72"/>
      <c r="M381" s="228" t="s">
        <v>30</v>
      </c>
      <c r="N381" s="229" t="s">
        <v>45</v>
      </c>
      <c r="O381" s="47"/>
      <c r="P381" s="230">
        <f>O381*H381</f>
        <v>0</v>
      </c>
      <c r="Q381" s="230">
        <v>0.00735</v>
      </c>
      <c r="R381" s="230">
        <f>Q381*H381</f>
        <v>0.18599174999999998</v>
      </c>
      <c r="S381" s="230">
        <v>0</v>
      </c>
      <c r="T381" s="231">
        <f>S381*H381</f>
        <v>0</v>
      </c>
      <c r="AR381" s="24" t="s">
        <v>164</v>
      </c>
      <c r="AT381" s="24" t="s">
        <v>159</v>
      </c>
      <c r="AU381" s="24" t="s">
        <v>84</v>
      </c>
      <c r="AY381" s="24" t="s">
        <v>157</v>
      </c>
      <c r="BE381" s="232">
        <f>IF(N381="základní",J381,0)</f>
        <v>0</v>
      </c>
      <c r="BF381" s="232">
        <f>IF(N381="snížená",J381,0)</f>
        <v>0</v>
      </c>
      <c r="BG381" s="232">
        <f>IF(N381="zákl. přenesená",J381,0)</f>
        <v>0</v>
      </c>
      <c r="BH381" s="232">
        <f>IF(N381="sníž. přenesená",J381,0)</f>
        <v>0</v>
      </c>
      <c r="BI381" s="232">
        <f>IF(N381="nulová",J381,0)</f>
        <v>0</v>
      </c>
      <c r="BJ381" s="24" t="s">
        <v>82</v>
      </c>
      <c r="BK381" s="232">
        <f>ROUND(I381*H381,2)</f>
        <v>0</v>
      </c>
      <c r="BL381" s="24" t="s">
        <v>164</v>
      </c>
      <c r="BM381" s="24" t="s">
        <v>588</v>
      </c>
    </row>
    <row r="382" spans="2:51" s="11" customFormat="1" ht="13.5">
      <c r="B382" s="233"/>
      <c r="C382" s="234"/>
      <c r="D382" s="235" t="s">
        <v>166</v>
      </c>
      <c r="E382" s="236" t="s">
        <v>30</v>
      </c>
      <c r="F382" s="237" t="s">
        <v>589</v>
      </c>
      <c r="G382" s="234"/>
      <c r="H382" s="236" t="s">
        <v>30</v>
      </c>
      <c r="I382" s="238"/>
      <c r="J382" s="234"/>
      <c r="K382" s="234"/>
      <c r="L382" s="239"/>
      <c r="M382" s="240"/>
      <c r="N382" s="241"/>
      <c r="O382" s="241"/>
      <c r="P382" s="241"/>
      <c r="Q382" s="241"/>
      <c r="R382" s="241"/>
      <c r="S382" s="241"/>
      <c r="T382" s="242"/>
      <c r="AT382" s="243" t="s">
        <v>166</v>
      </c>
      <c r="AU382" s="243" t="s">
        <v>84</v>
      </c>
      <c r="AV382" s="11" t="s">
        <v>82</v>
      </c>
      <c r="AW382" s="11" t="s">
        <v>37</v>
      </c>
      <c r="AX382" s="11" t="s">
        <v>74</v>
      </c>
      <c r="AY382" s="243" t="s">
        <v>157</v>
      </c>
    </row>
    <row r="383" spans="2:51" s="12" customFormat="1" ht="13.5">
      <c r="B383" s="244"/>
      <c r="C383" s="245"/>
      <c r="D383" s="235" t="s">
        <v>166</v>
      </c>
      <c r="E383" s="246" t="s">
        <v>30</v>
      </c>
      <c r="F383" s="247" t="s">
        <v>590</v>
      </c>
      <c r="G383" s="245"/>
      <c r="H383" s="248">
        <v>25.305</v>
      </c>
      <c r="I383" s="249"/>
      <c r="J383" s="245"/>
      <c r="K383" s="245"/>
      <c r="L383" s="250"/>
      <c r="M383" s="251"/>
      <c r="N383" s="252"/>
      <c r="O383" s="252"/>
      <c r="P383" s="252"/>
      <c r="Q383" s="252"/>
      <c r="R383" s="252"/>
      <c r="S383" s="252"/>
      <c r="T383" s="253"/>
      <c r="AT383" s="254" t="s">
        <v>166</v>
      </c>
      <c r="AU383" s="254" t="s">
        <v>84</v>
      </c>
      <c r="AV383" s="12" t="s">
        <v>84</v>
      </c>
      <c r="AW383" s="12" t="s">
        <v>37</v>
      </c>
      <c r="AX383" s="12" t="s">
        <v>82</v>
      </c>
      <c r="AY383" s="254" t="s">
        <v>157</v>
      </c>
    </row>
    <row r="384" spans="2:65" s="1" customFormat="1" ht="16.5" customHeight="1">
      <c r="B384" s="46"/>
      <c r="C384" s="221" t="s">
        <v>591</v>
      </c>
      <c r="D384" s="221" t="s">
        <v>159</v>
      </c>
      <c r="E384" s="222" t="s">
        <v>592</v>
      </c>
      <c r="F384" s="223" t="s">
        <v>593</v>
      </c>
      <c r="G384" s="224" t="s">
        <v>162</v>
      </c>
      <c r="H384" s="225">
        <v>25.305</v>
      </c>
      <c r="I384" s="226"/>
      <c r="J384" s="227">
        <f>ROUND(I384*H384,2)</f>
        <v>0</v>
      </c>
      <c r="K384" s="223" t="s">
        <v>183</v>
      </c>
      <c r="L384" s="72"/>
      <c r="M384" s="228" t="s">
        <v>30</v>
      </c>
      <c r="N384" s="229" t="s">
        <v>45</v>
      </c>
      <c r="O384" s="47"/>
      <c r="P384" s="230">
        <f>O384*H384</f>
        <v>0</v>
      </c>
      <c r="Q384" s="230">
        <v>0.005</v>
      </c>
      <c r="R384" s="230">
        <f>Q384*H384</f>
        <v>0.126525</v>
      </c>
      <c r="S384" s="230">
        <v>0</v>
      </c>
      <c r="T384" s="231">
        <f>S384*H384</f>
        <v>0</v>
      </c>
      <c r="AR384" s="24" t="s">
        <v>164</v>
      </c>
      <c r="AT384" s="24" t="s">
        <v>159</v>
      </c>
      <c r="AU384" s="24" t="s">
        <v>84</v>
      </c>
      <c r="AY384" s="24" t="s">
        <v>157</v>
      </c>
      <c r="BE384" s="232">
        <f>IF(N384="základní",J384,0)</f>
        <v>0</v>
      </c>
      <c r="BF384" s="232">
        <f>IF(N384="snížená",J384,0)</f>
        <v>0</v>
      </c>
      <c r="BG384" s="232">
        <f>IF(N384="zákl. přenesená",J384,0)</f>
        <v>0</v>
      </c>
      <c r="BH384" s="232">
        <f>IF(N384="sníž. přenesená",J384,0)</f>
        <v>0</v>
      </c>
      <c r="BI384" s="232">
        <f>IF(N384="nulová",J384,0)</f>
        <v>0</v>
      </c>
      <c r="BJ384" s="24" t="s">
        <v>82</v>
      </c>
      <c r="BK384" s="232">
        <f>ROUND(I384*H384,2)</f>
        <v>0</v>
      </c>
      <c r="BL384" s="24" t="s">
        <v>164</v>
      </c>
      <c r="BM384" s="24" t="s">
        <v>594</v>
      </c>
    </row>
    <row r="385" spans="2:65" s="1" customFormat="1" ht="25.5" customHeight="1">
      <c r="B385" s="46"/>
      <c r="C385" s="221" t="s">
        <v>595</v>
      </c>
      <c r="D385" s="221" t="s">
        <v>159</v>
      </c>
      <c r="E385" s="222" t="s">
        <v>596</v>
      </c>
      <c r="F385" s="223" t="s">
        <v>597</v>
      </c>
      <c r="G385" s="224" t="s">
        <v>162</v>
      </c>
      <c r="H385" s="225">
        <v>25.305</v>
      </c>
      <c r="I385" s="226"/>
      <c r="J385" s="227">
        <f>ROUND(I385*H385,2)</f>
        <v>0</v>
      </c>
      <c r="K385" s="223" t="s">
        <v>163</v>
      </c>
      <c r="L385" s="72"/>
      <c r="M385" s="228" t="s">
        <v>30</v>
      </c>
      <c r="N385" s="229" t="s">
        <v>45</v>
      </c>
      <c r="O385" s="47"/>
      <c r="P385" s="230">
        <f>O385*H385</f>
        <v>0</v>
      </c>
      <c r="Q385" s="230">
        <v>0.002</v>
      </c>
      <c r="R385" s="230">
        <f>Q385*H385</f>
        <v>0.05061</v>
      </c>
      <c r="S385" s="230">
        <v>0</v>
      </c>
      <c r="T385" s="231">
        <f>S385*H385</f>
        <v>0</v>
      </c>
      <c r="AR385" s="24" t="s">
        <v>164</v>
      </c>
      <c r="AT385" s="24" t="s">
        <v>159</v>
      </c>
      <c r="AU385" s="24" t="s">
        <v>84</v>
      </c>
      <c r="AY385" s="24" t="s">
        <v>157</v>
      </c>
      <c r="BE385" s="232">
        <f>IF(N385="základní",J385,0)</f>
        <v>0</v>
      </c>
      <c r="BF385" s="232">
        <f>IF(N385="snížená",J385,0)</f>
        <v>0</v>
      </c>
      <c r="BG385" s="232">
        <f>IF(N385="zákl. přenesená",J385,0)</f>
        <v>0</v>
      </c>
      <c r="BH385" s="232">
        <f>IF(N385="sníž. přenesená",J385,0)</f>
        <v>0</v>
      </c>
      <c r="BI385" s="232">
        <f>IF(N385="nulová",J385,0)</f>
        <v>0</v>
      </c>
      <c r="BJ385" s="24" t="s">
        <v>82</v>
      </c>
      <c r="BK385" s="232">
        <f>ROUND(I385*H385,2)</f>
        <v>0</v>
      </c>
      <c r="BL385" s="24" t="s">
        <v>164</v>
      </c>
      <c r="BM385" s="24" t="s">
        <v>598</v>
      </c>
    </row>
    <row r="386" spans="2:47" s="1" customFormat="1" ht="13.5">
      <c r="B386" s="46"/>
      <c r="C386" s="74"/>
      <c r="D386" s="235" t="s">
        <v>221</v>
      </c>
      <c r="E386" s="74"/>
      <c r="F386" s="276" t="s">
        <v>599</v>
      </c>
      <c r="G386" s="74"/>
      <c r="H386" s="74"/>
      <c r="I386" s="191"/>
      <c r="J386" s="74"/>
      <c r="K386" s="74"/>
      <c r="L386" s="72"/>
      <c r="M386" s="277"/>
      <c r="N386" s="47"/>
      <c r="O386" s="47"/>
      <c r="P386" s="47"/>
      <c r="Q386" s="47"/>
      <c r="R386" s="47"/>
      <c r="S386" s="47"/>
      <c r="T386" s="95"/>
      <c r="AT386" s="24" t="s">
        <v>221</v>
      </c>
      <c r="AU386" s="24" t="s">
        <v>84</v>
      </c>
    </row>
    <row r="387" spans="2:51" s="11" customFormat="1" ht="13.5">
      <c r="B387" s="233"/>
      <c r="C387" s="234"/>
      <c r="D387" s="235" t="s">
        <v>166</v>
      </c>
      <c r="E387" s="236" t="s">
        <v>30</v>
      </c>
      <c r="F387" s="237" t="s">
        <v>600</v>
      </c>
      <c r="G387" s="234"/>
      <c r="H387" s="236" t="s">
        <v>30</v>
      </c>
      <c r="I387" s="238"/>
      <c r="J387" s="234"/>
      <c r="K387" s="234"/>
      <c r="L387" s="239"/>
      <c r="M387" s="240"/>
      <c r="N387" s="241"/>
      <c r="O387" s="241"/>
      <c r="P387" s="241"/>
      <c r="Q387" s="241"/>
      <c r="R387" s="241"/>
      <c r="S387" s="241"/>
      <c r="T387" s="242"/>
      <c r="AT387" s="243" t="s">
        <v>166</v>
      </c>
      <c r="AU387" s="243" t="s">
        <v>84</v>
      </c>
      <c r="AV387" s="11" t="s">
        <v>82</v>
      </c>
      <c r="AW387" s="11" t="s">
        <v>37</v>
      </c>
      <c r="AX387" s="11" t="s">
        <v>74</v>
      </c>
      <c r="AY387" s="243" t="s">
        <v>157</v>
      </c>
    </row>
    <row r="388" spans="2:51" s="12" customFormat="1" ht="13.5">
      <c r="B388" s="244"/>
      <c r="C388" s="245"/>
      <c r="D388" s="235" t="s">
        <v>166</v>
      </c>
      <c r="E388" s="246" t="s">
        <v>30</v>
      </c>
      <c r="F388" s="247" t="s">
        <v>601</v>
      </c>
      <c r="G388" s="245"/>
      <c r="H388" s="248">
        <v>25.305</v>
      </c>
      <c r="I388" s="249"/>
      <c r="J388" s="245"/>
      <c r="K388" s="245"/>
      <c r="L388" s="250"/>
      <c r="M388" s="251"/>
      <c r="N388" s="252"/>
      <c r="O388" s="252"/>
      <c r="P388" s="252"/>
      <c r="Q388" s="252"/>
      <c r="R388" s="252"/>
      <c r="S388" s="252"/>
      <c r="T388" s="253"/>
      <c r="AT388" s="254" t="s">
        <v>166</v>
      </c>
      <c r="AU388" s="254" t="s">
        <v>84</v>
      </c>
      <c r="AV388" s="12" t="s">
        <v>84</v>
      </c>
      <c r="AW388" s="12" t="s">
        <v>37</v>
      </c>
      <c r="AX388" s="12" t="s">
        <v>82</v>
      </c>
      <c r="AY388" s="254" t="s">
        <v>157</v>
      </c>
    </row>
    <row r="389" spans="2:65" s="1" customFormat="1" ht="25.5" customHeight="1">
      <c r="B389" s="46"/>
      <c r="C389" s="221" t="s">
        <v>602</v>
      </c>
      <c r="D389" s="221" t="s">
        <v>159</v>
      </c>
      <c r="E389" s="222" t="s">
        <v>603</v>
      </c>
      <c r="F389" s="223" t="s">
        <v>604</v>
      </c>
      <c r="G389" s="224" t="s">
        <v>162</v>
      </c>
      <c r="H389" s="225">
        <v>1404.104</v>
      </c>
      <c r="I389" s="226"/>
      <c r="J389" s="227">
        <f>ROUND(I389*H389,2)</f>
        <v>0</v>
      </c>
      <c r="K389" s="223" t="s">
        <v>163</v>
      </c>
      <c r="L389" s="72"/>
      <c r="M389" s="228" t="s">
        <v>30</v>
      </c>
      <c r="N389" s="229" t="s">
        <v>45</v>
      </c>
      <c r="O389" s="47"/>
      <c r="P389" s="230">
        <f>O389*H389</f>
        <v>0</v>
      </c>
      <c r="Q389" s="230">
        <v>0.0147</v>
      </c>
      <c r="R389" s="230">
        <f>Q389*H389</f>
        <v>20.6403288</v>
      </c>
      <c r="S389" s="230">
        <v>0</v>
      </c>
      <c r="T389" s="231">
        <f>S389*H389</f>
        <v>0</v>
      </c>
      <c r="AR389" s="24" t="s">
        <v>164</v>
      </c>
      <c r="AT389" s="24" t="s">
        <v>159</v>
      </c>
      <c r="AU389" s="24" t="s">
        <v>84</v>
      </c>
      <c r="AY389" s="24" t="s">
        <v>157</v>
      </c>
      <c r="BE389" s="232">
        <f>IF(N389="základní",J389,0)</f>
        <v>0</v>
      </c>
      <c r="BF389" s="232">
        <f>IF(N389="snížená",J389,0)</f>
        <v>0</v>
      </c>
      <c r="BG389" s="232">
        <f>IF(N389="zákl. přenesená",J389,0)</f>
        <v>0</v>
      </c>
      <c r="BH389" s="232">
        <f>IF(N389="sníž. přenesená",J389,0)</f>
        <v>0</v>
      </c>
      <c r="BI389" s="232">
        <f>IF(N389="nulová",J389,0)</f>
        <v>0</v>
      </c>
      <c r="BJ389" s="24" t="s">
        <v>82</v>
      </c>
      <c r="BK389" s="232">
        <f>ROUND(I389*H389,2)</f>
        <v>0</v>
      </c>
      <c r="BL389" s="24" t="s">
        <v>164</v>
      </c>
      <c r="BM389" s="24" t="s">
        <v>605</v>
      </c>
    </row>
    <row r="390" spans="2:47" s="1" customFormat="1" ht="13.5">
      <c r="B390" s="46"/>
      <c r="C390" s="74"/>
      <c r="D390" s="235" t="s">
        <v>221</v>
      </c>
      <c r="E390" s="74"/>
      <c r="F390" s="276" t="s">
        <v>558</v>
      </c>
      <c r="G390" s="74"/>
      <c r="H390" s="74"/>
      <c r="I390" s="191"/>
      <c r="J390" s="74"/>
      <c r="K390" s="74"/>
      <c r="L390" s="72"/>
      <c r="M390" s="277"/>
      <c r="N390" s="47"/>
      <c r="O390" s="47"/>
      <c r="P390" s="47"/>
      <c r="Q390" s="47"/>
      <c r="R390" s="47"/>
      <c r="S390" s="47"/>
      <c r="T390" s="95"/>
      <c r="AT390" s="24" t="s">
        <v>221</v>
      </c>
      <c r="AU390" s="24" t="s">
        <v>84</v>
      </c>
    </row>
    <row r="391" spans="2:51" s="11" customFormat="1" ht="13.5">
      <c r="B391" s="233"/>
      <c r="C391" s="234"/>
      <c r="D391" s="235" t="s">
        <v>166</v>
      </c>
      <c r="E391" s="236" t="s">
        <v>30</v>
      </c>
      <c r="F391" s="237" t="s">
        <v>606</v>
      </c>
      <c r="G391" s="234"/>
      <c r="H391" s="236" t="s">
        <v>30</v>
      </c>
      <c r="I391" s="238"/>
      <c r="J391" s="234"/>
      <c r="K391" s="234"/>
      <c r="L391" s="239"/>
      <c r="M391" s="240"/>
      <c r="N391" s="241"/>
      <c r="O391" s="241"/>
      <c r="P391" s="241"/>
      <c r="Q391" s="241"/>
      <c r="R391" s="241"/>
      <c r="S391" s="241"/>
      <c r="T391" s="242"/>
      <c r="AT391" s="243" t="s">
        <v>166</v>
      </c>
      <c r="AU391" s="243" t="s">
        <v>84</v>
      </c>
      <c r="AV391" s="11" t="s">
        <v>82</v>
      </c>
      <c r="AW391" s="11" t="s">
        <v>37</v>
      </c>
      <c r="AX391" s="11" t="s">
        <v>74</v>
      </c>
      <c r="AY391" s="243" t="s">
        <v>157</v>
      </c>
    </row>
    <row r="392" spans="2:51" s="12" customFormat="1" ht="13.5">
      <c r="B392" s="244"/>
      <c r="C392" s="245"/>
      <c r="D392" s="235" t="s">
        <v>166</v>
      </c>
      <c r="E392" s="246" t="s">
        <v>30</v>
      </c>
      <c r="F392" s="247" t="s">
        <v>607</v>
      </c>
      <c r="G392" s="245"/>
      <c r="H392" s="248">
        <v>31.92</v>
      </c>
      <c r="I392" s="249"/>
      <c r="J392" s="245"/>
      <c r="K392" s="245"/>
      <c r="L392" s="250"/>
      <c r="M392" s="251"/>
      <c r="N392" s="252"/>
      <c r="O392" s="252"/>
      <c r="P392" s="252"/>
      <c r="Q392" s="252"/>
      <c r="R392" s="252"/>
      <c r="S392" s="252"/>
      <c r="T392" s="253"/>
      <c r="AT392" s="254" t="s">
        <v>166</v>
      </c>
      <c r="AU392" s="254" t="s">
        <v>84</v>
      </c>
      <c r="AV392" s="12" t="s">
        <v>84</v>
      </c>
      <c r="AW392" s="12" t="s">
        <v>37</v>
      </c>
      <c r="AX392" s="12" t="s">
        <v>74</v>
      </c>
      <c r="AY392" s="254" t="s">
        <v>157</v>
      </c>
    </row>
    <row r="393" spans="2:51" s="12" customFormat="1" ht="13.5">
      <c r="B393" s="244"/>
      <c r="C393" s="245"/>
      <c r="D393" s="235" t="s">
        <v>166</v>
      </c>
      <c r="E393" s="246" t="s">
        <v>30</v>
      </c>
      <c r="F393" s="247" t="s">
        <v>608</v>
      </c>
      <c r="G393" s="245"/>
      <c r="H393" s="248">
        <v>71.156</v>
      </c>
      <c r="I393" s="249"/>
      <c r="J393" s="245"/>
      <c r="K393" s="245"/>
      <c r="L393" s="250"/>
      <c r="M393" s="251"/>
      <c r="N393" s="252"/>
      <c r="O393" s="252"/>
      <c r="P393" s="252"/>
      <c r="Q393" s="252"/>
      <c r="R393" s="252"/>
      <c r="S393" s="252"/>
      <c r="T393" s="253"/>
      <c r="AT393" s="254" t="s">
        <v>166</v>
      </c>
      <c r="AU393" s="254" t="s">
        <v>84</v>
      </c>
      <c r="AV393" s="12" t="s">
        <v>84</v>
      </c>
      <c r="AW393" s="12" t="s">
        <v>37</v>
      </c>
      <c r="AX393" s="12" t="s">
        <v>74</v>
      </c>
      <c r="AY393" s="254" t="s">
        <v>157</v>
      </c>
    </row>
    <row r="394" spans="2:51" s="12" customFormat="1" ht="13.5">
      <c r="B394" s="244"/>
      <c r="C394" s="245"/>
      <c r="D394" s="235" t="s">
        <v>166</v>
      </c>
      <c r="E394" s="246" t="s">
        <v>30</v>
      </c>
      <c r="F394" s="247" t="s">
        <v>609</v>
      </c>
      <c r="G394" s="245"/>
      <c r="H394" s="248">
        <v>38.07</v>
      </c>
      <c r="I394" s="249"/>
      <c r="J394" s="245"/>
      <c r="K394" s="245"/>
      <c r="L394" s="250"/>
      <c r="M394" s="251"/>
      <c r="N394" s="252"/>
      <c r="O394" s="252"/>
      <c r="P394" s="252"/>
      <c r="Q394" s="252"/>
      <c r="R394" s="252"/>
      <c r="S394" s="252"/>
      <c r="T394" s="253"/>
      <c r="AT394" s="254" t="s">
        <v>166</v>
      </c>
      <c r="AU394" s="254" t="s">
        <v>84</v>
      </c>
      <c r="AV394" s="12" t="s">
        <v>84</v>
      </c>
      <c r="AW394" s="12" t="s">
        <v>37</v>
      </c>
      <c r="AX394" s="12" t="s">
        <v>74</v>
      </c>
      <c r="AY394" s="254" t="s">
        <v>157</v>
      </c>
    </row>
    <row r="395" spans="2:51" s="12" customFormat="1" ht="13.5">
      <c r="B395" s="244"/>
      <c r="C395" s="245"/>
      <c r="D395" s="235" t="s">
        <v>166</v>
      </c>
      <c r="E395" s="246" t="s">
        <v>30</v>
      </c>
      <c r="F395" s="247" t="s">
        <v>610</v>
      </c>
      <c r="G395" s="245"/>
      <c r="H395" s="248">
        <v>28.9</v>
      </c>
      <c r="I395" s="249"/>
      <c r="J395" s="245"/>
      <c r="K395" s="245"/>
      <c r="L395" s="250"/>
      <c r="M395" s="251"/>
      <c r="N395" s="252"/>
      <c r="O395" s="252"/>
      <c r="P395" s="252"/>
      <c r="Q395" s="252"/>
      <c r="R395" s="252"/>
      <c r="S395" s="252"/>
      <c r="T395" s="253"/>
      <c r="AT395" s="254" t="s">
        <v>166</v>
      </c>
      <c r="AU395" s="254" t="s">
        <v>84</v>
      </c>
      <c r="AV395" s="12" t="s">
        <v>84</v>
      </c>
      <c r="AW395" s="12" t="s">
        <v>37</v>
      </c>
      <c r="AX395" s="12" t="s">
        <v>74</v>
      </c>
      <c r="AY395" s="254" t="s">
        <v>157</v>
      </c>
    </row>
    <row r="396" spans="2:51" s="12" customFormat="1" ht="13.5">
      <c r="B396" s="244"/>
      <c r="C396" s="245"/>
      <c r="D396" s="235" t="s">
        <v>166</v>
      </c>
      <c r="E396" s="246" t="s">
        <v>30</v>
      </c>
      <c r="F396" s="247" t="s">
        <v>611</v>
      </c>
      <c r="G396" s="245"/>
      <c r="H396" s="248">
        <v>23.62</v>
      </c>
      <c r="I396" s="249"/>
      <c r="J396" s="245"/>
      <c r="K396" s="245"/>
      <c r="L396" s="250"/>
      <c r="M396" s="251"/>
      <c r="N396" s="252"/>
      <c r="O396" s="252"/>
      <c r="P396" s="252"/>
      <c r="Q396" s="252"/>
      <c r="R396" s="252"/>
      <c r="S396" s="252"/>
      <c r="T396" s="253"/>
      <c r="AT396" s="254" t="s">
        <v>166</v>
      </c>
      <c r="AU396" s="254" t="s">
        <v>84</v>
      </c>
      <c r="AV396" s="12" t="s">
        <v>84</v>
      </c>
      <c r="AW396" s="12" t="s">
        <v>37</v>
      </c>
      <c r="AX396" s="12" t="s">
        <v>74</v>
      </c>
      <c r="AY396" s="254" t="s">
        <v>157</v>
      </c>
    </row>
    <row r="397" spans="2:51" s="12" customFormat="1" ht="13.5">
      <c r="B397" s="244"/>
      <c r="C397" s="245"/>
      <c r="D397" s="235" t="s">
        <v>166</v>
      </c>
      <c r="E397" s="246" t="s">
        <v>30</v>
      </c>
      <c r="F397" s="247" t="s">
        <v>612</v>
      </c>
      <c r="G397" s="245"/>
      <c r="H397" s="248">
        <v>158.539</v>
      </c>
      <c r="I397" s="249"/>
      <c r="J397" s="245"/>
      <c r="K397" s="245"/>
      <c r="L397" s="250"/>
      <c r="M397" s="251"/>
      <c r="N397" s="252"/>
      <c r="O397" s="252"/>
      <c r="P397" s="252"/>
      <c r="Q397" s="252"/>
      <c r="R397" s="252"/>
      <c r="S397" s="252"/>
      <c r="T397" s="253"/>
      <c r="AT397" s="254" t="s">
        <v>166</v>
      </c>
      <c r="AU397" s="254" t="s">
        <v>84</v>
      </c>
      <c r="AV397" s="12" t="s">
        <v>84</v>
      </c>
      <c r="AW397" s="12" t="s">
        <v>37</v>
      </c>
      <c r="AX397" s="12" t="s">
        <v>74</v>
      </c>
      <c r="AY397" s="254" t="s">
        <v>157</v>
      </c>
    </row>
    <row r="398" spans="2:51" s="12" customFormat="1" ht="13.5">
      <c r="B398" s="244"/>
      <c r="C398" s="245"/>
      <c r="D398" s="235" t="s">
        <v>166</v>
      </c>
      <c r="E398" s="246" t="s">
        <v>30</v>
      </c>
      <c r="F398" s="247" t="s">
        <v>613</v>
      </c>
      <c r="G398" s="245"/>
      <c r="H398" s="248">
        <v>33.558</v>
      </c>
      <c r="I398" s="249"/>
      <c r="J398" s="245"/>
      <c r="K398" s="245"/>
      <c r="L398" s="250"/>
      <c r="M398" s="251"/>
      <c r="N398" s="252"/>
      <c r="O398" s="252"/>
      <c r="P398" s="252"/>
      <c r="Q398" s="252"/>
      <c r="R398" s="252"/>
      <c r="S398" s="252"/>
      <c r="T398" s="253"/>
      <c r="AT398" s="254" t="s">
        <v>166</v>
      </c>
      <c r="AU398" s="254" t="s">
        <v>84</v>
      </c>
      <c r="AV398" s="12" t="s">
        <v>84</v>
      </c>
      <c r="AW398" s="12" t="s">
        <v>37</v>
      </c>
      <c r="AX398" s="12" t="s">
        <v>74</v>
      </c>
      <c r="AY398" s="254" t="s">
        <v>157</v>
      </c>
    </row>
    <row r="399" spans="2:51" s="12" customFormat="1" ht="13.5">
      <c r="B399" s="244"/>
      <c r="C399" s="245"/>
      <c r="D399" s="235" t="s">
        <v>166</v>
      </c>
      <c r="E399" s="246" t="s">
        <v>30</v>
      </c>
      <c r="F399" s="247" t="s">
        <v>614</v>
      </c>
      <c r="G399" s="245"/>
      <c r="H399" s="248">
        <v>87.86</v>
      </c>
      <c r="I399" s="249"/>
      <c r="J399" s="245"/>
      <c r="K399" s="245"/>
      <c r="L399" s="250"/>
      <c r="M399" s="251"/>
      <c r="N399" s="252"/>
      <c r="O399" s="252"/>
      <c r="P399" s="252"/>
      <c r="Q399" s="252"/>
      <c r="R399" s="252"/>
      <c r="S399" s="252"/>
      <c r="T399" s="253"/>
      <c r="AT399" s="254" t="s">
        <v>166</v>
      </c>
      <c r="AU399" s="254" t="s">
        <v>84</v>
      </c>
      <c r="AV399" s="12" t="s">
        <v>84</v>
      </c>
      <c r="AW399" s="12" t="s">
        <v>37</v>
      </c>
      <c r="AX399" s="12" t="s">
        <v>74</v>
      </c>
      <c r="AY399" s="254" t="s">
        <v>157</v>
      </c>
    </row>
    <row r="400" spans="2:51" s="12" customFormat="1" ht="13.5">
      <c r="B400" s="244"/>
      <c r="C400" s="245"/>
      <c r="D400" s="235" t="s">
        <v>166</v>
      </c>
      <c r="E400" s="246" t="s">
        <v>30</v>
      </c>
      <c r="F400" s="247" t="s">
        <v>615</v>
      </c>
      <c r="G400" s="245"/>
      <c r="H400" s="248">
        <v>39.19</v>
      </c>
      <c r="I400" s="249"/>
      <c r="J400" s="245"/>
      <c r="K400" s="245"/>
      <c r="L400" s="250"/>
      <c r="M400" s="251"/>
      <c r="N400" s="252"/>
      <c r="O400" s="252"/>
      <c r="P400" s="252"/>
      <c r="Q400" s="252"/>
      <c r="R400" s="252"/>
      <c r="S400" s="252"/>
      <c r="T400" s="253"/>
      <c r="AT400" s="254" t="s">
        <v>166</v>
      </c>
      <c r="AU400" s="254" t="s">
        <v>84</v>
      </c>
      <c r="AV400" s="12" t="s">
        <v>84</v>
      </c>
      <c r="AW400" s="12" t="s">
        <v>37</v>
      </c>
      <c r="AX400" s="12" t="s">
        <v>74</v>
      </c>
      <c r="AY400" s="254" t="s">
        <v>157</v>
      </c>
    </row>
    <row r="401" spans="2:51" s="12" customFormat="1" ht="13.5">
      <c r="B401" s="244"/>
      <c r="C401" s="245"/>
      <c r="D401" s="235" t="s">
        <v>166</v>
      </c>
      <c r="E401" s="246" t="s">
        <v>30</v>
      </c>
      <c r="F401" s="247" t="s">
        <v>616</v>
      </c>
      <c r="G401" s="245"/>
      <c r="H401" s="248">
        <v>58.88</v>
      </c>
      <c r="I401" s="249"/>
      <c r="J401" s="245"/>
      <c r="K401" s="245"/>
      <c r="L401" s="250"/>
      <c r="M401" s="251"/>
      <c r="N401" s="252"/>
      <c r="O401" s="252"/>
      <c r="P401" s="252"/>
      <c r="Q401" s="252"/>
      <c r="R401" s="252"/>
      <c r="S401" s="252"/>
      <c r="T401" s="253"/>
      <c r="AT401" s="254" t="s">
        <v>166</v>
      </c>
      <c r="AU401" s="254" t="s">
        <v>84</v>
      </c>
      <c r="AV401" s="12" t="s">
        <v>84</v>
      </c>
      <c r="AW401" s="12" t="s">
        <v>37</v>
      </c>
      <c r="AX401" s="12" t="s">
        <v>74</v>
      </c>
      <c r="AY401" s="254" t="s">
        <v>157</v>
      </c>
    </row>
    <row r="402" spans="2:51" s="11" customFormat="1" ht="13.5">
      <c r="B402" s="233"/>
      <c r="C402" s="234"/>
      <c r="D402" s="235" t="s">
        <v>166</v>
      </c>
      <c r="E402" s="236" t="s">
        <v>30</v>
      </c>
      <c r="F402" s="237" t="s">
        <v>617</v>
      </c>
      <c r="G402" s="234"/>
      <c r="H402" s="236" t="s">
        <v>30</v>
      </c>
      <c r="I402" s="238"/>
      <c r="J402" s="234"/>
      <c r="K402" s="234"/>
      <c r="L402" s="239"/>
      <c r="M402" s="240"/>
      <c r="N402" s="241"/>
      <c r="O402" s="241"/>
      <c r="P402" s="241"/>
      <c r="Q402" s="241"/>
      <c r="R402" s="241"/>
      <c r="S402" s="241"/>
      <c r="T402" s="242"/>
      <c r="AT402" s="243" t="s">
        <v>166</v>
      </c>
      <c r="AU402" s="243" t="s">
        <v>84</v>
      </c>
      <c r="AV402" s="11" t="s">
        <v>82</v>
      </c>
      <c r="AW402" s="11" t="s">
        <v>37</v>
      </c>
      <c r="AX402" s="11" t="s">
        <v>74</v>
      </c>
      <c r="AY402" s="243" t="s">
        <v>157</v>
      </c>
    </row>
    <row r="403" spans="2:51" s="12" customFormat="1" ht="13.5">
      <c r="B403" s="244"/>
      <c r="C403" s="245"/>
      <c r="D403" s="235" t="s">
        <v>166</v>
      </c>
      <c r="E403" s="246" t="s">
        <v>30</v>
      </c>
      <c r="F403" s="247" t="s">
        <v>618</v>
      </c>
      <c r="G403" s="245"/>
      <c r="H403" s="248">
        <v>13.35</v>
      </c>
      <c r="I403" s="249"/>
      <c r="J403" s="245"/>
      <c r="K403" s="245"/>
      <c r="L403" s="250"/>
      <c r="M403" s="251"/>
      <c r="N403" s="252"/>
      <c r="O403" s="252"/>
      <c r="P403" s="252"/>
      <c r="Q403" s="252"/>
      <c r="R403" s="252"/>
      <c r="S403" s="252"/>
      <c r="T403" s="253"/>
      <c r="AT403" s="254" t="s">
        <v>166</v>
      </c>
      <c r="AU403" s="254" t="s">
        <v>84</v>
      </c>
      <c r="AV403" s="12" t="s">
        <v>84</v>
      </c>
      <c r="AW403" s="12" t="s">
        <v>37</v>
      </c>
      <c r="AX403" s="12" t="s">
        <v>74</v>
      </c>
      <c r="AY403" s="254" t="s">
        <v>157</v>
      </c>
    </row>
    <row r="404" spans="2:51" s="14" customFormat="1" ht="13.5">
      <c r="B404" s="278"/>
      <c r="C404" s="279"/>
      <c r="D404" s="235" t="s">
        <v>166</v>
      </c>
      <c r="E404" s="280" t="s">
        <v>30</v>
      </c>
      <c r="F404" s="281" t="s">
        <v>312</v>
      </c>
      <c r="G404" s="279"/>
      <c r="H404" s="282">
        <v>585.043</v>
      </c>
      <c r="I404" s="283"/>
      <c r="J404" s="279"/>
      <c r="K404" s="279"/>
      <c r="L404" s="284"/>
      <c r="M404" s="285"/>
      <c r="N404" s="286"/>
      <c r="O404" s="286"/>
      <c r="P404" s="286"/>
      <c r="Q404" s="286"/>
      <c r="R404" s="286"/>
      <c r="S404" s="286"/>
      <c r="T404" s="287"/>
      <c r="AT404" s="288" t="s">
        <v>166</v>
      </c>
      <c r="AU404" s="288" t="s">
        <v>84</v>
      </c>
      <c r="AV404" s="14" t="s">
        <v>178</v>
      </c>
      <c r="AW404" s="14" t="s">
        <v>37</v>
      </c>
      <c r="AX404" s="14" t="s">
        <v>74</v>
      </c>
      <c r="AY404" s="288" t="s">
        <v>157</v>
      </c>
    </row>
    <row r="405" spans="2:51" s="11" customFormat="1" ht="13.5">
      <c r="B405" s="233"/>
      <c r="C405" s="234"/>
      <c r="D405" s="235" t="s">
        <v>166</v>
      </c>
      <c r="E405" s="236" t="s">
        <v>30</v>
      </c>
      <c r="F405" s="237" t="s">
        <v>619</v>
      </c>
      <c r="G405" s="234"/>
      <c r="H405" s="236" t="s">
        <v>30</v>
      </c>
      <c r="I405" s="238"/>
      <c r="J405" s="234"/>
      <c r="K405" s="234"/>
      <c r="L405" s="239"/>
      <c r="M405" s="240"/>
      <c r="N405" s="241"/>
      <c r="O405" s="241"/>
      <c r="P405" s="241"/>
      <c r="Q405" s="241"/>
      <c r="R405" s="241"/>
      <c r="S405" s="241"/>
      <c r="T405" s="242"/>
      <c r="AT405" s="243" t="s">
        <v>166</v>
      </c>
      <c r="AU405" s="243" t="s">
        <v>84</v>
      </c>
      <c r="AV405" s="11" t="s">
        <v>82</v>
      </c>
      <c r="AW405" s="11" t="s">
        <v>37</v>
      </c>
      <c r="AX405" s="11" t="s">
        <v>74</v>
      </c>
      <c r="AY405" s="243" t="s">
        <v>157</v>
      </c>
    </row>
    <row r="406" spans="2:51" s="12" customFormat="1" ht="13.5">
      <c r="B406" s="244"/>
      <c r="C406" s="245"/>
      <c r="D406" s="235" t="s">
        <v>166</v>
      </c>
      <c r="E406" s="246" t="s">
        <v>30</v>
      </c>
      <c r="F406" s="247" t="s">
        <v>620</v>
      </c>
      <c r="G406" s="245"/>
      <c r="H406" s="248">
        <v>117.009</v>
      </c>
      <c r="I406" s="249"/>
      <c r="J406" s="245"/>
      <c r="K406" s="245"/>
      <c r="L406" s="250"/>
      <c r="M406" s="251"/>
      <c r="N406" s="252"/>
      <c r="O406" s="252"/>
      <c r="P406" s="252"/>
      <c r="Q406" s="252"/>
      <c r="R406" s="252"/>
      <c r="S406" s="252"/>
      <c r="T406" s="253"/>
      <c r="AT406" s="254" t="s">
        <v>166</v>
      </c>
      <c r="AU406" s="254" t="s">
        <v>84</v>
      </c>
      <c r="AV406" s="12" t="s">
        <v>84</v>
      </c>
      <c r="AW406" s="12" t="s">
        <v>37</v>
      </c>
      <c r="AX406" s="12" t="s">
        <v>74</v>
      </c>
      <c r="AY406" s="254" t="s">
        <v>157</v>
      </c>
    </row>
    <row r="407" spans="2:51" s="11" customFormat="1" ht="13.5">
      <c r="B407" s="233"/>
      <c r="C407" s="234"/>
      <c r="D407" s="235" t="s">
        <v>166</v>
      </c>
      <c r="E407" s="236" t="s">
        <v>30</v>
      </c>
      <c r="F407" s="237" t="s">
        <v>621</v>
      </c>
      <c r="G407" s="234"/>
      <c r="H407" s="236" t="s">
        <v>30</v>
      </c>
      <c r="I407" s="238"/>
      <c r="J407" s="234"/>
      <c r="K407" s="234"/>
      <c r="L407" s="239"/>
      <c r="M407" s="240"/>
      <c r="N407" s="241"/>
      <c r="O407" s="241"/>
      <c r="P407" s="241"/>
      <c r="Q407" s="241"/>
      <c r="R407" s="241"/>
      <c r="S407" s="241"/>
      <c r="T407" s="242"/>
      <c r="AT407" s="243" t="s">
        <v>166</v>
      </c>
      <c r="AU407" s="243" t="s">
        <v>84</v>
      </c>
      <c r="AV407" s="11" t="s">
        <v>82</v>
      </c>
      <c r="AW407" s="11" t="s">
        <v>37</v>
      </c>
      <c r="AX407" s="11" t="s">
        <v>74</v>
      </c>
      <c r="AY407" s="243" t="s">
        <v>157</v>
      </c>
    </row>
    <row r="408" spans="2:51" s="12" customFormat="1" ht="13.5">
      <c r="B408" s="244"/>
      <c r="C408" s="245"/>
      <c r="D408" s="235" t="s">
        <v>166</v>
      </c>
      <c r="E408" s="246" t="s">
        <v>30</v>
      </c>
      <c r="F408" s="247" t="s">
        <v>622</v>
      </c>
      <c r="G408" s="245"/>
      <c r="H408" s="248">
        <v>702.052</v>
      </c>
      <c r="I408" s="249"/>
      <c r="J408" s="245"/>
      <c r="K408" s="245"/>
      <c r="L408" s="250"/>
      <c r="M408" s="251"/>
      <c r="N408" s="252"/>
      <c r="O408" s="252"/>
      <c r="P408" s="252"/>
      <c r="Q408" s="252"/>
      <c r="R408" s="252"/>
      <c r="S408" s="252"/>
      <c r="T408" s="253"/>
      <c r="AT408" s="254" t="s">
        <v>166</v>
      </c>
      <c r="AU408" s="254" t="s">
        <v>84</v>
      </c>
      <c r="AV408" s="12" t="s">
        <v>84</v>
      </c>
      <c r="AW408" s="12" t="s">
        <v>37</v>
      </c>
      <c r="AX408" s="12" t="s">
        <v>74</v>
      </c>
      <c r="AY408" s="254" t="s">
        <v>157</v>
      </c>
    </row>
    <row r="409" spans="2:51" s="13" customFormat="1" ht="13.5">
      <c r="B409" s="255"/>
      <c r="C409" s="256"/>
      <c r="D409" s="235" t="s">
        <v>166</v>
      </c>
      <c r="E409" s="257" t="s">
        <v>30</v>
      </c>
      <c r="F409" s="258" t="s">
        <v>177</v>
      </c>
      <c r="G409" s="256"/>
      <c r="H409" s="259">
        <v>1404.104</v>
      </c>
      <c r="I409" s="260"/>
      <c r="J409" s="256"/>
      <c r="K409" s="256"/>
      <c r="L409" s="261"/>
      <c r="M409" s="262"/>
      <c r="N409" s="263"/>
      <c r="O409" s="263"/>
      <c r="P409" s="263"/>
      <c r="Q409" s="263"/>
      <c r="R409" s="263"/>
      <c r="S409" s="263"/>
      <c r="T409" s="264"/>
      <c r="AT409" s="265" t="s">
        <v>166</v>
      </c>
      <c r="AU409" s="265" t="s">
        <v>84</v>
      </c>
      <c r="AV409" s="13" t="s">
        <v>164</v>
      </c>
      <c r="AW409" s="13" t="s">
        <v>37</v>
      </c>
      <c r="AX409" s="13" t="s">
        <v>82</v>
      </c>
      <c r="AY409" s="265" t="s">
        <v>157</v>
      </c>
    </row>
    <row r="410" spans="2:65" s="1" customFormat="1" ht="16.5" customHeight="1">
      <c r="B410" s="46"/>
      <c r="C410" s="221" t="s">
        <v>623</v>
      </c>
      <c r="D410" s="221" t="s">
        <v>159</v>
      </c>
      <c r="E410" s="222" t="s">
        <v>624</v>
      </c>
      <c r="F410" s="223" t="s">
        <v>625</v>
      </c>
      <c r="G410" s="224" t="s">
        <v>162</v>
      </c>
      <c r="H410" s="225">
        <v>702.052</v>
      </c>
      <c r="I410" s="226"/>
      <c r="J410" s="227">
        <f>ROUND(I410*H410,2)</f>
        <v>0</v>
      </c>
      <c r="K410" s="223" t="s">
        <v>163</v>
      </c>
      <c r="L410" s="72"/>
      <c r="M410" s="228" t="s">
        <v>30</v>
      </c>
      <c r="N410" s="229" t="s">
        <v>45</v>
      </c>
      <c r="O410" s="47"/>
      <c r="P410" s="230">
        <f>O410*H410</f>
        <v>0</v>
      </c>
      <c r="Q410" s="230">
        <v>0.0041</v>
      </c>
      <c r="R410" s="230">
        <f>Q410*H410</f>
        <v>2.8784132000000002</v>
      </c>
      <c r="S410" s="230">
        <v>0</v>
      </c>
      <c r="T410" s="231">
        <f>S410*H410</f>
        <v>0</v>
      </c>
      <c r="AR410" s="24" t="s">
        <v>164</v>
      </c>
      <c r="AT410" s="24" t="s">
        <v>159</v>
      </c>
      <c r="AU410" s="24" t="s">
        <v>84</v>
      </c>
      <c r="AY410" s="24" t="s">
        <v>157</v>
      </c>
      <c r="BE410" s="232">
        <f>IF(N410="základní",J410,0)</f>
        <v>0</v>
      </c>
      <c r="BF410" s="232">
        <f>IF(N410="snížená",J410,0)</f>
        <v>0</v>
      </c>
      <c r="BG410" s="232">
        <f>IF(N410="zákl. přenesená",J410,0)</f>
        <v>0</v>
      </c>
      <c r="BH410" s="232">
        <f>IF(N410="sníž. přenesená",J410,0)</f>
        <v>0</v>
      </c>
      <c r="BI410" s="232">
        <f>IF(N410="nulová",J410,0)</f>
        <v>0</v>
      </c>
      <c r="BJ410" s="24" t="s">
        <v>82</v>
      </c>
      <c r="BK410" s="232">
        <f>ROUND(I410*H410,2)</f>
        <v>0</v>
      </c>
      <c r="BL410" s="24" t="s">
        <v>164</v>
      </c>
      <c r="BM410" s="24" t="s">
        <v>626</v>
      </c>
    </row>
    <row r="411" spans="2:51" s="12" customFormat="1" ht="13.5">
      <c r="B411" s="244"/>
      <c r="C411" s="245"/>
      <c r="D411" s="235" t="s">
        <v>166</v>
      </c>
      <c r="E411" s="246" t="s">
        <v>30</v>
      </c>
      <c r="F411" s="247" t="s">
        <v>607</v>
      </c>
      <c r="G411" s="245"/>
      <c r="H411" s="248">
        <v>31.92</v>
      </c>
      <c r="I411" s="249"/>
      <c r="J411" s="245"/>
      <c r="K411" s="245"/>
      <c r="L411" s="250"/>
      <c r="M411" s="251"/>
      <c r="N411" s="252"/>
      <c r="O411" s="252"/>
      <c r="P411" s="252"/>
      <c r="Q411" s="252"/>
      <c r="R411" s="252"/>
      <c r="S411" s="252"/>
      <c r="T411" s="253"/>
      <c r="AT411" s="254" t="s">
        <v>166</v>
      </c>
      <c r="AU411" s="254" t="s">
        <v>84</v>
      </c>
      <c r="AV411" s="12" t="s">
        <v>84</v>
      </c>
      <c r="AW411" s="12" t="s">
        <v>37</v>
      </c>
      <c r="AX411" s="12" t="s">
        <v>74</v>
      </c>
      <c r="AY411" s="254" t="s">
        <v>157</v>
      </c>
    </row>
    <row r="412" spans="2:51" s="12" customFormat="1" ht="13.5">
      <c r="B412" s="244"/>
      <c r="C412" s="245"/>
      <c r="D412" s="235" t="s">
        <v>166</v>
      </c>
      <c r="E412" s="246" t="s">
        <v>30</v>
      </c>
      <c r="F412" s="247" t="s">
        <v>608</v>
      </c>
      <c r="G412" s="245"/>
      <c r="H412" s="248">
        <v>71.156</v>
      </c>
      <c r="I412" s="249"/>
      <c r="J412" s="245"/>
      <c r="K412" s="245"/>
      <c r="L412" s="250"/>
      <c r="M412" s="251"/>
      <c r="N412" s="252"/>
      <c r="O412" s="252"/>
      <c r="P412" s="252"/>
      <c r="Q412" s="252"/>
      <c r="R412" s="252"/>
      <c r="S412" s="252"/>
      <c r="T412" s="253"/>
      <c r="AT412" s="254" t="s">
        <v>166</v>
      </c>
      <c r="AU412" s="254" t="s">
        <v>84</v>
      </c>
      <c r="AV412" s="12" t="s">
        <v>84</v>
      </c>
      <c r="AW412" s="12" t="s">
        <v>37</v>
      </c>
      <c r="AX412" s="12" t="s">
        <v>74</v>
      </c>
      <c r="AY412" s="254" t="s">
        <v>157</v>
      </c>
    </row>
    <row r="413" spans="2:51" s="12" customFormat="1" ht="13.5">
      <c r="B413" s="244"/>
      <c r="C413" s="245"/>
      <c r="D413" s="235" t="s">
        <v>166</v>
      </c>
      <c r="E413" s="246" t="s">
        <v>30</v>
      </c>
      <c r="F413" s="247" t="s">
        <v>609</v>
      </c>
      <c r="G413" s="245"/>
      <c r="H413" s="248">
        <v>38.07</v>
      </c>
      <c r="I413" s="249"/>
      <c r="J413" s="245"/>
      <c r="K413" s="245"/>
      <c r="L413" s="250"/>
      <c r="M413" s="251"/>
      <c r="N413" s="252"/>
      <c r="O413" s="252"/>
      <c r="P413" s="252"/>
      <c r="Q413" s="252"/>
      <c r="R413" s="252"/>
      <c r="S413" s="252"/>
      <c r="T413" s="253"/>
      <c r="AT413" s="254" t="s">
        <v>166</v>
      </c>
      <c r="AU413" s="254" t="s">
        <v>84</v>
      </c>
      <c r="AV413" s="12" t="s">
        <v>84</v>
      </c>
      <c r="AW413" s="12" t="s">
        <v>37</v>
      </c>
      <c r="AX413" s="12" t="s">
        <v>74</v>
      </c>
      <c r="AY413" s="254" t="s">
        <v>157</v>
      </c>
    </row>
    <row r="414" spans="2:51" s="12" customFormat="1" ht="13.5">
      <c r="B414" s="244"/>
      <c r="C414" s="245"/>
      <c r="D414" s="235" t="s">
        <v>166</v>
      </c>
      <c r="E414" s="246" t="s">
        <v>30</v>
      </c>
      <c r="F414" s="247" t="s">
        <v>610</v>
      </c>
      <c r="G414" s="245"/>
      <c r="H414" s="248">
        <v>28.9</v>
      </c>
      <c r="I414" s="249"/>
      <c r="J414" s="245"/>
      <c r="K414" s="245"/>
      <c r="L414" s="250"/>
      <c r="M414" s="251"/>
      <c r="N414" s="252"/>
      <c r="O414" s="252"/>
      <c r="P414" s="252"/>
      <c r="Q414" s="252"/>
      <c r="R414" s="252"/>
      <c r="S414" s="252"/>
      <c r="T414" s="253"/>
      <c r="AT414" s="254" t="s">
        <v>166</v>
      </c>
      <c r="AU414" s="254" t="s">
        <v>84</v>
      </c>
      <c r="AV414" s="12" t="s">
        <v>84</v>
      </c>
      <c r="AW414" s="12" t="s">
        <v>37</v>
      </c>
      <c r="AX414" s="12" t="s">
        <v>74</v>
      </c>
      <c r="AY414" s="254" t="s">
        <v>157</v>
      </c>
    </row>
    <row r="415" spans="2:51" s="12" customFormat="1" ht="13.5">
      <c r="B415" s="244"/>
      <c r="C415" s="245"/>
      <c r="D415" s="235" t="s">
        <v>166</v>
      </c>
      <c r="E415" s="246" t="s">
        <v>30</v>
      </c>
      <c r="F415" s="247" t="s">
        <v>611</v>
      </c>
      <c r="G415" s="245"/>
      <c r="H415" s="248">
        <v>23.62</v>
      </c>
      <c r="I415" s="249"/>
      <c r="J415" s="245"/>
      <c r="K415" s="245"/>
      <c r="L415" s="250"/>
      <c r="M415" s="251"/>
      <c r="N415" s="252"/>
      <c r="O415" s="252"/>
      <c r="P415" s="252"/>
      <c r="Q415" s="252"/>
      <c r="R415" s="252"/>
      <c r="S415" s="252"/>
      <c r="T415" s="253"/>
      <c r="AT415" s="254" t="s">
        <v>166</v>
      </c>
      <c r="AU415" s="254" t="s">
        <v>84</v>
      </c>
      <c r="AV415" s="12" t="s">
        <v>84</v>
      </c>
      <c r="AW415" s="12" t="s">
        <v>37</v>
      </c>
      <c r="AX415" s="12" t="s">
        <v>74</v>
      </c>
      <c r="AY415" s="254" t="s">
        <v>157</v>
      </c>
    </row>
    <row r="416" spans="2:51" s="12" customFormat="1" ht="13.5">
      <c r="B416" s="244"/>
      <c r="C416" s="245"/>
      <c r="D416" s="235" t="s">
        <v>166</v>
      </c>
      <c r="E416" s="246" t="s">
        <v>30</v>
      </c>
      <c r="F416" s="247" t="s">
        <v>612</v>
      </c>
      <c r="G416" s="245"/>
      <c r="H416" s="248">
        <v>158.539</v>
      </c>
      <c r="I416" s="249"/>
      <c r="J416" s="245"/>
      <c r="K416" s="245"/>
      <c r="L416" s="250"/>
      <c r="M416" s="251"/>
      <c r="N416" s="252"/>
      <c r="O416" s="252"/>
      <c r="P416" s="252"/>
      <c r="Q416" s="252"/>
      <c r="R416" s="252"/>
      <c r="S416" s="252"/>
      <c r="T416" s="253"/>
      <c r="AT416" s="254" t="s">
        <v>166</v>
      </c>
      <c r="AU416" s="254" t="s">
        <v>84</v>
      </c>
      <c r="AV416" s="12" t="s">
        <v>84</v>
      </c>
      <c r="AW416" s="12" t="s">
        <v>37</v>
      </c>
      <c r="AX416" s="12" t="s">
        <v>74</v>
      </c>
      <c r="AY416" s="254" t="s">
        <v>157</v>
      </c>
    </row>
    <row r="417" spans="2:51" s="12" customFormat="1" ht="13.5">
      <c r="B417" s="244"/>
      <c r="C417" s="245"/>
      <c r="D417" s="235" t="s">
        <v>166</v>
      </c>
      <c r="E417" s="246" t="s">
        <v>30</v>
      </c>
      <c r="F417" s="247" t="s">
        <v>613</v>
      </c>
      <c r="G417" s="245"/>
      <c r="H417" s="248">
        <v>33.558</v>
      </c>
      <c r="I417" s="249"/>
      <c r="J417" s="245"/>
      <c r="K417" s="245"/>
      <c r="L417" s="250"/>
      <c r="M417" s="251"/>
      <c r="N417" s="252"/>
      <c r="O417" s="252"/>
      <c r="P417" s="252"/>
      <c r="Q417" s="252"/>
      <c r="R417" s="252"/>
      <c r="S417" s="252"/>
      <c r="T417" s="253"/>
      <c r="AT417" s="254" t="s">
        <v>166</v>
      </c>
      <c r="AU417" s="254" t="s">
        <v>84</v>
      </c>
      <c r="AV417" s="12" t="s">
        <v>84</v>
      </c>
      <c r="AW417" s="12" t="s">
        <v>37</v>
      </c>
      <c r="AX417" s="12" t="s">
        <v>74</v>
      </c>
      <c r="AY417" s="254" t="s">
        <v>157</v>
      </c>
    </row>
    <row r="418" spans="2:51" s="12" customFormat="1" ht="13.5">
      <c r="B418" s="244"/>
      <c r="C418" s="245"/>
      <c r="D418" s="235" t="s">
        <v>166</v>
      </c>
      <c r="E418" s="246" t="s">
        <v>30</v>
      </c>
      <c r="F418" s="247" t="s">
        <v>614</v>
      </c>
      <c r="G418" s="245"/>
      <c r="H418" s="248">
        <v>87.86</v>
      </c>
      <c r="I418" s="249"/>
      <c r="J418" s="245"/>
      <c r="K418" s="245"/>
      <c r="L418" s="250"/>
      <c r="M418" s="251"/>
      <c r="N418" s="252"/>
      <c r="O418" s="252"/>
      <c r="P418" s="252"/>
      <c r="Q418" s="252"/>
      <c r="R418" s="252"/>
      <c r="S418" s="252"/>
      <c r="T418" s="253"/>
      <c r="AT418" s="254" t="s">
        <v>166</v>
      </c>
      <c r="AU418" s="254" t="s">
        <v>84</v>
      </c>
      <c r="AV418" s="12" t="s">
        <v>84</v>
      </c>
      <c r="AW418" s="12" t="s">
        <v>37</v>
      </c>
      <c r="AX418" s="12" t="s">
        <v>74</v>
      </c>
      <c r="AY418" s="254" t="s">
        <v>157</v>
      </c>
    </row>
    <row r="419" spans="2:51" s="12" customFormat="1" ht="13.5">
      <c r="B419" s="244"/>
      <c r="C419" s="245"/>
      <c r="D419" s="235" t="s">
        <v>166</v>
      </c>
      <c r="E419" s="246" t="s">
        <v>30</v>
      </c>
      <c r="F419" s="247" t="s">
        <v>615</v>
      </c>
      <c r="G419" s="245"/>
      <c r="H419" s="248">
        <v>39.19</v>
      </c>
      <c r="I419" s="249"/>
      <c r="J419" s="245"/>
      <c r="K419" s="245"/>
      <c r="L419" s="250"/>
      <c r="M419" s="251"/>
      <c r="N419" s="252"/>
      <c r="O419" s="252"/>
      <c r="P419" s="252"/>
      <c r="Q419" s="252"/>
      <c r="R419" s="252"/>
      <c r="S419" s="252"/>
      <c r="T419" s="253"/>
      <c r="AT419" s="254" t="s">
        <v>166</v>
      </c>
      <c r="AU419" s="254" t="s">
        <v>84</v>
      </c>
      <c r="AV419" s="12" t="s">
        <v>84</v>
      </c>
      <c r="AW419" s="12" t="s">
        <v>37</v>
      </c>
      <c r="AX419" s="12" t="s">
        <v>74</v>
      </c>
      <c r="AY419" s="254" t="s">
        <v>157</v>
      </c>
    </row>
    <row r="420" spans="2:51" s="12" customFormat="1" ht="13.5">
      <c r="B420" s="244"/>
      <c r="C420" s="245"/>
      <c r="D420" s="235" t="s">
        <v>166</v>
      </c>
      <c r="E420" s="246" t="s">
        <v>30</v>
      </c>
      <c r="F420" s="247" t="s">
        <v>616</v>
      </c>
      <c r="G420" s="245"/>
      <c r="H420" s="248">
        <v>58.88</v>
      </c>
      <c r="I420" s="249"/>
      <c r="J420" s="245"/>
      <c r="K420" s="245"/>
      <c r="L420" s="250"/>
      <c r="M420" s="251"/>
      <c r="N420" s="252"/>
      <c r="O420" s="252"/>
      <c r="P420" s="252"/>
      <c r="Q420" s="252"/>
      <c r="R420" s="252"/>
      <c r="S420" s="252"/>
      <c r="T420" s="253"/>
      <c r="AT420" s="254" t="s">
        <v>166</v>
      </c>
      <c r="AU420" s="254" t="s">
        <v>84</v>
      </c>
      <c r="AV420" s="12" t="s">
        <v>84</v>
      </c>
      <c r="AW420" s="12" t="s">
        <v>37</v>
      </c>
      <c r="AX420" s="12" t="s">
        <v>74</v>
      </c>
      <c r="AY420" s="254" t="s">
        <v>157</v>
      </c>
    </row>
    <row r="421" spans="2:51" s="11" customFormat="1" ht="13.5">
      <c r="B421" s="233"/>
      <c r="C421" s="234"/>
      <c r="D421" s="235" t="s">
        <v>166</v>
      </c>
      <c r="E421" s="236" t="s">
        <v>30</v>
      </c>
      <c r="F421" s="237" t="s">
        <v>617</v>
      </c>
      <c r="G421" s="234"/>
      <c r="H421" s="236" t="s">
        <v>30</v>
      </c>
      <c r="I421" s="238"/>
      <c r="J421" s="234"/>
      <c r="K421" s="234"/>
      <c r="L421" s="239"/>
      <c r="M421" s="240"/>
      <c r="N421" s="241"/>
      <c r="O421" s="241"/>
      <c r="P421" s="241"/>
      <c r="Q421" s="241"/>
      <c r="R421" s="241"/>
      <c r="S421" s="241"/>
      <c r="T421" s="242"/>
      <c r="AT421" s="243" t="s">
        <v>166</v>
      </c>
      <c r="AU421" s="243" t="s">
        <v>84</v>
      </c>
      <c r="AV421" s="11" t="s">
        <v>82</v>
      </c>
      <c r="AW421" s="11" t="s">
        <v>37</v>
      </c>
      <c r="AX421" s="11" t="s">
        <v>74</v>
      </c>
      <c r="AY421" s="243" t="s">
        <v>157</v>
      </c>
    </row>
    <row r="422" spans="2:51" s="12" customFormat="1" ht="13.5">
      <c r="B422" s="244"/>
      <c r="C422" s="245"/>
      <c r="D422" s="235" t="s">
        <v>166</v>
      </c>
      <c r="E422" s="246" t="s">
        <v>30</v>
      </c>
      <c r="F422" s="247" t="s">
        <v>618</v>
      </c>
      <c r="G422" s="245"/>
      <c r="H422" s="248">
        <v>13.35</v>
      </c>
      <c r="I422" s="249"/>
      <c r="J422" s="245"/>
      <c r="K422" s="245"/>
      <c r="L422" s="250"/>
      <c r="M422" s="251"/>
      <c r="N422" s="252"/>
      <c r="O422" s="252"/>
      <c r="P422" s="252"/>
      <c r="Q422" s="252"/>
      <c r="R422" s="252"/>
      <c r="S422" s="252"/>
      <c r="T422" s="253"/>
      <c r="AT422" s="254" t="s">
        <v>166</v>
      </c>
      <c r="AU422" s="254" t="s">
        <v>84</v>
      </c>
      <c r="AV422" s="12" t="s">
        <v>84</v>
      </c>
      <c r="AW422" s="12" t="s">
        <v>37</v>
      </c>
      <c r="AX422" s="12" t="s">
        <v>74</v>
      </c>
      <c r="AY422" s="254" t="s">
        <v>157</v>
      </c>
    </row>
    <row r="423" spans="2:51" s="14" customFormat="1" ht="13.5">
      <c r="B423" s="278"/>
      <c r="C423" s="279"/>
      <c r="D423" s="235" t="s">
        <v>166</v>
      </c>
      <c r="E423" s="280" t="s">
        <v>30</v>
      </c>
      <c r="F423" s="281" t="s">
        <v>312</v>
      </c>
      <c r="G423" s="279"/>
      <c r="H423" s="282">
        <v>585.043</v>
      </c>
      <c r="I423" s="283"/>
      <c r="J423" s="279"/>
      <c r="K423" s="279"/>
      <c r="L423" s="284"/>
      <c r="M423" s="285"/>
      <c r="N423" s="286"/>
      <c r="O423" s="286"/>
      <c r="P423" s="286"/>
      <c r="Q423" s="286"/>
      <c r="R423" s="286"/>
      <c r="S423" s="286"/>
      <c r="T423" s="287"/>
      <c r="AT423" s="288" t="s">
        <v>166</v>
      </c>
      <c r="AU423" s="288" t="s">
        <v>84</v>
      </c>
      <c r="AV423" s="14" t="s">
        <v>178</v>
      </c>
      <c r="AW423" s="14" t="s">
        <v>37</v>
      </c>
      <c r="AX423" s="14" t="s">
        <v>74</v>
      </c>
      <c r="AY423" s="288" t="s">
        <v>157</v>
      </c>
    </row>
    <row r="424" spans="2:51" s="11" customFormat="1" ht="13.5">
      <c r="B424" s="233"/>
      <c r="C424" s="234"/>
      <c r="D424" s="235" t="s">
        <v>166</v>
      </c>
      <c r="E424" s="236" t="s">
        <v>30</v>
      </c>
      <c r="F424" s="237" t="s">
        <v>619</v>
      </c>
      <c r="G424" s="234"/>
      <c r="H424" s="236" t="s">
        <v>30</v>
      </c>
      <c r="I424" s="238"/>
      <c r="J424" s="234"/>
      <c r="K424" s="234"/>
      <c r="L424" s="239"/>
      <c r="M424" s="240"/>
      <c r="N424" s="241"/>
      <c r="O424" s="241"/>
      <c r="P424" s="241"/>
      <c r="Q424" s="241"/>
      <c r="R424" s="241"/>
      <c r="S424" s="241"/>
      <c r="T424" s="242"/>
      <c r="AT424" s="243" t="s">
        <v>166</v>
      </c>
      <c r="AU424" s="243" t="s">
        <v>84</v>
      </c>
      <c r="AV424" s="11" t="s">
        <v>82</v>
      </c>
      <c r="AW424" s="11" t="s">
        <v>37</v>
      </c>
      <c r="AX424" s="11" t="s">
        <v>74</v>
      </c>
      <c r="AY424" s="243" t="s">
        <v>157</v>
      </c>
    </row>
    <row r="425" spans="2:51" s="12" customFormat="1" ht="13.5">
      <c r="B425" s="244"/>
      <c r="C425" s="245"/>
      <c r="D425" s="235" t="s">
        <v>166</v>
      </c>
      <c r="E425" s="246" t="s">
        <v>30</v>
      </c>
      <c r="F425" s="247" t="s">
        <v>620</v>
      </c>
      <c r="G425" s="245"/>
      <c r="H425" s="248">
        <v>117.009</v>
      </c>
      <c r="I425" s="249"/>
      <c r="J425" s="245"/>
      <c r="K425" s="245"/>
      <c r="L425" s="250"/>
      <c r="M425" s="251"/>
      <c r="N425" s="252"/>
      <c r="O425" s="252"/>
      <c r="P425" s="252"/>
      <c r="Q425" s="252"/>
      <c r="R425" s="252"/>
      <c r="S425" s="252"/>
      <c r="T425" s="253"/>
      <c r="AT425" s="254" t="s">
        <v>166</v>
      </c>
      <c r="AU425" s="254" t="s">
        <v>84</v>
      </c>
      <c r="AV425" s="12" t="s">
        <v>84</v>
      </c>
      <c r="AW425" s="12" t="s">
        <v>37</v>
      </c>
      <c r="AX425" s="12" t="s">
        <v>74</v>
      </c>
      <c r="AY425" s="254" t="s">
        <v>157</v>
      </c>
    </row>
    <row r="426" spans="2:51" s="13" customFormat="1" ht="13.5">
      <c r="B426" s="255"/>
      <c r="C426" s="256"/>
      <c r="D426" s="235" t="s">
        <v>166</v>
      </c>
      <c r="E426" s="257" t="s">
        <v>30</v>
      </c>
      <c r="F426" s="258" t="s">
        <v>177</v>
      </c>
      <c r="G426" s="256"/>
      <c r="H426" s="259">
        <v>702.052</v>
      </c>
      <c r="I426" s="260"/>
      <c r="J426" s="256"/>
      <c r="K426" s="256"/>
      <c r="L426" s="261"/>
      <c r="M426" s="262"/>
      <c r="N426" s="263"/>
      <c r="O426" s="263"/>
      <c r="P426" s="263"/>
      <c r="Q426" s="263"/>
      <c r="R426" s="263"/>
      <c r="S426" s="263"/>
      <c r="T426" s="264"/>
      <c r="AT426" s="265" t="s">
        <v>166</v>
      </c>
      <c r="AU426" s="265" t="s">
        <v>84</v>
      </c>
      <c r="AV426" s="13" t="s">
        <v>164</v>
      </c>
      <c r="AW426" s="13" t="s">
        <v>37</v>
      </c>
      <c r="AX426" s="13" t="s">
        <v>82</v>
      </c>
      <c r="AY426" s="265" t="s">
        <v>157</v>
      </c>
    </row>
    <row r="427" spans="2:65" s="1" customFormat="1" ht="38.25" customHeight="1">
      <c r="B427" s="46"/>
      <c r="C427" s="221" t="s">
        <v>627</v>
      </c>
      <c r="D427" s="221" t="s">
        <v>159</v>
      </c>
      <c r="E427" s="222" t="s">
        <v>628</v>
      </c>
      <c r="F427" s="223" t="s">
        <v>629</v>
      </c>
      <c r="G427" s="224" t="s">
        <v>162</v>
      </c>
      <c r="H427" s="225">
        <v>4212.312</v>
      </c>
      <c r="I427" s="226"/>
      <c r="J427" s="227">
        <f>ROUND(I427*H427,2)</f>
        <v>0</v>
      </c>
      <c r="K427" s="223" t="s">
        <v>163</v>
      </c>
      <c r="L427" s="72"/>
      <c r="M427" s="228" t="s">
        <v>30</v>
      </c>
      <c r="N427" s="229" t="s">
        <v>45</v>
      </c>
      <c r="O427" s="47"/>
      <c r="P427" s="230">
        <f>O427*H427</f>
        <v>0</v>
      </c>
      <c r="Q427" s="230">
        <v>0.00735</v>
      </c>
      <c r="R427" s="230">
        <f>Q427*H427</f>
        <v>30.9604932</v>
      </c>
      <c r="S427" s="230">
        <v>0</v>
      </c>
      <c r="T427" s="231">
        <f>S427*H427</f>
        <v>0</v>
      </c>
      <c r="AR427" s="24" t="s">
        <v>164</v>
      </c>
      <c r="AT427" s="24" t="s">
        <v>159</v>
      </c>
      <c r="AU427" s="24" t="s">
        <v>84</v>
      </c>
      <c r="AY427" s="24" t="s">
        <v>157</v>
      </c>
      <c r="BE427" s="232">
        <f>IF(N427="základní",J427,0)</f>
        <v>0</v>
      </c>
      <c r="BF427" s="232">
        <f>IF(N427="snížená",J427,0)</f>
        <v>0</v>
      </c>
      <c r="BG427" s="232">
        <f>IF(N427="zákl. přenesená",J427,0)</f>
        <v>0</v>
      </c>
      <c r="BH427" s="232">
        <f>IF(N427="sníž. přenesená",J427,0)</f>
        <v>0</v>
      </c>
      <c r="BI427" s="232">
        <f>IF(N427="nulová",J427,0)</f>
        <v>0</v>
      </c>
      <c r="BJ427" s="24" t="s">
        <v>82</v>
      </c>
      <c r="BK427" s="232">
        <f>ROUND(I427*H427,2)</f>
        <v>0</v>
      </c>
      <c r="BL427" s="24" t="s">
        <v>164</v>
      </c>
      <c r="BM427" s="24" t="s">
        <v>630</v>
      </c>
    </row>
    <row r="428" spans="2:47" s="1" customFormat="1" ht="13.5">
      <c r="B428" s="46"/>
      <c r="C428" s="74"/>
      <c r="D428" s="235" t="s">
        <v>221</v>
      </c>
      <c r="E428" s="74"/>
      <c r="F428" s="276" t="s">
        <v>558</v>
      </c>
      <c r="G428" s="74"/>
      <c r="H428" s="74"/>
      <c r="I428" s="191"/>
      <c r="J428" s="74"/>
      <c r="K428" s="74"/>
      <c r="L428" s="72"/>
      <c r="M428" s="277"/>
      <c r="N428" s="47"/>
      <c r="O428" s="47"/>
      <c r="P428" s="47"/>
      <c r="Q428" s="47"/>
      <c r="R428" s="47"/>
      <c r="S428" s="47"/>
      <c r="T428" s="95"/>
      <c r="AT428" s="24" t="s">
        <v>221</v>
      </c>
      <c r="AU428" s="24" t="s">
        <v>84</v>
      </c>
    </row>
    <row r="429" spans="2:51" s="11" customFormat="1" ht="13.5">
      <c r="B429" s="233"/>
      <c r="C429" s="234"/>
      <c r="D429" s="235" t="s">
        <v>166</v>
      </c>
      <c r="E429" s="236" t="s">
        <v>30</v>
      </c>
      <c r="F429" s="237" t="s">
        <v>631</v>
      </c>
      <c r="G429" s="234"/>
      <c r="H429" s="236" t="s">
        <v>30</v>
      </c>
      <c r="I429" s="238"/>
      <c r="J429" s="234"/>
      <c r="K429" s="234"/>
      <c r="L429" s="239"/>
      <c r="M429" s="240"/>
      <c r="N429" s="241"/>
      <c r="O429" s="241"/>
      <c r="P429" s="241"/>
      <c r="Q429" s="241"/>
      <c r="R429" s="241"/>
      <c r="S429" s="241"/>
      <c r="T429" s="242"/>
      <c r="AT429" s="243" t="s">
        <v>166</v>
      </c>
      <c r="AU429" s="243" t="s">
        <v>84</v>
      </c>
      <c r="AV429" s="11" t="s">
        <v>82</v>
      </c>
      <c r="AW429" s="11" t="s">
        <v>37</v>
      </c>
      <c r="AX429" s="11" t="s">
        <v>74</v>
      </c>
      <c r="AY429" s="243" t="s">
        <v>157</v>
      </c>
    </row>
    <row r="430" spans="2:51" s="12" customFormat="1" ht="13.5">
      <c r="B430" s="244"/>
      <c r="C430" s="245"/>
      <c r="D430" s="235" t="s">
        <v>166</v>
      </c>
      <c r="E430" s="246" t="s">
        <v>30</v>
      </c>
      <c r="F430" s="247" t="s">
        <v>632</v>
      </c>
      <c r="G430" s="245"/>
      <c r="H430" s="248">
        <v>4212.312</v>
      </c>
      <c r="I430" s="249"/>
      <c r="J430" s="245"/>
      <c r="K430" s="245"/>
      <c r="L430" s="250"/>
      <c r="M430" s="251"/>
      <c r="N430" s="252"/>
      <c r="O430" s="252"/>
      <c r="P430" s="252"/>
      <c r="Q430" s="252"/>
      <c r="R430" s="252"/>
      <c r="S430" s="252"/>
      <c r="T430" s="253"/>
      <c r="AT430" s="254" t="s">
        <v>166</v>
      </c>
      <c r="AU430" s="254" t="s">
        <v>84</v>
      </c>
      <c r="AV430" s="12" t="s">
        <v>84</v>
      </c>
      <c r="AW430" s="12" t="s">
        <v>37</v>
      </c>
      <c r="AX430" s="12" t="s">
        <v>82</v>
      </c>
      <c r="AY430" s="254" t="s">
        <v>157</v>
      </c>
    </row>
    <row r="431" spans="2:65" s="1" customFormat="1" ht="25.5" customHeight="1">
      <c r="B431" s="46"/>
      <c r="C431" s="221" t="s">
        <v>633</v>
      </c>
      <c r="D431" s="221" t="s">
        <v>159</v>
      </c>
      <c r="E431" s="222" t="s">
        <v>634</v>
      </c>
      <c r="F431" s="223" t="s">
        <v>635</v>
      </c>
      <c r="G431" s="224" t="s">
        <v>162</v>
      </c>
      <c r="H431" s="225">
        <v>25.305</v>
      </c>
      <c r="I431" s="226"/>
      <c r="J431" s="227">
        <f>ROUND(I431*H431,2)</f>
        <v>0</v>
      </c>
      <c r="K431" s="223" t="s">
        <v>163</v>
      </c>
      <c r="L431" s="72"/>
      <c r="M431" s="228" t="s">
        <v>30</v>
      </c>
      <c r="N431" s="229" t="s">
        <v>45</v>
      </c>
      <c r="O431" s="47"/>
      <c r="P431" s="230">
        <f>O431*H431</f>
        <v>0</v>
      </c>
      <c r="Q431" s="230">
        <v>0.0154</v>
      </c>
      <c r="R431" s="230">
        <f>Q431*H431</f>
        <v>0.389697</v>
      </c>
      <c r="S431" s="230">
        <v>0</v>
      </c>
      <c r="T431" s="231">
        <f>S431*H431</f>
        <v>0</v>
      </c>
      <c r="AR431" s="24" t="s">
        <v>164</v>
      </c>
      <c r="AT431" s="24" t="s">
        <v>159</v>
      </c>
      <c r="AU431" s="24" t="s">
        <v>84</v>
      </c>
      <c r="AY431" s="24" t="s">
        <v>157</v>
      </c>
      <c r="BE431" s="232">
        <f>IF(N431="základní",J431,0)</f>
        <v>0</v>
      </c>
      <c r="BF431" s="232">
        <f>IF(N431="snížená",J431,0)</f>
        <v>0</v>
      </c>
      <c r="BG431" s="232">
        <f>IF(N431="zákl. přenesená",J431,0)</f>
        <v>0</v>
      </c>
      <c r="BH431" s="232">
        <f>IF(N431="sníž. přenesená",J431,0)</f>
        <v>0</v>
      </c>
      <c r="BI431" s="232">
        <f>IF(N431="nulová",J431,0)</f>
        <v>0</v>
      </c>
      <c r="BJ431" s="24" t="s">
        <v>82</v>
      </c>
      <c r="BK431" s="232">
        <f>ROUND(I431*H431,2)</f>
        <v>0</v>
      </c>
      <c r="BL431" s="24" t="s">
        <v>164</v>
      </c>
      <c r="BM431" s="24" t="s">
        <v>636</v>
      </c>
    </row>
    <row r="432" spans="2:47" s="1" customFormat="1" ht="13.5">
      <c r="B432" s="46"/>
      <c r="C432" s="74"/>
      <c r="D432" s="235" t="s">
        <v>221</v>
      </c>
      <c r="E432" s="74"/>
      <c r="F432" s="276" t="s">
        <v>637</v>
      </c>
      <c r="G432" s="74"/>
      <c r="H432" s="74"/>
      <c r="I432" s="191"/>
      <c r="J432" s="74"/>
      <c r="K432" s="74"/>
      <c r="L432" s="72"/>
      <c r="M432" s="277"/>
      <c r="N432" s="47"/>
      <c r="O432" s="47"/>
      <c r="P432" s="47"/>
      <c r="Q432" s="47"/>
      <c r="R432" s="47"/>
      <c r="S432" s="47"/>
      <c r="T432" s="95"/>
      <c r="AT432" s="24" t="s">
        <v>221</v>
      </c>
      <c r="AU432" s="24" t="s">
        <v>84</v>
      </c>
    </row>
    <row r="433" spans="2:51" s="11" customFormat="1" ht="13.5">
      <c r="B433" s="233"/>
      <c r="C433" s="234"/>
      <c r="D433" s="235" t="s">
        <v>166</v>
      </c>
      <c r="E433" s="236" t="s">
        <v>30</v>
      </c>
      <c r="F433" s="237" t="s">
        <v>638</v>
      </c>
      <c r="G433" s="234"/>
      <c r="H433" s="236" t="s">
        <v>30</v>
      </c>
      <c r="I433" s="238"/>
      <c r="J433" s="234"/>
      <c r="K433" s="234"/>
      <c r="L433" s="239"/>
      <c r="M433" s="240"/>
      <c r="N433" s="241"/>
      <c r="O433" s="241"/>
      <c r="P433" s="241"/>
      <c r="Q433" s="241"/>
      <c r="R433" s="241"/>
      <c r="S433" s="241"/>
      <c r="T433" s="242"/>
      <c r="AT433" s="243" t="s">
        <v>166</v>
      </c>
      <c r="AU433" s="243" t="s">
        <v>84</v>
      </c>
      <c r="AV433" s="11" t="s">
        <v>82</v>
      </c>
      <c r="AW433" s="11" t="s">
        <v>37</v>
      </c>
      <c r="AX433" s="11" t="s">
        <v>74</v>
      </c>
      <c r="AY433" s="243" t="s">
        <v>157</v>
      </c>
    </row>
    <row r="434" spans="2:51" s="12" customFormat="1" ht="13.5">
      <c r="B434" s="244"/>
      <c r="C434" s="245"/>
      <c r="D434" s="235" t="s">
        <v>166</v>
      </c>
      <c r="E434" s="246" t="s">
        <v>30</v>
      </c>
      <c r="F434" s="247" t="s">
        <v>601</v>
      </c>
      <c r="G434" s="245"/>
      <c r="H434" s="248">
        <v>25.305</v>
      </c>
      <c r="I434" s="249"/>
      <c r="J434" s="245"/>
      <c r="K434" s="245"/>
      <c r="L434" s="250"/>
      <c r="M434" s="251"/>
      <c r="N434" s="252"/>
      <c r="O434" s="252"/>
      <c r="P434" s="252"/>
      <c r="Q434" s="252"/>
      <c r="R434" s="252"/>
      <c r="S434" s="252"/>
      <c r="T434" s="253"/>
      <c r="AT434" s="254" t="s">
        <v>166</v>
      </c>
      <c r="AU434" s="254" t="s">
        <v>84</v>
      </c>
      <c r="AV434" s="12" t="s">
        <v>84</v>
      </c>
      <c r="AW434" s="12" t="s">
        <v>37</v>
      </c>
      <c r="AX434" s="12" t="s">
        <v>82</v>
      </c>
      <c r="AY434" s="254" t="s">
        <v>157</v>
      </c>
    </row>
    <row r="435" spans="2:65" s="1" customFormat="1" ht="25.5" customHeight="1">
      <c r="B435" s="46"/>
      <c r="C435" s="221" t="s">
        <v>639</v>
      </c>
      <c r="D435" s="221" t="s">
        <v>159</v>
      </c>
      <c r="E435" s="222" t="s">
        <v>640</v>
      </c>
      <c r="F435" s="223" t="s">
        <v>641</v>
      </c>
      <c r="G435" s="224" t="s">
        <v>162</v>
      </c>
      <c r="H435" s="225">
        <v>3.05</v>
      </c>
      <c r="I435" s="226"/>
      <c r="J435" s="227">
        <f>ROUND(I435*H435,2)</f>
        <v>0</v>
      </c>
      <c r="K435" s="223" t="s">
        <v>163</v>
      </c>
      <c r="L435" s="72"/>
      <c r="M435" s="228" t="s">
        <v>30</v>
      </c>
      <c r="N435" s="229" t="s">
        <v>45</v>
      </c>
      <c r="O435" s="47"/>
      <c r="P435" s="230">
        <f>O435*H435</f>
        <v>0</v>
      </c>
      <c r="Q435" s="230">
        <v>0.00735</v>
      </c>
      <c r="R435" s="230">
        <f>Q435*H435</f>
        <v>0.022417499999999996</v>
      </c>
      <c r="S435" s="230">
        <v>0</v>
      </c>
      <c r="T435" s="231">
        <f>S435*H435</f>
        <v>0</v>
      </c>
      <c r="AR435" s="24" t="s">
        <v>164</v>
      </c>
      <c r="AT435" s="24" t="s">
        <v>159</v>
      </c>
      <c r="AU435" s="24" t="s">
        <v>84</v>
      </c>
      <c r="AY435" s="24" t="s">
        <v>157</v>
      </c>
      <c r="BE435" s="232">
        <f>IF(N435="základní",J435,0)</f>
        <v>0</v>
      </c>
      <c r="BF435" s="232">
        <f>IF(N435="snížená",J435,0)</f>
        <v>0</v>
      </c>
      <c r="BG435" s="232">
        <f>IF(N435="zákl. přenesená",J435,0)</f>
        <v>0</v>
      </c>
      <c r="BH435" s="232">
        <f>IF(N435="sníž. přenesená",J435,0)</f>
        <v>0</v>
      </c>
      <c r="BI435" s="232">
        <f>IF(N435="nulová",J435,0)</f>
        <v>0</v>
      </c>
      <c r="BJ435" s="24" t="s">
        <v>82</v>
      </c>
      <c r="BK435" s="232">
        <f>ROUND(I435*H435,2)</f>
        <v>0</v>
      </c>
      <c r="BL435" s="24" t="s">
        <v>164</v>
      </c>
      <c r="BM435" s="24" t="s">
        <v>642</v>
      </c>
    </row>
    <row r="436" spans="2:51" s="11" customFormat="1" ht="13.5">
      <c r="B436" s="233"/>
      <c r="C436" s="234"/>
      <c r="D436" s="235" t="s">
        <v>166</v>
      </c>
      <c r="E436" s="236" t="s">
        <v>30</v>
      </c>
      <c r="F436" s="237" t="s">
        <v>643</v>
      </c>
      <c r="G436" s="234"/>
      <c r="H436" s="236" t="s">
        <v>30</v>
      </c>
      <c r="I436" s="238"/>
      <c r="J436" s="234"/>
      <c r="K436" s="234"/>
      <c r="L436" s="239"/>
      <c r="M436" s="240"/>
      <c r="N436" s="241"/>
      <c r="O436" s="241"/>
      <c r="P436" s="241"/>
      <c r="Q436" s="241"/>
      <c r="R436" s="241"/>
      <c r="S436" s="241"/>
      <c r="T436" s="242"/>
      <c r="AT436" s="243" t="s">
        <v>166</v>
      </c>
      <c r="AU436" s="243" t="s">
        <v>84</v>
      </c>
      <c r="AV436" s="11" t="s">
        <v>82</v>
      </c>
      <c r="AW436" s="11" t="s">
        <v>37</v>
      </c>
      <c r="AX436" s="11" t="s">
        <v>74</v>
      </c>
      <c r="AY436" s="243" t="s">
        <v>157</v>
      </c>
    </row>
    <row r="437" spans="2:51" s="12" customFormat="1" ht="13.5">
      <c r="B437" s="244"/>
      <c r="C437" s="245"/>
      <c r="D437" s="235" t="s">
        <v>166</v>
      </c>
      <c r="E437" s="246" t="s">
        <v>30</v>
      </c>
      <c r="F437" s="247" t="s">
        <v>644</v>
      </c>
      <c r="G437" s="245"/>
      <c r="H437" s="248">
        <v>2.3</v>
      </c>
      <c r="I437" s="249"/>
      <c r="J437" s="245"/>
      <c r="K437" s="245"/>
      <c r="L437" s="250"/>
      <c r="M437" s="251"/>
      <c r="N437" s="252"/>
      <c r="O437" s="252"/>
      <c r="P437" s="252"/>
      <c r="Q437" s="252"/>
      <c r="R437" s="252"/>
      <c r="S437" s="252"/>
      <c r="T437" s="253"/>
      <c r="AT437" s="254" t="s">
        <v>166</v>
      </c>
      <c r="AU437" s="254" t="s">
        <v>84</v>
      </c>
      <c r="AV437" s="12" t="s">
        <v>84</v>
      </c>
      <c r="AW437" s="12" t="s">
        <v>37</v>
      </c>
      <c r="AX437" s="12" t="s">
        <v>74</v>
      </c>
      <c r="AY437" s="254" t="s">
        <v>157</v>
      </c>
    </row>
    <row r="438" spans="2:51" s="11" customFormat="1" ht="13.5">
      <c r="B438" s="233"/>
      <c r="C438" s="234"/>
      <c r="D438" s="235" t="s">
        <v>166</v>
      </c>
      <c r="E438" s="236" t="s">
        <v>30</v>
      </c>
      <c r="F438" s="237" t="s">
        <v>645</v>
      </c>
      <c r="G438" s="234"/>
      <c r="H438" s="236" t="s">
        <v>30</v>
      </c>
      <c r="I438" s="238"/>
      <c r="J438" s="234"/>
      <c r="K438" s="234"/>
      <c r="L438" s="239"/>
      <c r="M438" s="240"/>
      <c r="N438" s="241"/>
      <c r="O438" s="241"/>
      <c r="P438" s="241"/>
      <c r="Q438" s="241"/>
      <c r="R438" s="241"/>
      <c r="S438" s="241"/>
      <c r="T438" s="242"/>
      <c r="AT438" s="243" t="s">
        <v>166</v>
      </c>
      <c r="AU438" s="243" t="s">
        <v>84</v>
      </c>
      <c r="AV438" s="11" t="s">
        <v>82</v>
      </c>
      <c r="AW438" s="11" t="s">
        <v>37</v>
      </c>
      <c r="AX438" s="11" t="s">
        <v>74</v>
      </c>
      <c r="AY438" s="243" t="s">
        <v>157</v>
      </c>
    </row>
    <row r="439" spans="2:51" s="12" customFormat="1" ht="13.5">
      <c r="B439" s="244"/>
      <c r="C439" s="245"/>
      <c r="D439" s="235" t="s">
        <v>166</v>
      </c>
      <c r="E439" s="246" t="s">
        <v>30</v>
      </c>
      <c r="F439" s="247" t="s">
        <v>646</v>
      </c>
      <c r="G439" s="245"/>
      <c r="H439" s="248">
        <v>0.75</v>
      </c>
      <c r="I439" s="249"/>
      <c r="J439" s="245"/>
      <c r="K439" s="245"/>
      <c r="L439" s="250"/>
      <c r="M439" s="251"/>
      <c r="N439" s="252"/>
      <c r="O439" s="252"/>
      <c r="P439" s="252"/>
      <c r="Q439" s="252"/>
      <c r="R439" s="252"/>
      <c r="S439" s="252"/>
      <c r="T439" s="253"/>
      <c r="AT439" s="254" t="s">
        <v>166</v>
      </c>
      <c r="AU439" s="254" t="s">
        <v>84</v>
      </c>
      <c r="AV439" s="12" t="s">
        <v>84</v>
      </c>
      <c r="AW439" s="12" t="s">
        <v>37</v>
      </c>
      <c r="AX439" s="12" t="s">
        <v>74</v>
      </c>
      <c r="AY439" s="254" t="s">
        <v>157</v>
      </c>
    </row>
    <row r="440" spans="2:51" s="13" customFormat="1" ht="13.5">
      <c r="B440" s="255"/>
      <c r="C440" s="256"/>
      <c r="D440" s="235" t="s">
        <v>166</v>
      </c>
      <c r="E440" s="257" t="s">
        <v>30</v>
      </c>
      <c r="F440" s="258" t="s">
        <v>177</v>
      </c>
      <c r="G440" s="256"/>
      <c r="H440" s="259">
        <v>3.05</v>
      </c>
      <c r="I440" s="260"/>
      <c r="J440" s="256"/>
      <c r="K440" s="256"/>
      <c r="L440" s="261"/>
      <c r="M440" s="262"/>
      <c r="N440" s="263"/>
      <c r="O440" s="263"/>
      <c r="P440" s="263"/>
      <c r="Q440" s="263"/>
      <c r="R440" s="263"/>
      <c r="S440" s="263"/>
      <c r="T440" s="264"/>
      <c r="AT440" s="265" t="s">
        <v>166</v>
      </c>
      <c r="AU440" s="265" t="s">
        <v>84</v>
      </c>
      <c r="AV440" s="13" t="s">
        <v>164</v>
      </c>
      <c r="AW440" s="13" t="s">
        <v>37</v>
      </c>
      <c r="AX440" s="13" t="s">
        <v>82</v>
      </c>
      <c r="AY440" s="265" t="s">
        <v>157</v>
      </c>
    </row>
    <row r="441" spans="2:65" s="1" customFormat="1" ht="25.5" customHeight="1">
      <c r="B441" s="46"/>
      <c r="C441" s="221" t="s">
        <v>647</v>
      </c>
      <c r="D441" s="221" t="s">
        <v>159</v>
      </c>
      <c r="E441" s="222" t="s">
        <v>648</v>
      </c>
      <c r="F441" s="223" t="s">
        <v>649</v>
      </c>
      <c r="G441" s="224" t="s">
        <v>162</v>
      </c>
      <c r="H441" s="225">
        <v>3.05</v>
      </c>
      <c r="I441" s="226"/>
      <c r="J441" s="227">
        <f>ROUND(I441*H441,2)</f>
        <v>0</v>
      </c>
      <c r="K441" s="223" t="s">
        <v>163</v>
      </c>
      <c r="L441" s="72"/>
      <c r="M441" s="228" t="s">
        <v>30</v>
      </c>
      <c r="N441" s="229" t="s">
        <v>45</v>
      </c>
      <c r="O441" s="47"/>
      <c r="P441" s="230">
        <f>O441*H441</f>
        <v>0</v>
      </c>
      <c r="Q441" s="230">
        <v>0.02636</v>
      </c>
      <c r="R441" s="230">
        <f>Q441*H441</f>
        <v>0.080398</v>
      </c>
      <c r="S441" s="230">
        <v>0</v>
      </c>
      <c r="T441" s="231">
        <f>S441*H441</f>
        <v>0</v>
      </c>
      <c r="AR441" s="24" t="s">
        <v>164</v>
      </c>
      <c r="AT441" s="24" t="s">
        <v>159</v>
      </c>
      <c r="AU441" s="24" t="s">
        <v>84</v>
      </c>
      <c r="AY441" s="24" t="s">
        <v>157</v>
      </c>
      <c r="BE441" s="232">
        <f>IF(N441="základní",J441,0)</f>
        <v>0</v>
      </c>
      <c r="BF441" s="232">
        <f>IF(N441="snížená",J441,0)</f>
        <v>0</v>
      </c>
      <c r="BG441" s="232">
        <f>IF(N441="zákl. přenesená",J441,0)</f>
        <v>0</v>
      </c>
      <c r="BH441" s="232">
        <f>IF(N441="sníž. přenesená",J441,0)</f>
        <v>0</v>
      </c>
      <c r="BI441" s="232">
        <f>IF(N441="nulová",J441,0)</f>
        <v>0</v>
      </c>
      <c r="BJ441" s="24" t="s">
        <v>82</v>
      </c>
      <c r="BK441" s="232">
        <f>ROUND(I441*H441,2)</f>
        <v>0</v>
      </c>
      <c r="BL441" s="24" t="s">
        <v>164</v>
      </c>
      <c r="BM441" s="24" t="s">
        <v>650</v>
      </c>
    </row>
    <row r="442" spans="2:65" s="1" customFormat="1" ht="25.5" customHeight="1">
      <c r="B442" s="46"/>
      <c r="C442" s="221" t="s">
        <v>651</v>
      </c>
      <c r="D442" s="221" t="s">
        <v>159</v>
      </c>
      <c r="E442" s="222" t="s">
        <v>652</v>
      </c>
      <c r="F442" s="223" t="s">
        <v>653</v>
      </c>
      <c r="G442" s="224" t="s">
        <v>171</v>
      </c>
      <c r="H442" s="225">
        <v>0.736</v>
      </c>
      <c r="I442" s="226"/>
      <c r="J442" s="227">
        <f>ROUND(I442*H442,2)</f>
        <v>0</v>
      </c>
      <c r="K442" s="223" t="s">
        <v>163</v>
      </c>
      <c r="L442" s="72"/>
      <c r="M442" s="228" t="s">
        <v>30</v>
      </c>
      <c r="N442" s="229" t="s">
        <v>45</v>
      </c>
      <c r="O442" s="47"/>
      <c r="P442" s="230">
        <f>O442*H442</f>
        <v>0</v>
      </c>
      <c r="Q442" s="230">
        <v>2.45329</v>
      </c>
      <c r="R442" s="230">
        <f>Q442*H442</f>
        <v>1.80562144</v>
      </c>
      <c r="S442" s="230">
        <v>0</v>
      </c>
      <c r="T442" s="231">
        <f>S442*H442</f>
        <v>0</v>
      </c>
      <c r="AR442" s="24" t="s">
        <v>164</v>
      </c>
      <c r="AT442" s="24" t="s">
        <v>159</v>
      </c>
      <c r="AU442" s="24" t="s">
        <v>84</v>
      </c>
      <c r="AY442" s="24" t="s">
        <v>157</v>
      </c>
      <c r="BE442" s="232">
        <f>IF(N442="základní",J442,0)</f>
        <v>0</v>
      </c>
      <c r="BF442" s="232">
        <f>IF(N442="snížená",J442,0)</f>
        <v>0</v>
      </c>
      <c r="BG442" s="232">
        <f>IF(N442="zákl. přenesená",J442,0)</f>
        <v>0</v>
      </c>
      <c r="BH442" s="232">
        <f>IF(N442="sníž. přenesená",J442,0)</f>
        <v>0</v>
      </c>
      <c r="BI442" s="232">
        <f>IF(N442="nulová",J442,0)</f>
        <v>0</v>
      </c>
      <c r="BJ442" s="24" t="s">
        <v>82</v>
      </c>
      <c r="BK442" s="232">
        <f>ROUND(I442*H442,2)</f>
        <v>0</v>
      </c>
      <c r="BL442" s="24" t="s">
        <v>164</v>
      </c>
      <c r="BM442" s="24" t="s">
        <v>654</v>
      </c>
    </row>
    <row r="443" spans="2:47" s="1" customFormat="1" ht="13.5">
      <c r="B443" s="46"/>
      <c r="C443" s="74"/>
      <c r="D443" s="235" t="s">
        <v>221</v>
      </c>
      <c r="E443" s="74"/>
      <c r="F443" s="276" t="s">
        <v>655</v>
      </c>
      <c r="G443" s="74"/>
      <c r="H443" s="74"/>
      <c r="I443" s="191"/>
      <c r="J443" s="74"/>
      <c r="K443" s="74"/>
      <c r="L443" s="72"/>
      <c r="M443" s="277"/>
      <c r="N443" s="47"/>
      <c r="O443" s="47"/>
      <c r="P443" s="47"/>
      <c r="Q443" s="47"/>
      <c r="R443" s="47"/>
      <c r="S443" s="47"/>
      <c r="T443" s="95"/>
      <c r="AT443" s="24" t="s">
        <v>221</v>
      </c>
      <c r="AU443" s="24" t="s">
        <v>84</v>
      </c>
    </row>
    <row r="444" spans="2:51" s="11" customFormat="1" ht="13.5">
      <c r="B444" s="233"/>
      <c r="C444" s="234"/>
      <c r="D444" s="235" t="s">
        <v>166</v>
      </c>
      <c r="E444" s="236" t="s">
        <v>30</v>
      </c>
      <c r="F444" s="237" t="s">
        <v>656</v>
      </c>
      <c r="G444" s="234"/>
      <c r="H444" s="236" t="s">
        <v>30</v>
      </c>
      <c r="I444" s="238"/>
      <c r="J444" s="234"/>
      <c r="K444" s="234"/>
      <c r="L444" s="239"/>
      <c r="M444" s="240"/>
      <c r="N444" s="241"/>
      <c r="O444" s="241"/>
      <c r="P444" s="241"/>
      <c r="Q444" s="241"/>
      <c r="R444" s="241"/>
      <c r="S444" s="241"/>
      <c r="T444" s="242"/>
      <c r="AT444" s="243" t="s">
        <v>166</v>
      </c>
      <c r="AU444" s="243" t="s">
        <v>84</v>
      </c>
      <c r="AV444" s="11" t="s">
        <v>82</v>
      </c>
      <c r="AW444" s="11" t="s">
        <v>37</v>
      </c>
      <c r="AX444" s="11" t="s">
        <v>74</v>
      </c>
      <c r="AY444" s="243" t="s">
        <v>157</v>
      </c>
    </row>
    <row r="445" spans="2:51" s="11" customFormat="1" ht="13.5">
      <c r="B445" s="233"/>
      <c r="C445" s="234"/>
      <c r="D445" s="235" t="s">
        <v>166</v>
      </c>
      <c r="E445" s="236" t="s">
        <v>30</v>
      </c>
      <c r="F445" s="237" t="s">
        <v>320</v>
      </c>
      <c r="G445" s="234"/>
      <c r="H445" s="236" t="s">
        <v>30</v>
      </c>
      <c r="I445" s="238"/>
      <c r="J445" s="234"/>
      <c r="K445" s="234"/>
      <c r="L445" s="239"/>
      <c r="M445" s="240"/>
      <c r="N445" s="241"/>
      <c r="O445" s="241"/>
      <c r="P445" s="241"/>
      <c r="Q445" s="241"/>
      <c r="R445" s="241"/>
      <c r="S445" s="241"/>
      <c r="T445" s="242"/>
      <c r="AT445" s="243" t="s">
        <v>166</v>
      </c>
      <c r="AU445" s="243" t="s">
        <v>84</v>
      </c>
      <c r="AV445" s="11" t="s">
        <v>82</v>
      </c>
      <c r="AW445" s="11" t="s">
        <v>37</v>
      </c>
      <c r="AX445" s="11" t="s">
        <v>74</v>
      </c>
      <c r="AY445" s="243" t="s">
        <v>157</v>
      </c>
    </row>
    <row r="446" spans="2:51" s="11" customFormat="1" ht="13.5">
      <c r="B446" s="233"/>
      <c r="C446" s="234"/>
      <c r="D446" s="235" t="s">
        <v>166</v>
      </c>
      <c r="E446" s="236" t="s">
        <v>30</v>
      </c>
      <c r="F446" s="237" t="s">
        <v>321</v>
      </c>
      <c r="G446" s="234"/>
      <c r="H446" s="236" t="s">
        <v>30</v>
      </c>
      <c r="I446" s="238"/>
      <c r="J446" s="234"/>
      <c r="K446" s="234"/>
      <c r="L446" s="239"/>
      <c r="M446" s="240"/>
      <c r="N446" s="241"/>
      <c r="O446" s="241"/>
      <c r="P446" s="241"/>
      <c r="Q446" s="241"/>
      <c r="R446" s="241"/>
      <c r="S446" s="241"/>
      <c r="T446" s="242"/>
      <c r="AT446" s="243" t="s">
        <v>166</v>
      </c>
      <c r="AU446" s="243" t="s">
        <v>84</v>
      </c>
      <c r="AV446" s="11" t="s">
        <v>82</v>
      </c>
      <c r="AW446" s="11" t="s">
        <v>37</v>
      </c>
      <c r="AX446" s="11" t="s">
        <v>74</v>
      </c>
      <c r="AY446" s="243" t="s">
        <v>157</v>
      </c>
    </row>
    <row r="447" spans="2:51" s="12" customFormat="1" ht="13.5">
      <c r="B447" s="244"/>
      <c r="C447" s="245"/>
      <c r="D447" s="235" t="s">
        <v>166</v>
      </c>
      <c r="E447" s="246" t="s">
        <v>30</v>
      </c>
      <c r="F447" s="247" t="s">
        <v>657</v>
      </c>
      <c r="G447" s="245"/>
      <c r="H447" s="248">
        <v>0.273</v>
      </c>
      <c r="I447" s="249"/>
      <c r="J447" s="245"/>
      <c r="K447" s="245"/>
      <c r="L447" s="250"/>
      <c r="M447" s="251"/>
      <c r="N447" s="252"/>
      <c r="O447" s="252"/>
      <c r="P447" s="252"/>
      <c r="Q447" s="252"/>
      <c r="R447" s="252"/>
      <c r="S447" s="252"/>
      <c r="T447" s="253"/>
      <c r="AT447" s="254" t="s">
        <v>166</v>
      </c>
      <c r="AU447" s="254" t="s">
        <v>84</v>
      </c>
      <c r="AV447" s="12" t="s">
        <v>84</v>
      </c>
      <c r="AW447" s="12" t="s">
        <v>37</v>
      </c>
      <c r="AX447" s="12" t="s">
        <v>74</v>
      </c>
      <c r="AY447" s="254" t="s">
        <v>157</v>
      </c>
    </row>
    <row r="448" spans="2:51" s="11" customFormat="1" ht="13.5">
      <c r="B448" s="233"/>
      <c r="C448" s="234"/>
      <c r="D448" s="235" t="s">
        <v>166</v>
      </c>
      <c r="E448" s="236" t="s">
        <v>30</v>
      </c>
      <c r="F448" s="237" t="s">
        <v>323</v>
      </c>
      <c r="G448" s="234"/>
      <c r="H448" s="236" t="s">
        <v>30</v>
      </c>
      <c r="I448" s="238"/>
      <c r="J448" s="234"/>
      <c r="K448" s="234"/>
      <c r="L448" s="239"/>
      <c r="M448" s="240"/>
      <c r="N448" s="241"/>
      <c r="O448" s="241"/>
      <c r="P448" s="241"/>
      <c r="Q448" s="241"/>
      <c r="R448" s="241"/>
      <c r="S448" s="241"/>
      <c r="T448" s="242"/>
      <c r="AT448" s="243" t="s">
        <v>166</v>
      </c>
      <c r="AU448" s="243" t="s">
        <v>84</v>
      </c>
      <c r="AV448" s="11" t="s">
        <v>82</v>
      </c>
      <c r="AW448" s="11" t="s">
        <v>37</v>
      </c>
      <c r="AX448" s="11" t="s">
        <v>74</v>
      </c>
      <c r="AY448" s="243" t="s">
        <v>157</v>
      </c>
    </row>
    <row r="449" spans="2:51" s="12" customFormat="1" ht="13.5">
      <c r="B449" s="244"/>
      <c r="C449" s="245"/>
      <c r="D449" s="235" t="s">
        <v>166</v>
      </c>
      <c r="E449" s="246" t="s">
        <v>30</v>
      </c>
      <c r="F449" s="247" t="s">
        <v>658</v>
      </c>
      <c r="G449" s="245"/>
      <c r="H449" s="248">
        <v>0.055</v>
      </c>
      <c r="I449" s="249"/>
      <c r="J449" s="245"/>
      <c r="K449" s="245"/>
      <c r="L449" s="250"/>
      <c r="M449" s="251"/>
      <c r="N449" s="252"/>
      <c r="O449" s="252"/>
      <c r="P449" s="252"/>
      <c r="Q449" s="252"/>
      <c r="R449" s="252"/>
      <c r="S449" s="252"/>
      <c r="T449" s="253"/>
      <c r="AT449" s="254" t="s">
        <v>166</v>
      </c>
      <c r="AU449" s="254" t="s">
        <v>84</v>
      </c>
      <c r="AV449" s="12" t="s">
        <v>84</v>
      </c>
      <c r="AW449" s="12" t="s">
        <v>37</v>
      </c>
      <c r="AX449" s="12" t="s">
        <v>74</v>
      </c>
      <c r="AY449" s="254" t="s">
        <v>157</v>
      </c>
    </row>
    <row r="450" spans="2:51" s="11" customFormat="1" ht="13.5">
      <c r="B450" s="233"/>
      <c r="C450" s="234"/>
      <c r="D450" s="235" t="s">
        <v>166</v>
      </c>
      <c r="E450" s="236" t="s">
        <v>30</v>
      </c>
      <c r="F450" s="237" t="s">
        <v>325</v>
      </c>
      <c r="G450" s="234"/>
      <c r="H450" s="236" t="s">
        <v>30</v>
      </c>
      <c r="I450" s="238"/>
      <c r="J450" s="234"/>
      <c r="K450" s="234"/>
      <c r="L450" s="239"/>
      <c r="M450" s="240"/>
      <c r="N450" s="241"/>
      <c r="O450" s="241"/>
      <c r="P450" s="241"/>
      <c r="Q450" s="241"/>
      <c r="R450" s="241"/>
      <c r="S450" s="241"/>
      <c r="T450" s="242"/>
      <c r="AT450" s="243" t="s">
        <v>166</v>
      </c>
      <c r="AU450" s="243" t="s">
        <v>84</v>
      </c>
      <c r="AV450" s="11" t="s">
        <v>82</v>
      </c>
      <c r="AW450" s="11" t="s">
        <v>37</v>
      </c>
      <c r="AX450" s="11" t="s">
        <v>74</v>
      </c>
      <c r="AY450" s="243" t="s">
        <v>157</v>
      </c>
    </row>
    <row r="451" spans="2:51" s="12" customFormat="1" ht="13.5">
      <c r="B451" s="244"/>
      <c r="C451" s="245"/>
      <c r="D451" s="235" t="s">
        <v>166</v>
      </c>
      <c r="E451" s="246" t="s">
        <v>30</v>
      </c>
      <c r="F451" s="247" t="s">
        <v>659</v>
      </c>
      <c r="G451" s="245"/>
      <c r="H451" s="248">
        <v>0.163</v>
      </c>
      <c r="I451" s="249"/>
      <c r="J451" s="245"/>
      <c r="K451" s="245"/>
      <c r="L451" s="250"/>
      <c r="M451" s="251"/>
      <c r="N451" s="252"/>
      <c r="O451" s="252"/>
      <c r="P451" s="252"/>
      <c r="Q451" s="252"/>
      <c r="R451" s="252"/>
      <c r="S451" s="252"/>
      <c r="T451" s="253"/>
      <c r="AT451" s="254" t="s">
        <v>166</v>
      </c>
      <c r="AU451" s="254" t="s">
        <v>84</v>
      </c>
      <c r="AV451" s="12" t="s">
        <v>84</v>
      </c>
      <c r="AW451" s="12" t="s">
        <v>37</v>
      </c>
      <c r="AX451" s="12" t="s">
        <v>74</v>
      </c>
      <c r="AY451" s="254" t="s">
        <v>157</v>
      </c>
    </row>
    <row r="452" spans="2:51" s="11" customFormat="1" ht="13.5">
      <c r="B452" s="233"/>
      <c r="C452" s="234"/>
      <c r="D452" s="235" t="s">
        <v>166</v>
      </c>
      <c r="E452" s="236" t="s">
        <v>30</v>
      </c>
      <c r="F452" s="237" t="s">
        <v>327</v>
      </c>
      <c r="G452" s="234"/>
      <c r="H452" s="236" t="s">
        <v>30</v>
      </c>
      <c r="I452" s="238"/>
      <c r="J452" s="234"/>
      <c r="K452" s="234"/>
      <c r="L452" s="239"/>
      <c r="M452" s="240"/>
      <c r="N452" s="241"/>
      <c r="O452" s="241"/>
      <c r="P452" s="241"/>
      <c r="Q452" s="241"/>
      <c r="R452" s="241"/>
      <c r="S452" s="241"/>
      <c r="T452" s="242"/>
      <c r="AT452" s="243" t="s">
        <v>166</v>
      </c>
      <c r="AU452" s="243" t="s">
        <v>84</v>
      </c>
      <c r="AV452" s="11" t="s">
        <v>82</v>
      </c>
      <c r="AW452" s="11" t="s">
        <v>37</v>
      </c>
      <c r="AX452" s="11" t="s">
        <v>74</v>
      </c>
      <c r="AY452" s="243" t="s">
        <v>157</v>
      </c>
    </row>
    <row r="453" spans="2:51" s="12" customFormat="1" ht="13.5">
      <c r="B453" s="244"/>
      <c r="C453" s="245"/>
      <c r="D453" s="235" t="s">
        <v>166</v>
      </c>
      <c r="E453" s="246" t="s">
        <v>30</v>
      </c>
      <c r="F453" s="247" t="s">
        <v>660</v>
      </c>
      <c r="G453" s="245"/>
      <c r="H453" s="248">
        <v>0.22</v>
      </c>
      <c r="I453" s="249"/>
      <c r="J453" s="245"/>
      <c r="K453" s="245"/>
      <c r="L453" s="250"/>
      <c r="M453" s="251"/>
      <c r="N453" s="252"/>
      <c r="O453" s="252"/>
      <c r="P453" s="252"/>
      <c r="Q453" s="252"/>
      <c r="R453" s="252"/>
      <c r="S453" s="252"/>
      <c r="T453" s="253"/>
      <c r="AT453" s="254" t="s">
        <v>166</v>
      </c>
      <c r="AU453" s="254" t="s">
        <v>84</v>
      </c>
      <c r="AV453" s="12" t="s">
        <v>84</v>
      </c>
      <c r="AW453" s="12" t="s">
        <v>37</v>
      </c>
      <c r="AX453" s="12" t="s">
        <v>74</v>
      </c>
      <c r="AY453" s="254" t="s">
        <v>157</v>
      </c>
    </row>
    <row r="454" spans="2:51" s="14" customFormat="1" ht="13.5">
      <c r="B454" s="278"/>
      <c r="C454" s="279"/>
      <c r="D454" s="235" t="s">
        <v>166</v>
      </c>
      <c r="E454" s="280" t="s">
        <v>30</v>
      </c>
      <c r="F454" s="281" t="s">
        <v>312</v>
      </c>
      <c r="G454" s="279"/>
      <c r="H454" s="282">
        <v>0.711</v>
      </c>
      <c r="I454" s="283"/>
      <c r="J454" s="279"/>
      <c r="K454" s="279"/>
      <c r="L454" s="284"/>
      <c r="M454" s="285"/>
      <c r="N454" s="286"/>
      <c r="O454" s="286"/>
      <c r="P454" s="286"/>
      <c r="Q454" s="286"/>
      <c r="R454" s="286"/>
      <c r="S454" s="286"/>
      <c r="T454" s="287"/>
      <c r="AT454" s="288" t="s">
        <v>166</v>
      </c>
      <c r="AU454" s="288" t="s">
        <v>84</v>
      </c>
      <c r="AV454" s="14" t="s">
        <v>178</v>
      </c>
      <c r="AW454" s="14" t="s">
        <v>37</v>
      </c>
      <c r="AX454" s="14" t="s">
        <v>74</v>
      </c>
      <c r="AY454" s="288" t="s">
        <v>157</v>
      </c>
    </row>
    <row r="455" spans="2:51" s="11" customFormat="1" ht="13.5">
      <c r="B455" s="233"/>
      <c r="C455" s="234"/>
      <c r="D455" s="235" t="s">
        <v>166</v>
      </c>
      <c r="E455" s="236" t="s">
        <v>30</v>
      </c>
      <c r="F455" s="237" t="s">
        <v>661</v>
      </c>
      <c r="G455" s="234"/>
      <c r="H455" s="236" t="s">
        <v>30</v>
      </c>
      <c r="I455" s="238"/>
      <c r="J455" s="234"/>
      <c r="K455" s="234"/>
      <c r="L455" s="239"/>
      <c r="M455" s="240"/>
      <c r="N455" s="241"/>
      <c r="O455" s="241"/>
      <c r="P455" s="241"/>
      <c r="Q455" s="241"/>
      <c r="R455" s="241"/>
      <c r="S455" s="241"/>
      <c r="T455" s="242"/>
      <c r="AT455" s="243" t="s">
        <v>166</v>
      </c>
      <c r="AU455" s="243" t="s">
        <v>84</v>
      </c>
      <c r="AV455" s="11" t="s">
        <v>82</v>
      </c>
      <c r="AW455" s="11" t="s">
        <v>37</v>
      </c>
      <c r="AX455" s="11" t="s">
        <v>74</v>
      </c>
      <c r="AY455" s="243" t="s">
        <v>157</v>
      </c>
    </row>
    <row r="456" spans="2:51" s="12" customFormat="1" ht="13.5">
      <c r="B456" s="244"/>
      <c r="C456" s="245"/>
      <c r="D456" s="235" t="s">
        <v>166</v>
      </c>
      <c r="E456" s="246" t="s">
        <v>30</v>
      </c>
      <c r="F456" s="247" t="s">
        <v>662</v>
      </c>
      <c r="G456" s="245"/>
      <c r="H456" s="248">
        <v>0.025</v>
      </c>
      <c r="I456" s="249"/>
      <c r="J456" s="245"/>
      <c r="K456" s="245"/>
      <c r="L456" s="250"/>
      <c r="M456" s="251"/>
      <c r="N456" s="252"/>
      <c r="O456" s="252"/>
      <c r="P456" s="252"/>
      <c r="Q456" s="252"/>
      <c r="R456" s="252"/>
      <c r="S456" s="252"/>
      <c r="T456" s="253"/>
      <c r="AT456" s="254" t="s">
        <v>166</v>
      </c>
      <c r="AU456" s="254" t="s">
        <v>84</v>
      </c>
      <c r="AV456" s="12" t="s">
        <v>84</v>
      </c>
      <c r="AW456" s="12" t="s">
        <v>37</v>
      </c>
      <c r="AX456" s="12" t="s">
        <v>74</v>
      </c>
      <c r="AY456" s="254" t="s">
        <v>157</v>
      </c>
    </row>
    <row r="457" spans="2:51" s="13" customFormat="1" ht="13.5">
      <c r="B457" s="255"/>
      <c r="C457" s="256"/>
      <c r="D457" s="235" t="s">
        <v>166</v>
      </c>
      <c r="E457" s="257" t="s">
        <v>30</v>
      </c>
      <c r="F457" s="258" t="s">
        <v>177</v>
      </c>
      <c r="G457" s="256"/>
      <c r="H457" s="259">
        <v>0.736</v>
      </c>
      <c r="I457" s="260"/>
      <c r="J457" s="256"/>
      <c r="K457" s="256"/>
      <c r="L457" s="261"/>
      <c r="M457" s="262"/>
      <c r="N457" s="263"/>
      <c r="O457" s="263"/>
      <c r="P457" s="263"/>
      <c r="Q457" s="263"/>
      <c r="R457" s="263"/>
      <c r="S457" s="263"/>
      <c r="T457" s="264"/>
      <c r="AT457" s="265" t="s">
        <v>166</v>
      </c>
      <c r="AU457" s="265" t="s">
        <v>84</v>
      </c>
      <c r="AV457" s="13" t="s">
        <v>164</v>
      </c>
      <c r="AW457" s="13" t="s">
        <v>37</v>
      </c>
      <c r="AX457" s="13" t="s">
        <v>82</v>
      </c>
      <c r="AY457" s="265" t="s">
        <v>157</v>
      </c>
    </row>
    <row r="458" spans="2:65" s="1" customFormat="1" ht="25.5" customHeight="1">
      <c r="B458" s="46"/>
      <c r="C458" s="221" t="s">
        <v>663</v>
      </c>
      <c r="D458" s="221" t="s">
        <v>159</v>
      </c>
      <c r="E458" s="222" t="s">
        <v>664</v>
      </c>
      <c r="F458" s="223" t="s">
        <v>665</v>
      </c>
      <c r="G458" s="224" t="s">
        <v>171</v>
      </c>
      <c r="H458" s="225">
        <v>6.772</v>
      </c>
      <c r="I458" s="226"/>
      <c r="J458" s="227">
        <f>ROUND(I458*H458,2)</f>
        <v>0</v>
      </c>
      <c r="K458" s="223" t="s">
        <v>163</v>
      </c>
      <c r="L458" s="72"/>
      <c r="M458" s="228" t="s">
        <v>30</v>
      </c>
      <c r="N458" s="229" t="s">
        <v>45</v>
      </c>
      <c r="O458" s="47"/>
      <c r="P458" s="230">
        <f>O458*H458</f>
        <v>0</v>
      </c>
      <c r="Q458" s="230">
        <v>2.45329</v>
      </c>
      <c r="R458" s="230">
        <f>Q458*H458</f>
        <v>16.61367988</v>
      </c>
      <c r="S458" s="230">
        <v>0</v>
      </c>
      <c r="T458" s="231">
        <f>S458*H458</f>
        <v>0</v>
      </c>
      <c r="AR458" s="24" t="s">
        <v>164</v>
      </c>
      <c r="AT458" s="24" t="s">
        <v>159</v>
      </c>
      <c r="AU458" s="24" t="s">
        <v>84</v>
      </c>
      <c r="AY458" s="24" t="s">
        <v>157</v>
      </c>
      <c r="BE458" s="232">
        <f>IF(N458="základní",J458,0)</f>
        <v>0</v>
      </c>
      <c r="BF458" s="232">
        <f>IF(N458="snížená",J458,0)</f>
        <v>0</v>
      </c>
      <c r="BG458" s="232">
        <f>IF(N458="zákl. přenesená",J458,0)</f>
        <v>0</v>
      </c>
      <c r="BH458" s="232">
        <f>IF(N458="sníž. přenesená",J458,0)</f>
        <v>0</v>
      </c>
      <c r="BI458" s="232">
        <f>IF(N458="nulová",J458,0)</f>
        <v>0</v>
      </c>
      <c r="BJ458" s="24" t="s">
        <v>82</v>
      </c>
      <c r="BK458" s="232">
        <f>ROUND(I458*H458,2)</f>
        <v>0</v>
      </c>
      <c r="BL458" s="24" t="s">
        <v>164</v>
      </c>
      <c r="BM458" s="24" t="s">
        <v>666</v>
      </c>
    </row>
    <row r="459" spans="2:47" s="1" customFormat="1" ht="13.5">
      <c r="B459" s="46"/>
      <c r="C459" s="74"/>
      <c r="D459" s="235" t="s">
        <v>221</v>
      </c>
      <c r="E459" s="74"/>
      <c r="F459" s="276" t="s">
        <v>655</v>
      </c>
      <c r="G459" s="74"/>
      <c r="H459" s="74"/>
      <c r="I459" s="191"/>
      <c r="J459" s="74"/>
      <c r="K459" s="74"/>
      <c r="L459" s="72"/>
      <c r="M459" s="277"/>
      <c r="N459" s="47"/>
      <c r="O459" s="47"/>
      <c r="P459" s="47"/>
      <c r="Q459" s="47"/>
      <c r="R459" s="47"/>
      <c r="S459" s="47"/>
      <c r="T459" s="95"/>
      <c r="AT459" s="24" t="s">
        <v>221</v>
      </c>
      <c r="AU459" s="24" t="s">
        <v>84</v>
      </c>
    </row>
    <row r="460" spans="2:51" s="11" customFormat="1" ht="13.5">
      <c r="B460" s="233"/>
      <c r="C460" s="234"/>
      <c r="D460" s="235" t="s">
        <v>166</v>
      </c>
      <c r="E460" s="236" t="s">
        <v>30</v>
      </c>
      <c r="F460" s="237" t="s">
        <v>308</v>
      </c>
      <c r="G460" s="234"/>
      <c r="H460" s="236" t="s">
        <v>30</v>
      </c>
      <c r="I460" s="238"/>
      <c r="J460" s="234"/>
      <c r="K460" s="234"/>
      <c r="L460" s="239"/>
      <c r="M460" s="240"/>
      <c r="N460" s="241"/>
      <c r="O460" s="241"/>
      <c r="P460" s="241"/>
      <c r="Q460" s="241"/>
      <c r="R460" s="241"/>
      <c r="S460" s="241"/>
      <c r="T460" s="242"/>
      <c r="AT460" s="243" t="s">
        <v>166</v>
      </c>
      <c r="AU460" s="243" t="s">
        <v>84</v>
      </c>
      <c r="AV460" s="11" t="s">
        <v>82</v>
      </c>
      <c r="AW460" s="11" t="s">
        <v>37</v>
      </c>
      <c r="AX460" s="11" t="s">
        <v>74</v>
      </c>
      <c r="AY460" s="243" t="s">
        <v>157</v>
      </c>
    </row>
    <row r="461" spans="2:51" s="12" customFormat="1" ht="13.5">
      <c r="B461" s="244"/>
      <c r="C461" s="245"/>
      <c r="D461" s="235" t="s">
        <v>166</v>
      </c>
      <c r="E461" s="246" t="s">
        <v>30</v>
      </c>
      <c r="F461" s="247" t="s">
        <v>667</v>
      </c>
      <c r="G461" s="245"/>
      <c r="H461" s="248">
        <v>4.072</v>
      </c>
      <c r="I461" s="249"/>
      <c r="J461" s="245"/>
      <c r="K461" s="245"/>
      <c r="L461" s="250"/>
      <c r="M461" s="251"/>
      <c r="N461" s="252"/>
      <c r="O461" s="252"/>
      <c r="P461" s="252"/>
      <c r="Q461" s="252"/>
      <c r="R461" s="252"/>
      <c r="S461" s="252"/>
      <c r="T461" s="253"/>
      <c r="AT461" s="254" t="s">
        <v>166</v>
      </c>
      <c r="AU461" s="254" t="s">
        <v>84</v>
      </c>
      <c r="AV461" s="12" t="s">
        <v>84</v>
      </c>
      <c r="AW461" s="12" t="s">
        <v>37</v>
      </c>
      <c r="AX461" s="12" t="s">
        <v>74</v>
      </c>
      <c r="AY461" s="254" t="s">
        <v>157</v>
      </c>
    </row>
    <row r="462" spans="2:51" s="12" customFormat="1" ht="13.5">
      <c r="B462" s="244"/>
      <c r="C462" s="245"/>
      <c r="D462" s="235" t="s">
        <v>166</v>
      </c>
      <c r="E462" s="246" t="s">
        <v>30</v>
      </c>
      <c r="F462" s="247" t="s">
        <v>668</v>
      </c>
      <c r="G462" s="245"/>
      <c r="H462" s="248">
        <v>1.392</v>
      </c>
      <c r="I462" s="249"/>
      <c r="J462" s="245"/>
      <c r="K462" s="245"/>
      <c r="L462" s="250"/>
      <c r="M462" s="251"/>
      <c r="N462" s="252"/>
      <c r="O462" s="252"/>
      <c r="P462" s="252"/>
      <c r="Q462" s="252"/>
      <c r="R462" s="252"/>
      <c r="S462" s="252"/>
      <c r="T462" s="253"/>
      <c r="AT462" s="254" t="s">
        <v>166</v>
      </c>
      <c r="AU462" s="254" t="s">
        <v>84</v>
      </c>
      <c r="AV462" s="12" t="s">
        <v>84</v>
      </c>
      <c r="AW462" s="12" t="s">
        <v>37</v>
      </c>
      <c r="AX462" s="12" t="s">
        <v>74</v>
      </c>
      <c r="AY462" s="254" t="s">
        <v>157</v>
      </c>
    </row>
    <row r="463" spans="2:51" s="12" customFormat="1" ht="13.5">
      <c r="B463" s="244"/>
      <c r="C463" s="245"/>
      <c r="D463" s="235" t="s">
        <v>166</v>
      </c>
      <c r="E463" s="246" t="s">
        <v>30</v>
      </c>
      <c r="F463" s="247" t="s">
        <v>669</v>
      </c>
      <c r="G463" s="245"/>
      <c r="H463" s="248">
        <v>0.692</v>
      </c>
      <c r="I463" s="249"/>
      <c r="J463" s="245"/>
      <c r="K463" s="245"/>
      <c r="L463" s="250"/>
      <c r="M463" s="251"/>
      <c r="N463" s="252"/>
      <c r="O463" s="252"/>
      <c r="P463" s="252"/>
      <c r="Q463" s="252"/>
      <c r="R463" s="252"/>
      <c r="S463" s="252"/>
      <c r="T463" s="253"/>
      <c r="AT463" s="254" t="s">
        <v>166</v>
      </c>
      <c r="AU463" s="254" t="s">
        <v>84</v>
      </c>
      <c r="AV463" s="12" t="s">
        <v>84</v>
      </c>
      <c r="AW463" s="12" t="s">
        <v>37</v>
      </c>
      <c r="AX463" s="12" t="s">
        <v>74</v>
      </c>
      <c r="AY463" s="254" t="s">
        <v>157</v>
      </c>
    </row>
    <row r="464" spans="2:51" s="14" customFormat="1" ht="13.5">
      <c r="B464" s="278"/>
      <c r="C464" s="279"/>
      <c r="D464" s="235" t="s">
        <v>166</v>
      </c>
      <c r="E464" s="280" t="s">
        <v>30</v>
      </c>
      <c r="F464" s="281" t="s">
        <v>312</v>
      </c>
      <c r="G464" s="279"/>
      <c r="H464" s="282">
        <v>6.156</v>
      </c>
      <c r="I464" s="283"/>
      <c r="J464" s="279"/>
      <c r="K464" s="279"/>
      <c r="L464" s="284"/>
      <c r="M464" s="285"/>
      <c r="N464" s="286"/>
      <c r="O464" s="286"/>
      <c r="P464" s="286"/>
      <c r="Q464" s="286"/>
      <c r="R464" s="286"/>
      <c r="S464" s="286"/>
      <c r="T464" s="287"/>
      <c r="AT464" s="288" t="s">
        <v>166</v>
      </c>
      <c r="AU464" s="288" t="s">
        <v>84</v>
      </c>
      <c r="AV464" s="14" t="s">
        <v>178</v>
      </c>
      <c r="AW464" s="14" t="s">
        <v>37</v>
      </c>
      <c r="AX464" s="14" t="s">
        <v>74</v>
      </c>
      <c r="AY464" s="288" t="s">
        <v>157</v>
      </c>
    </row>
    <row r="465" spans="2:51" s="11" customFormat="1" ht="13.5">
      <c r="B465" s="233"/>
      <c r="C465" s="234"/>
      <c r="D465" s="235" t="s">
        <v>166</v>
      </c>
      <c r="E465" s="236" t="s">
        <v>30</v>
      </c>
      <c r="F465" s="237" t="s">
        <v>313</v>
      </c>
      <c r="G465" s="234"/>
      <c r="H465" s="236" t="s">
        <v>30</v>
      </c>
      <c r="I465" s="238"/>
      <c r="J465" s="234"/>
      <c r="K465" s="234"/>
      <c r="L465" s="239"/>
      <c r="M465" s="240"/>
      <c r="N465" s="241"/>
      <c r="O465" s="241"/>
      <c r="P465" s="241"/>
      <c r="Q465" s="241"/>
      <c r="R465" s="241"/>
      <c r="S465" s="241"/>
      <c r="T465" s="242"/>
      <c r="AT465" s="243" t="s">
        <v>166</v>
      </c>
      <c r="AU465" s="243" t="s">
        <v>84</v>
      </c>
      <c r="AV465" s="11" t="s">
        <v>82</v>
      </c>
      <c r="AW465" s="11" t="s">
        <v>37</v>
      </c>
      <c r="AX465" s="11" t="s">
        <v>74</v>
      </c>
      <c r="AY465" s="243" t="s">
        <v>157</v>
      </c>
    </row>
    <row r="466" spans="2:51" s="12" customFormat="1" ht="13.5">
      <c r="B466" s="244"/>
      <c r="C466" s="245"/>
      <c r="D466" s="235" t="s">
        <v>166</v>
      </c>
      <c r="E466" s="246" t="s">
        <v>30</v>
      </c>
      <c r="F466" s="247" t="s">
        <v>670</v>
      </c>
      <c r="G466" s="245"/>
      <c r="H466" s="248">
        <v>0.616</v>
      </c>
      <c r="I466" s="249"/>
      <c r="J466" s="245"/>
      <c r="K466" s="245"/>
      <c r="L466" s="250"/>
      <c r="M466" s="251"/>
      <c r="N466" s="252"/>
      <c r="O466" s="252"/>
      <c r="P466" s="252"/>
      <c r="Q466" s="252"/>
      <c r="R466" s="252"/>
      <c r="S466" s="252"/>
      <c r="T466" s="253"/>
      <c r="AT466" s="254" t="s">
        <v>166</v>
      </c>
      <c r="AU466" s="254" t="s">
        <v>84</v>
      </c>
      <c r="AV466" s="12" t="s">
        <v>84</v>
      </c>
      <c r="AW466" s="12" t="s">
        <v>37</v>
      </c>
      <c r="AX466" s="12" t="s">
        <v>74</v>
      </c>
      <c r="AY466" s="254" t="s">
        <v>157</v>
      </c>
    </row>
    <row r="467" spans="2:51" s="13" customFormat="1" ht="13.5">
      <c r="B467" s="255"/>
      <c r="C467" s="256"/>
      <c r="D467" s="235" t="s">
        <v>166</v>
      </c>
      <c r="E467" s="257" t="s">
        <v>30</v>
      </c>
      <c r="F467" s="258" t="s">
        <v>177</v>
      </c>
      <c r="G467" s="256"/>
      <c r="H467" s="259">
        <v>6.772</v>
      </c>
      <c r="I467" s="260"/>
      <c r="J467" s="256"/>
      <c r="K467" s="256"/>
      <c r="L467" s="261"/>
      <c r="M467" s="262"/>
      <c r="N467" s="263"/>
      <c r="O467" s="263"/>
      <c r="P467" s="263"/>
      <c r="Q467" s="263"/>
      <c r="R467" s="263"/>
      <c r="S467" s="263"/>
      <c r="T467" s="264"/>
      <c r="AT467" s="265" t="s">
        <v>166</v>
      </c>
      <c r="AU467" s="265" t="s">
        <v>84</v>
      </c>
      <c r="AV467" s="13" t="s">
        <v>164</v>
      </c>
      <c r="AW467" s="13" t="s">
        <v>37</v>
      </c>
      <c r="AX467" s="13" t="s">
        <v>82</v>
      </c>
      <c r="AY467" s="265" t="s">
        <v>157</v>
      </c>
    </row>
    <row r="468" spans="2:65" s="1" customFormat="1" ht="25.5" customHeight="1">
      <c r="B468" s="46"/>
      <c r="C468" s="221" t="s">
        <v>671</v>
      </c>
      <c r="D468" s="221" t="s">
        <v>159</v>
      </c>
      <c r="E468" s="222" t="s">
        <v>672</v>
      </c>
      <c r="F468" s="223" t="s">
        <v>673</v>
      </c>
      <c r="G468" s="224" t="s">
        <v>171</v>
      </c>
      <c r="H468" s="225">
        <v>6.772</v>
      </c>
      <c r="I468" s="226"/>
      <c r="J468" s="227">
        <f>ROUND(I468*H468,2)</f>
        <v>0</v>
      </c>
      <c r="K468" s="223" t="s">
        <v>163</v>
      </c>
      <c r="L468" s="72"/>
      <c r="M468" s="228" t="s">
        <v>30</v>
      </c>
      <c r="N468" s="229" t="s">
        <v>45</v>
      </c>
      <c r="O468" s="47"/>
      <c r="P468" s="230">
        <f>O468*H468</f>
        <v>0</v>
      </c>
      <c r="Q468" s="230">
        <v>0</v>
      </c>
      <c r="R468" s="230">
        <f>Q468*H468</f>
        <v>0</v>
      </c>
      <c r="S468" s="230">
        <v>0</v>
      </c>
      <c r="T468" s="231">
        <f>S468*H468</f>
        <v>0</v>
      </c>
      <c r="AR468" s="24" t="s">
        <v>164</v>
      </c>
      <c r="AT468" s="24" t="s">
        <v>159</v>
      </c>
      <c r="AU468" s="24" t="s">
        <v>84</v>
      </c>
      <c r="AY468" s="24" t="s">
        <v>157</v>
      </c>
      <c r="BE468" s="232">
        <f>IF(N468="základní",J468,0)</f>
        <v>0</v>
      </c>
      <c r="BF468" s="232">
        <f>IF(N468="snížená",J468,0)</f>
        <v>0</v>
      </c>
      <c r="BG468" s="232">
        <f>IF(N468="zákl. přenesená",J468,0)</f>
        <v>0</v>
      </c>
      <c r="BH468" s="232">
        <f>IF(N468="sníž. přenesená",J468,0)</f>
        <v>0</v>
      </c>
      <c r="BI468" s="232">
        <f>IF(N468="nulová",J468,0)</f>
        <v>0</v>
      </c>
      <c r="BJ468" s="24" t="s">
        <v>82</v>
      </c>
      <c r="BK468" s="232">
        <f>ROUND(I468*H468,2)</f>
        <v>0</v>
      </c>
      <c r="BL468" s="24" t="s">
        <v>164</v>
      </c>
      <c r="BM468" s="24" t="s">
        <v>674</v>
      </c>
    </row>
    <row r="469" spans="2:47" s="1" customFormat="1" ht="13.5">
      <c r="B469" s="46"/>
      <c r="C469" s="74"/>
      <c r="D469" s="235" t="s">
        <v>221</v>
      </c>
      <c r="E469" s="74"/>
      <c r="F469" s="276" t="s">
        <v>675</v>
      </c>
      <c r="G469" s="74"/>
      <c r="H469" s="74"/>
      <c r="I469" s="191"/>
      <c r="J469" s="74"/>
      <c r="K469" s="74"/>
      <c r="L469" s="72"/>
      <c r="M469" s="277"/>
      <c r="N469" s="47"/>
      <c r="O469" s="47"/>
      <c r="P469" s="47"/>
      <c r="Q469" s="47"/>
      <c r="R469" s="47"/>
      <c r="S469" s="47"/>
      <c r="T469" s="95"/>
      <c r="AT469" s="24" t="s">
        <v>221</v>
      </c>
      <c r="AU469" s="24" t="s">
        <v>84</v>
      </c>
    </row>
    <row r="470" spans="2:65" s="1" customFormat="1" ht="16.5" customHeight="1">
      <c r="B470" s="46"/>
      <c r="C470" s="221" t="s">
        <v>676</v>
      </c>
      <c r="D470" s="221" t="s">
        <v>159</v>
      </c>
      <c r="E470" s="222" t="s">
        <v>677</v>
      </c>
      <c r="F470" s="223" t="s">
        <v>678</v>
      </c>
      <c r="G470" s="224" t="s">
        <v>162</v>
      </c>
      <c r="H470" s="225">
        <v>12.579</v>
      </c>
      <c r="I470" s="226"/>
      <c r="J470" s="227">
        <f>ROUND(I470*H470,2)</f>
        <v>0</v>
      </c>
      <c r="K470" s="223" t="s">
        <v>163</v>
      </c>
      <c r="L470" s="72"/>
      <c r="M470" s="228" t="s">
        <v>30</v>
      </c>
      <c r="N470" s="229" t="s">
        <v>45</v>
      </c>
      <c r="O470" s="47"/>
      <c r="P470" s="230">
        <f>O470*H470</f>
        <v>0</v>
      </c>
      <c r="Q470" s="230">
        <v>0.01352464</v>
      </c>
      <c r="R470" s="230">
        <f>Q470*H470</f>
        <v>0.17012644656</v>
      </c>
      <c r="S470" s="230">
        <v>0</v>
      </c>
      <c r="T470" s="231">
        <f>S470*H470</f>
        <v>0</v>
      </c>
      <c r="AR470" s="24" t="s">
        <v>164</v>
      </c>
      <c r="AT470" s="24" t="s">
        <v>159</v>
      </c>
      <c r="AU470" s="24" t="s">
        <v>84</v>
      </c>
      <c r="AY470" s="24" t="s">
        <v>157</v>
      </c>
      <c r="BE470" s="232">
        <f>IF(N470="základní",J470,0)</f>
        <v>0</v>
      </c>
      <c r="BF470" s="232">
        <f>IF(N470="snížená",J470,0)</f>
        <v>0</v>
      </c>
      <c r="BG470" s="232">
        <f>IF(N470="zákl. přenesená",J470,0)</f>
        <v>0</v>
      </c>
      <c r="BH470" s="232">
        <f>IF(N470="sníž. přenesená",J470,0)</f>
        <v>0</v>
      </c>
      <c r="BI470" s="232">
        <f>IF(N470="nulová",J470,0)</f>
        <v>0</v>
      </c>
      <c r="BJ470" s="24" t="s">
        <v>82</v>
      </c>
      <c r="BK470" s="232">
        <f>ROUND(I470*H470,2)</f>
        <v>0</v>
      </c>
      <c r="BL470" s="24" t="s">
        <v>164</v>
      </c>
      <c r="BM470" s="24" t="s">
        <v>679</v>
      </c>
    </row>
    <row r="471" spans="2:51" s="11" customFormat="1" ht="13.5">
      <c r="B471" s="233"/>
      <c r="C471" s="234"/>
      <c r="D471" s="235" t="s">
        <v>166</v>
      </c>
      <c r="E471" s="236" t="s">
        <v>30</v>
      </c>
      <c r="F471" s="237" t="s">
        <v>680</v>
      </c>
      <c r="G471" s="234"/>
      <c r="H471" s="236" t="s">
        <v>30</v>
      </c>
      <c r="I471" s="238"/>
      <c r="J471" s="234"/>
      <c r="K471" s="234"/>
      <c r="L471" s="239"/>
      <c r="M471" s="240"/>
      <c r="N471" s="241"/>
      <c r="O471" s="241"/>
      <c r="P471" s="241"/>
      <c r="Q471" s="241"/>
      <c r="R471" s="241"/>
      <c r="S471" s="241"/>
      <c r="T471" s="242"/>
      <c r="AT471" s="243" t="s">
        <v>166</v>
      </c>
      <c r="AU471" s="243" t="s">
        <v>84</v>
      </c>
      <c r="AV471" s="11" t="s">
        <v>82</v>
      </c>
      <c r="AW471" s="11" t="s">
        <v>37</v>
      </c>
      <c r="AX471" s="11" t="s">
        <v>74</v>
      </c>
      <c r="AY471" s="243" t="s">
        <v>157</v>
      </c>
    </row>
    <row r="472" spans="2:51" s="12" customFormat="1" ht="13.5">
      <c r="B472" s="244"/>
      <c r="C472" s="245"/>
      <c r="D472" s="235" t="s">
        <v>166</v>
      </c>
      <c r="E472" s="246" t="s">
        <v>30</v>
      </c>
      <c r="F472" s="247" t="s">
        <v>681</v>
      </c>
      <c r="G472" s="245"/>
      <c r="H472" s="248">
        <v>7.573</v>
      </c>
      <c r="I472" s="249"/>
      <c r="J472" s="245"/>
      <c r="K472" s="245"/>
      <c r="L472" s="250"/>
      <c r="M472" s="251"/>
      <c r="N472" s="252"/>
      <c r="O472" s="252"/>
      <c r="P472" s="252"/>
      <c r="Q472" s="252"/>
      <c r="R472" s="252"/>
      <c r="S472" s="252"/>
      <c r="T472" s="253"/>
      <c r="AT472" s="254" t="s">
        <v>166</v>
      </c>
      <c r="AU472" s="254" t="s">
        <v>84</v>
      </c>
      <c r="AV472" s="12" t="s">
        <v>84</v>
      </c>
      <c r="AW472" s="12" t="s">
        <v>37</v>
      </c>
      <c r="AX472" s="12" t="s">
        <v>74</v>
      </c>
      <c r="AY472" s="254" t="s">
        <v>157</v>
      </c>
    </row>
    <row r="473" spans="2:51" s="11" customFormat="1" ht="13.5">
      <c r="B473" s="233"/>
      <c r="C473" s="234"/>
      <c r="D473" s="235" t="s">
        <v>166</v>
      </c>
      <c r="E473" s="236" t="s">
        <v>30</v>
      </c>
      <c r="F473" s="237" t="s">
        <v>682</v>
      </c>
      <c r="G473" s="234"/>
      <c r="H473" s="236" t="s">
        <v>30</v>
      </c>
      <c r="I473" s="238"/>
      <c r="J473" s="234"/>
      <c r="K473" s="234"/>
      <c r="L473" s="239"/>
      <c r="M473" s="240"/>
      <c r="N473" s="241"/>
      <c r="O473" s="241"/>
      <c r="P473" s="241"/>
      <c r="Q473" s="241"/>
      <c r="R473" s="241"/>
      <c r="S473" s="241"/>
      <c r="T473" s="242"/>
      <c r="AT473" s="243" t="s">
        <v>166</v>
      </c>
      <c r="AU473" s="243" t="s">
        <v>84</v>
      </c>
      <c r="AV473" s="11" t="s">
        <v>82</v>
      </c>
      <c r="AW473" s="11" t="s">
        <v>37</v>
      </c>
      <c r="AX473" s="11" t="s">
        <v>74</v>
      </c>
      <c r="AY473" s="243" t="s">
        <v>157</v>
      </c>
    </row>
    <row r="474" spans="2:51" s="12" customFormat="1" ht="13.5">
      <c r="B474" s="244"/>
      <c r="C474" s="245"/>
      <c r="D474" s="235" t="s">
        <v>166</v>
      </c>
      <c r="E474" s="246" t="s">
        <v>30</v>
      </c>
      <c r="F474" s="247" t="s">
        <v>683</v>
      </c>
      <c r="G474" s="245"/>
      <c r="H474" s="248">
        <v>1.193</v>
      </c>
      <c r="I474" s="249"/>
      <c r="J474" s="245"/>
      <c r="K474" s="245"/>
      <c r="L474" s="250"/>
      <c r="M474" s="251"/>
      <c r="N474" s="252"/>
      <c r="O474" s="252"/>
      <c r="P474" s="252"/>
      <c r="Q474" s="252"/>
      <c r="R474" s="252"/>
      <c r="S474" s="252"/>
      <c r="T474" s="253"/>
      <c r="AT474" s="254" t="s">
        <v>166</v>
      </c>
      <c r="AU474" s="254" t="s">
        <v>84</v>
      </c>
      <c r="AV474" s="12" t="s">
        <v>84</v>
      </c>
      <c r="AW474" s="12" t="s">
        <v>37</v>
      </c>
      <c r="AX474" s="12" t="s">
        <v>74</v>
      </c>
      <c r="AY474" s="254" t="s">
        <v>157</v>
      </c>
    </row>
    <row r="475" spans="2:51" s="11" customFormat="1" ht="13.5">
      <c r="B475" s="233"/>
      <c r="C475" s="234"/>
      <c r="D475" s="235" t="s">
        <v>166</v>
      </c>
      <c r="E475" s="236" t="s">
        <v>30</v>
      </c>
      <c r="F475" s="237" t="s">
        <v>684</v>
      </c>
      <c r="G475" s="234"/>
      <c r="H475" s="236" t="s">
        <v>30</v>
      </c>
      <c r="I475" s="238"/>
      <c r="J475" s="234"/>
      <c r="K475" s="234"/>
      <c r="L475" s="239"/>
      <c r="M475" s="240"/>
      <c r="N475" s="241"/>
      <c r="O475" s="241"/>
      <c r="P475" s="241"/>
      <c r="Q475" s="241"/>
      <c r="R475" s="241"/>
      <c r="S475" s="241"/>
      <c r="T475" s="242"/>
      <c r="AT475" s="243" t="s">
        <v>166</v>
      </c>
      <c r="AU475" s="243" t="s">
        <v>84</v>
      </c>
      <c r="AV475" s="11" t="s">
        <v>82</v>
      </c>
      <c r="AW475" s="11" t="s">
        <v>37</v>
      </c>
      <c r="AX475" s="11" t="s">
        <v>74</v>
      </c>
      <c r="AY475" s="243" t="s">
        <v>157</v>
      </c>
    </row>
    <row r="476" spans="2:51" s="12" customFormat="1" ht="13.5">
      <c r="B476" s="244"/>
      <c r="C476" s="245"/>
      <c r="D476" s="235" t="s">
        <v>166</v>
      </c>
      <c r="E476" s="246" t="s">
        <v>30</v>
      </c>
      <c r="F476" s="247" t="s">
        <v>685</v>
      </c>
      <c r="G476" s="245"/>
      <c r="H476" s="248">
        <v>0.546</v>
      </c>
      <c r="I476" s="249"/>
      <c r="J476" s="245"/>
      <c r="K476" s="245"/>
      <c r="L476" s="250"/>
      <c r="M476" s="251"/>
      <c r="N476" s="252"/>
      <c r="O476" s="252"/>
      <c r="P476" s="252"/>
      <c r="Q476" s="252"/>
      <c r="R476" s="252"/>
      <c r="S476" s="252"/>
      <c r="T476" s="253"/>
      <c r="AT476" s="254" t="s">
        <v>166</v>
      </c>
      <c r="AU476" s="254" t="s">
        <v>84</v>
      </c>
      <c r="AV476" s="12" t="s">
        <v>84</v>
      </c>
      <c r="AW476" s="12" t="s">
        <v>37</v>
      </c>
      <c r="AX476" s="12" t="s">
        <v>74</v>
      </c>
      <c r="AY476" s="254" t="s">
        <v>157</v>
      </c>
    </row>
    <row r="477" spans="2:51" s="11" customFormat="1" ht="13.5">
      <c r="B477" s="233"/>
      <c r="C477" s="234"/>
      <c r="D477" s="235" t="s">
        <v>166</v>
      </c>
      <c r="E477" s="236" t="s">
        <v>30</v>
      </c>
      <c r="F477" s="237" t="s">
        <v>686</v>
      </c>
      <c r="G477" s="234"/>
      <c r="H477" s="236" t="s">
        <v>30</v>
      </c>
      <c r="I477" s="238"/>
      <c r="J477" s="234"/>
      <c r="K477" s="234"/>
      <c r="L477" s="239"/>
      <c r="M477" s="240"/>
      <c r="N477" s="241"/>
      <c r="O477" s="241"/>
      <c r="P477" s="241"/>
      <c r="Q477" s="241"/>
      <c r="R477" s="241"/>
      <c r="S477" s="241"/>
      <c r="T477" s="242"/>
      <c r="AT477" s="243" t="s">
        <v>166</v>
      </c>
      <c r="AU477" s="243" t="s">
        <v>84</v>
      </c>
      <c r="AV477" s="11" t="s">
        <v>82</v>
      </c>
      <c r="AW477" s="11" t="s">
        <v>37</v>
      </c>
      <c r="AX477" s="11" t="s">
        <v>74</v>
      </c>
      <c r="AY477" s="243" t="s">
        <v>157</v>
      </c>
    </row>
    <row r="478" spans="2:51" s="12" customFormat="1" ht="13.5">
      <c r="B478" s="244"/>
      <c r="C478" s="245"/>
      <c r="D478" s="235" t="s">
        <v>166</v>
      </c>
      <c r="E478" s="246" t="s">
        <v>30</v>
      </c>
      <c r="F478" s="247" t="s">
        <v>687</v>
      </c>
      <c r="G478" s="245"/>
      <c r="H478" s="248">
        <v>2.5</v>
      </c>
      <c r="I478" s="249"/>
      <c r="J478" s="245"/>
      <c r="K478" s="245"/>
      <c r="L478" s="250"/>
      <c r="M478" s="251"/>
      <c r="N478" s="252"/>
      <c r="O478" s="252"/>
      <c r="P478" s="252"/>
      <c r="Q478" s="252"/>
      <c r="R478" s="252"/>
      <c r="S478" s="252"/>
      <c r="T478" s="253"/>
      <c r="AT478" s="254" t="s">
        <v>166</v>
      </c>
      <c r="AU478" s="254" t="s">
        <v>84</v>
      </c>
      <c r="AV478" s="12" t="s">
        <v>84</v>
      </c>
      <c r="AW478" s="12" t="s">
        <v>37</v>
      </c>
      <c r="AX478" s="12" t="s">
        <v>74</v>
      </c>
      <c r="AY478" s="254" t="s">
        <v>157</v>
      </c>
    </row>
    <row r="479" spans="2:51" s="12" customFormat="1" ht="13.5">
      <c r="B479" s="244"/>
      <c r="C479" s="245"/>
      <c r="D479" s="235" t="s">
        <v>166</v>
      </c>
      <c r="E479" s="246" t="s">
        <v>30</v>
      </c>
      <c r="F479" s="247" t="s">
        <v>688</v>
      </c>
      <c r="G479" s="245"/>
      <c r="H479" s="248">
        <v>0.767</v>
      </c>
      <c r="I479" s="249"/>
      <c r="J479" s="245"/>
      <c r="K479" s="245"/>
      <c r="L479" s="250"/>
      <c r="M479" s="251"/>
      <c r="N479" s="252"/>
      <c r="O479" s="252"/>
      <c r="P479" s="252"/>
      <c r="Q479" s="252"/>
      <c r="R479" s="252"/>
      <c r="S479" s="252"/>
      <c r="T479" s="253"/>
      <c r="AT479" s="254" t="s">
        <v>166</v>
      </c>
      <c r="AU479" s="254" t="s">
        <v>84</v>
      </c>
      <c r="AV479" s="12" t="s">
        <v>84</v>
      </c>
      <c r="AW479" s="12" t="s">
        <v>37</v>
      </c>
      <c r="AX479" s="12" t="s">
        <v>74</v>
      </c>
      <c r="AY479" s="254" t="s">
        <v>157</v>
      </c>
    </row>
    <row r="480" spans="2:51" s="13" customFormat="1" ht="13.5">
      <c r="B480" s="255"/>
      <c r="C480" s="256"/>
      <c r="D480" s="235" t="s">
        <v>166</v>
      </c>
      <c r="E480" s="257" t="s">
        <v>30</v>
      </c>
      <c r="F480" s="258" t="s">
        <v>177</v>
      </c>
      <c r="G480" s="256"/>
      <c r="H480" s="259">
        <v>12.579</v>
      </c>
      <c r="I480" s="260"/>
      <c r="J480" s="256"/>
      <c r="K480" s="256"/>
      <c r="L480" s="261"/>
      <c r="M480" s="262"/>
      <c r="N480" s="263"/>
      <c r="O480" s="263"/>
      <c r="P480" s="263"/>
      <c r="Q480" s="263"/>
      <c r="R480" s="263"/>
      <c r="S480" s="263"/>
      <c r="T480" s="264"/>
      <c r="AT480" s="265" t="s">
        <v>166</v>
      </c>
      <c r="AU480" s="265" t="s">
        <v>84</v>
      </c>
      <c r="AV480" s="13" t="s">
        <v>164</v>
      </c>
      <c r="AW480" s="13" t="s">
        <v>37</v>
      </c>
      <c r="AX480" s="13" t="s">
        <v>82</v>
      </c>
      <c r="AY480" s="265" t="s">
        <v>157</v>
      </c>
    </row>
    <row r="481" spans="2:65" s="1" customFormat="1" ht="16.5" customHeight="1">
      <c r="B481" s="46"/>
      <c r="C481" s="221" t="s">
        <v>689</v>
      </c>
      <c r="D481" s="221" t="s">
        <v>159</v>
      </c>
      <c r="E481" s="222" t="s">
        <v>690</v>
      </c>
      <c r="F481" s="223" t="s">
        <v>691</v>
      </c>
      <c r="G481" s="224" t="s">
        <v>162</v>
      </c>
      <c r="H481" s="225">
        <v>12.579</v>
      </c>
      <c r="I481" s="226"/>
      <c r="J481" s="227">
        <f>ROUND(I481*H481,2)</f>
        <v>0</v>
      </c>
      <c r="K481" s="223" t="s">
        <v>163</v>
      </c>
      <c r="L481" s="72"/>
      <c r="M481" s="228" t="s">
        <v>30</v>
      </c>
      <c r="N481" s="229" t="s">
        <v>45</v>
      </c>
      <c r="O481" s="47"/>
      <c r="P481" s="230">
        <f>O481*H481</f>
        <v>0</v>
      </c>
      <c r="Q481" s="230">
        <v>0</v>
      </c>
      <c r="R481" s="230">
        <f>Q481*H481</f>
        <v>0</v>
      </c>
      <c r="S481" s="230">
        <v>0</v>
      </c>
      <c r="T481" s="231">
        <f>S481*H481</f>
        <v>0</v>
      </c>
      <c r="AR481" s="24" t="s">
        <v>164</v>
      </c>
      <c r="AT481" s="24" t="s">
        <v>159</v>
      </c>
      <c r="AU481" s="24" t="s">
        <v>84</v>
      </c>
      <c r="AY481" s="24" t="s">
        <v>157</v>
      </c>
      <c r="BE481" s="232">
        <f>IF(N481="základní",J481,0)</f>
        <v>0</v>
      </c>
      <c r="BF481" s="232">
        <f>IF(N481="snížená",J481,0)</f>
        <v>0</v>
      </c>
      <c r="BG481" s="232">
        <f>IF(N481="zákl. přenesená",J481,0)</f>
        <v>0</v>
      </c>
      <c r="BH481" s="232">
        <f>IF(N481="sníž. přenesená",J481,0)</f>
        <v>0</v>
      </c>
      <c r="BI481" s="232">
        <f>IF(N481="nulová",J481,0)</f>
        <v>0</v>
      </c>
      <c r="BJ481" s="24" t="s">
        <v>82</v>
      </c>
      <c r="BK481" s="232">
        <f>ROUND(I481*H481,2)</f>
        <v>0</v>
      </c>
      <c r="BL481" s="24" t="s">
        <v>164</v>
      </c>
      <c r="BM481" s="24" t="s">
        <v>692</v>
      </c>
    </row>
    <row r="482" spans="2:65" s="1" customFormat="1" ht="16.5" customHeight="1">
      <c r="B482" s="46"/>
      <c r="C482" s="221" t="s">
        <v>693</v>
      </c>
      <c r="D482" s="221" t="s">
        <v>159</v>
      </c>
      <c r="E482" s="222" t="s">
        <v>694</v>
      </c>
      <c r="F482" s="223" t="s">
        <v>695</v>
      </c>
      <c r="G482" s="224" t="s">
        <v>182</v>
      </c>
      <c r="H482" s="225">
        <v>0.612</v>
      </c>
      <c r="I482" s="226"/>
      <c r="J482" s="227">
        <f>ROUND(I482*H482,2)</f>
        <v>0</v>
      </c>
      <c r="K482" s="223" t="s">
        <v>163</v>
      </c>
      <c r="L482" s="72"/>
      <c r="M482" s="228" t="s">
        <v>30</v>
      </c>
      <c r="N482" s="229" t="s">
        <v>45</v>
      </c>
      <c r="O482" s="47"/>
      <c r="P482" s="230">
        <f>O482*H482</f>
        <v>0</v>
      </c>
      <c r="Q482" s="230">
        <v>1.0525888178</v>
      </c>
      <c r="R482" s="230">
        <f>Q482*H482</f>
        <v>0.6441843564936</v>
      </c>
      <c r="S482" s="230">
        <v>0</v>
      </c>
      <c r="T482" s="231">
        <f>S482*H482</f>
        <v>0</v>
      </c>
      <c r="AR482" s="24" t="s">
        <v>164</v>
      </c>
      <c r="AT482" s="24" t="s">
        <v>159</v>
      </c>
      <c r="AU482" s="24" t="s">
        <v>84</v>
      </c>
      <c r="AY482" s="24" t="s">
        <v>157</v>
      </c>
      <c r="BE482" s="232">
        <f>IF(N482="základní",J482,0)</f>
        <v>0</v>
      </c>
      <c r="BF482" s="232">
        <f>IF(N482="snížená",J482,0)</f>
        <v>0</v>
      </c>
      <c r="BG482" s="232">
        <f>IF(N482="zákl. přenesená",J482,0)</f>
        <v>0</v>
      </c>
      <c r="BH482" s="232">
        <f>IF(N482="sníž. přenesená",J482,0)</f>
        <v>0</v>
      </c>
      <c r="BI482" s="232">
        <f>IF(N482="nulová",J482,0)</f>
        <v>0</v>
      </c>
      <c r="BJ482" s="24" t="s">
        <v>82</v>
      </c>
      <c r="BK482" s="232">
        <f>ROUND(I482*H482,2)</f>
        <v>0</v>
      </c>
      <c r="BL482" s="24" t="s">
        <v>164</v>
      </c>
      <c r="BM482" s="24" t="s">
        <v>696</v>
      </c>
    </row>
    <row r="483" spans="2:51" s="11" customFormat="1" ht="13.5">
      <c r="B483" s="233"/>
      <c r="C483" s="234"/>
      <c r="D483" s="235" t="s">
        <v>166</v>
      </c>
      <c r="E483" s="236" t="s">
        <v>30</v>
      </c>
      <c r="F483" s="237" t="s">
        <v>697</v>
      </c>
      <c r="G483" s="234"/>
      <c r="H483" s="236" t="s">
        <v>30</v>
      </c>
      <c r="I483" s="238"/>
      <c r="J483" s="234"/>
      <c r="K483" s="234"/>
      <c r="L483" s="239"/>
      <c r="M483" s="240"/>
      <c r="N483" s="241"/>
      <c r="O483" s="241"/>
      <c r="P483" s="241"/>
      <c r="Q483" s="241"/>
      <c r="R483" s="241"/>
      <c r="S483" s="241"/>
      <c r="T483" s="242"/>
      <c r="AT483" s="243" t="s">
        <v>166</v>
      </c>
      <c r="AU483" s="243" t="s">
        <v>84</v>
      </c>
      <c r="AV483" s="11" t="s">
        <v>82</v>
      </c>
      <c r="AW483" s="11" t="s">
        <v>37</v>
      </c>
      <c r="AX483" s="11" t="s">
        <v>74</v>
      </c>
      <c r="AY483" s="243" t="s">
        <v>157</v>
      </c>
    </row>
    <row r="484" spans="2:51" s="12" customFormat="1" ht="13.5">
      <c r="B484" s="244"/>
      <c r="C484" s="245"/>
      <c r="D484" s="235" t="s">
        <v>166</v>
      </c>
      <c r="E484" s="246" t="s">
        <v>30</v>
      </c>
      <c r="F484" s="247" t="s">
        <v>698</v>
      </c>
      <c r="G484" s="245"/>
      <c r="H484" s="248">
        <v>0.41</v>
      </c>
      <c r="I484" s="249"/>
      <c r="J484" s="245"/>
      <c r="K484" s="245"/>
      <c r="L484" s="250"/>
      <c r="M484" s="251"/>
      <c r="N484" s="252"/>
      <c r="O484" s="252"/>
      <c r="P484" s="252"/>
      <c r="Q484" s="252"/>
      <c r="R484" s="252"/>
      <c r="S484" s="252"/>
      <c r="T484" s="253"/>
      <c r="AT484" s="254" t="s">
        <v>166</v>
      </c>
      <c r="AU484" s="254" t="s">
        <v>84</v>
      </c>
      <c r="AV484" s="12" t="s">
        <v>84</v>
      </c>
      <c r="AW484" s="12" t="s">
        <v>37</v>
      </c>
      <c r="AX484" s="12" t="s">
        <v>74</v>
      </c>
      <c r="AY484" s="254" t="s">
        <v>157</v>
      </c>
    </row>
    <row r="485" spans="2:51" s="11" customFormat="1" ht="13.5">
      <c r="B485" s="233"/>
      <c r="C485" s="234"/>
      <c r="D485" s="235" t="s">
        <v>166</v>
      </c>
      <c r="E485" s="236" t="s">
        <v>30</v>
      </c>
      <c r="F485" s="237" t="s">
        <v>682</v>
      </c>
      <c r="G485" s="234"/>
      <c r="H485" s="236" t="s">
        <v>30</v>
      </c>
      <c r="I485" s="238"/>
      <c r="J485" s="234"/>
      <c r="K485" s="234"/>
      <c r="L485" s="239"/>
      <c r="M485" s="240"/>
      <c r="N485" s="241"/>
      <c r="O485" s="241"/>
      <c r="P485" s="241"/>
      <c r="Q485" s="241"/>
      <c r="R485" s="241"/>
      <c r="S485" s="241"/>
      <c r="T485" s="242"/>
      <c r="AT485" s="243" t="s">
        <v>166</v>
      </c>
      <c r="AU485" s="243" t="s">
        <v>84</v>
      </c>
      <c r="AV485" s="11" t="s">
        <v>82</v>
      </c>
      <c r="AW485" s="11" t="s">
        <v>37</v>
      </c>
      <c r="AX485" s="11" t="s">
        <v>74</v>
      </c>
      <c r="AY485" s="243" t="s">
        <v>157</v>
      </c>
    </row>
    <row r="486" spans="2:51" s="12" customFormat="1" ht="13.5">
      <c r="B486" s="244"/>
      <c r="C486" s="245"/>
      <c r="D486" s="235" t="s">
        <v>166</v>
      </c>
      <c r="E486" s="246" t="s">
        <v>30</v>
      </c>
      <c r="F486" s="247" t="s">
        <v>699</v>
      </c>
      <c r="G486" s="245"/>
      <c r="H486" s="248">
        <v>0.025</v>
      </c>
      <c r="I486" s="249"/>
      <c r="J486" s="245"/>
      <c r="K486" s="245"/>
      <c r="L486" s="250"/>
      <c r="M486" s="251"/>
      <c r="N486" s="252"/>
      <c r="O486" s="252"/>
      <c r="P486" s="252"/>
      <c r="Q486" s="252"/>
      <c r="R486" s="252"/>
      <c r="S486" s="252"/>
      <c r="T486" s="253"/>
      <c r="AT486" s="254" t="s">
        <v>166</v>
      </c>
      <c r="AU486" s="254" t="s">
        <v>84</v>
      </c>
      <c r="AV486" s="12" t="s">
        <v>84</v>
      </c>
      <c r="AW486" s="12" t="s">
        <v>37</v>
      </c>
      <c r="AX486" s="12" t="s">
        <v>74</v>
      </c>
      <c r="AY486" s="254" t="s">
        <v>157</v>
      </c>
    </row>
    <row r="487" spans="2:51" s="11" customFormat="1" ht="13.5">
      <c r="B487" s="233"/>
      <c r="C487" s="234"/>
      <c r="D487" s="235" t="s">
        <v>166</v>
      </c>
      <c r="E487" s="236" t="s">
        <v>30</v>
      </c>
      <c r="F487" s="237" t="s">
        <v>684</v>
      </c>
      <c r="G487" s="234"/>
      <c r="H487" s="236" t="s">
        <v>30</v>
      </c>
      <c r="I487" s="238"/>
      <c r="J487" s="234"/>
      <c r="K487" s="234"/>
      <c r="L487" s="239"/>
      <c r="M487" s="240"/>
      <c r="N487" s="241"/>
      <c r="O487" s="241"/>
      <c r="P487" s="241"/>
      <c r="Q487" s="241"/>
      <c r="R487" s="241"/>
      <c r="S487" s="241"/>
      <c r="T487" s="242"/>
      <c r="AT487" s="243" t="s">
        <v>166</v>
      </c>
      <c r="AU487" s="243" t="s">
        <v>84</v>
      </c>
      <c r="AV487" s="11" t="s">
        <v>82</v>
      </c>
      <c r="AW487" s="11" t="s">
        <v>37</v>
      </c>
      <c r="AX487" s="11" t="s">
        <v>74</v>
      </c>
      <c r="AY487" s="243" t="s">
        <v>157</v>
      </c>
    </row>
    <row r="488" spans="2:51" s="12" customFormat="1" ht="13.5">
      <c r="B488" s="244"/>
      <c r="C488" s="245"/>
      <c r="D488" s="235" t="s">
        <v>166</v>
      </c>
      <c r="E488" s="246" t="s">
        <v>30</v>
      </c>
      <c r="F488" s="247" t="s">
        <v>700</v>
      </c>
      <c r="G488" s="245"/>
      <c r="H488" s="248">
        <v>0.081</v>
      </c>
      <c r="I488" s="249"/>
      <c r="J488" s="245"/>
      <c r="K488" s="245"/>
      <c r="L488" s="250"/>
      <c r="M488" s="251"/>
      <c r="N488" s="252"/>
      <c r="O488" s="252"/>
      <c r="P488" s="252"/>
      <c r="Q488" s="252"/>
      <c r="R488" s="252"/>
      <c r="S488" s="252"/>
      <c r="T488" s="253"/>
      <c r="AT488" s="254" t="s">
        <v>166</v>
      </c>
      <c r="AU488" s="254" t="s">
        <v>84</v>
      </c>
      <c r="AV488" s="12" t="s">
        <v>84</v>
      </c>
      <c r="AW488" s="12" t="s">
        <v>37</v>
      </c>
      <c r="AX488" s="12" t="s">
        <v>74</v>
      </c>
      <c r="AY488" s="254" t="s">
        <v>157</v>
      </c>
    </row>
    <row r="489" spans="2:51" s="11" customFormat="1" ht="13.5">
      <c r="B489" s="233"/>
      <c r="C489" s="234"/>
      <c r="D489" s="235" t="s">
        <v>166</v>
      </c>
      <c r="E489" s="236" t="s">
        <v>30</v>
      </c>
      <c r="F489" s="237" t="s">
        <v>686</v>
      </c>
      <c r="G489" s="234"/>
      <c r="H489" s="236" t="s">
        <v>30</v>
      </c>
      <c r="I489" s="238"/>
      <c r="J489" s="234"/>
      <c r="K489" s="234"/>
      <c r="L489" s="239"/>
      <c r="M489" s="240"/>
      <c r="N489" s="241"/>
      <c r="O489" s="241"/>
      <c r="P489" s="241"/>
      <c r="Q489" s="241"/>
      <c r="R489" s="241"/>
      <c r="S489" s="241"/>
      <c r="T489" s="242"/>
      <c r="AT489" s="243" t="s">
        <v>166</v>
      </c>
      <c r="AU489" s="243" t="s">
        <v>84</v>
      </c>
      <c r="AV489" s="11" t="s">
        <v>82</v>
      </c>
      <c r="AW489" s="11" t="s">
        <v>37</v>
      </c>
      <c r="AX489" s="11" t="s">
        <v>74</v>
      </c>
      <c r="AY489" s="243" t="s">
        <v>157</v>
      </c>
    </row>
    <row r="490" spans="2:51" s="12" customFormat="1" ht="13.5">
      <c r="B490" s="244"/>
      <c r="C490" s="245"/>
      <c r="D490" s="235" t="s">
        <v>166</v>
      </c>
      <c r="E490" s="246" t="s">
        <v>30</v>
      </c>
      <c r="F490" s="247" t="s">
        <v>701</v>
      </c>
      <c r="G490" s="245"/>
      <c r="H490" s="248">
        <v>0.033</v>
      </c>
      <c r="I490" s="249"/>
      <c r="J490" s="245"/>
      <c r="K490" s="245"/>
      <c r="L490" s="250"/>
      <c r="M490" s="251"/>
      <c r="N490" s="252"/>
      <c r="O490" s="252"/>
      <c r="P490" s="252"/>
      <c r="Q490" s="252"/>
      <c r="R490" s="252"/>
      <c r="S490" s="252"/>
      <c r="T490" s="253"/>
      <c r="AT490" s="254" t="s">
        <v>166</v>
      </c>
      <c r="AU490" s="254" t="s">
        <v>84</v>
      </c>
      <c r="AV490" s="12" t="s">
        <v>84</v>
      </c>
      <c r="AW490" s="12" t="s">
        <v>37</v>
      </c>
      <c r="AX490" s="12" t="s">
        <v>74</v>
      </c>
      <c r="AY490" s="254" t="s">
        <v>157</v>
      </c>
    </row>
    <row r="491" spans="2:51" s="11" customFormat="1" ht="13.5">
      <c r="B491" s="233"/>
      <c r="C491" s="234"/>
      <c r="D491" s="235" t="s">
        <v>166</v>
      </c>
      <c r="E491" s="236" t="s">
        <v>30</v>
      </c>
      <c r="F491" s="237" t="s">
        <v>702</v>
      </c>
      <c r="G491" s="234"/>
      <c r="H491" s="236" t="s">
        <v>30</v>
      </c>
      <c r="I491" s="238"/>
      <c r="J491" s="234"/>
      <c r="K491" s="234"/>
      <c r="L491" s="239"/>
      <c r="M491" s="240"/>
      <c r="N491" s="241"/>
      <c r="O491" s="241"/>
      <c r="P491" s="241"/>
      <c r="Q491" s="241"/>
      <c r="R491" s="241"/>
      <c r="S491" s="241"/>
      <c r="T491" s="242"/>
      <c r="AT491" s="243" t="s">
        <v>166</v>
      </c>
      <c r="AU491" s="243" t="s">
        <v>84</v>
      </c>
      <c r="AV491" s="11" t="s">
        <v>82</v>
      </c>
      <c r="AW491" s="11" t="s">
        <v>37</v>
      </c>
      <c r="AX491" s="11" t="s">
        <v>74</v>
      </c>
      <c r="AY491" s="243" t="s">
        <v>157</v>
      </c>
    </row>
    <row r="492" spans="2:51" s="12" customFormat="1" ht="13.5">
      <c r="B492" s="244"/>
      <c r="C492" s="245"/>
      <c r="D492" s="235" t="s">
        <v>166</v>
      </c>
      <c r="E492" s="246" t="s">
        <v>30</v>
      </c>
      <c r="F492" s="247" t="s">
        <v>703</v>
      </c>
      <c r="G492" s="245"/>
      <c r="H492" s="248">
        <v>0.02</v>
      </c>
      <c r="I492" s="249"/>
      <c r="J492" s="245"/>
      <c r="K492" s="245"/>
      <c r="L492" s="250"/>
      <c r="M492" s="251"/>
      <c r="N492" s="252"/>
      <c r="O492" s="252"/>
      <c r="P492" s="252"/>
      <c r="Q492" s="252"/>
      <c r="R492" s="252"/>
      <c r="S492" s="252"/>
      <c r="T492" s="253"/>
      <c r="AT492" s="254" t="s">
        <v>166</v>
      </c>
      <c r="AU492" s="254" t="s">
        <v>84</v>
      </c>
      <c r="AV492" s="12" t="s">
        <v>84</v>
      </c>
      <c r="AW492" s="12" t="s">
        <v>37</v>
      </c>
      <c r="AX492" s="12" t="s">
        <v>74</v>
      </c>
      <c r="AY492" s="254" t="s">
        <v>157</v>
      </c>
    </row>
    <row r="493" spans="2:51" s="11" customFormat="1" ht="13.5">
      <c r="B493" s="233"/>
      <c r="C493" s="234"/>
      <c r="D493" s="235" t="s">
        <v>166</v>
      </c>
      <c r="E493" s="236" t="s">
        <v>30</v>
      </c>
      <c r="F493" s="237" t="s">
        <v>704</v>
      </c>
      <c r="G493" s="234"/>
      <c r="H493" s="236" t="s">
        <v>30</v>
      </c>
      <c r="I493" s="238"/>
      <c r="J493" s="234"/>
      <c r="K493" s="234"/>
      <c r="L493" s="239"/>
      <c r="M493" s="240"/>
      <c r="N493" s="241"/>
      <c r="O493" s="241"/>
      <c r="P493" s="241"/>
      <c r="Q493" s="241"/>
      <c r="R493" s="241"/>
      <c r="S493" s="241"/>
      <c r="T493" s="242"/>
      <c r="AT493" s="243" t="s">
        <v>166</v>
      </c>
      <c r="AU493" s="243" t="s">
        <v>84</v>
      </c>
      <c r="AV493" s="11" t="s">
        <v>82</v>
      </c>
      <c r="AW493" s="11" t="s">
        <v>37</v>
      </c>
      <c r="AX493" s="11" t="s">
        <v>74</v>
      </c>
      <c r="AY493" s="243" t="s">
        <v>157</v>
      </c>
    </row>
    <row r="494" spans="2:51" s="12" customFormat="1" ht="13.5">
      <c r="B494" s="244"/>
      <c r="C494" s="245"/>
      <c r="D494" s="235" t="s">
        <v>166</v>
      </c>
      <c r="E494" s="246" t="s">
        <v>30</v>
      </c>
      <c r="F494" s="247" t="s">
        <v>705</v>
      </c>
      <c r="G494" s="245"/>
      <c r="H494" s="248">
        <v>0.043</v>
      </c>
      <c r="I494" s="249"/>
      <c r="J494" s="245"/>
      <c r="K494" s="245"/>
      <c r="L494" s="250"/>
      <c r="M494" s="251"/>
      <c r="N494" s="252"/>
      <c r="O494" s="252"/>
      <c r="P494" s="252"/>
      <c r="Q494" s="252"/>
      <c r="R494" s="252"/>
      <c r="S494" s="252"/>
      <c r="T494" s="253"/>
      <c r="AT494" s="254" t="s">
        <v>166</v>
      </c>
      <c r="AU494" s="254" t="s">
        <v>84</v>
      </c>
      <c r="AV494" s="12" t="s">
        <v>84</v>
      </c>
      <c r="AW494" s="12" t="s">
        <v>37</v>
      </c>
      <c r="AX494" s="12" t="s">
        <v>74</v>
      </c>
      <c r="AY494" s="254" t="s">
        <v>157</v>
      </c>
    </row>
    <row r="495" spans="2:51" s="13" customFormat="1" ht="13.5">
      <c r="B495" s="255"/>
      <c r="C495" s="256"/>
      <c r="D495" s="235" t="s">
        <v>166</v>
      </c>
      <c r="E495" s="257" t="s">
        <v>30</v>
      </c>
      <c r="F495" s="258" t="s">
        <v>177</v>
      </c>
      <c r="G495" s="256"/>
      <c r="H495" s="259">
        <v>0.612</v>
      </c>
      <c r="I495" s="260"/>
      <c r="J495" s="256"/>
      <c r="K495" s="256"/>
      <c r="L495" s="261"/>
      <c r="M495" s="262"/>
      <c r="N495" s="263"/>
      <c r="O495" s="263"/>
      <c r="P495" s="263"/>
      <c r="Q495" s="263"/>
      <c r="R495" s="263"/>
      <c r="S495" s="263"/>
      <c r="T495" s="264"/>
      <c r="AT495" s="265" t="s">
        <v>166</v>
      </c>
      <c r="AU495" s="265" t="s">
        <v>84</v>
      </c>
      <c r="AV495" s="13" t="s">
        <v>164</v>
      </c>
      <c r="AW495" s="13" t="s">
        <v>37</v>
      </c>
      <c r="AX495" s="13" t="s">
        <v>82</v>
      </c>
      <c r="AY495" s="265" t="s">
        <v>157</v>
      </c>
    </row>
    <row r="496" spans="2:65" s="1" customFormat="1" ht="25.5" customHeight="1">
      <c r="B496" s="46"/>
      <c r="C496" s="221" t="s">
        <v>706</v>
      </c>
      <c r="D496" s="221" t="s">
        <v>159</v>
      </c>
      <c r="E496" s="222" t="s">
        <v>707</v>
      </c>
      <c r="F496" s="223" t="s">
        <v>708</v>
      </c>
      <c r="G496" s="224" t="s">
        <v>162</v>
      </c>
      <c r="H496" s="225">
        <v>12</v>
      </c>
      <c r="I496" s="226"/>
      <c r="J496" s="227">
        <f>ROUND(I496*H496,2)</f>
        <v>0</v>
      </c>
      <c r="K496" s="223" t="s">
        <v>163</v>
      </c>
      <c r="L496" s="72"/>
      <c r="M496" s="228" t="s">
        <v>30</v>
      </c>
      <c r="N496" s="229" t="s">
        <v>45</v>
      </c>
      <c r="O496" s="47"/>
      <c r="P496" s="230">
        <f>O496*H496</f>
        <v>0</v>
      </c>
      <c r="Q496" s="230">
        <v>0.10557</v>
      </c>
      <c r="R496" s="230">
        <f>Q496*H496</f>
        <v>1.26684</v>
      </c>
      <c r="S496" s="230">
        <v>0</v>
      </c>
      <c r="T496" s="231">
        <f>S496*H496</f>
        <v>0</v>
      </c>
      <c r="AR496" s="24" t="s">
        <v>164</v>
      </c>
      <c r="AT496" s="24" t="s">
        <v>159</v>
      </c>
      <c r="AU496" s="24" t="s">
        <v>84</v>
      </c>
      <c r="AY496" s="24" t="s">
        <v>157</v>
      </c>
      <c r="BE496" s="232">
        <f>IF(N496="základní",J496,0)</f>
        <v>0</v>
      </c>
      <c r="BF496" s="232">
        <f>IF(N496="snížená",J496,0)</f>
        <v>0</v>
      </c>
      <c r="BG496" s="232">
        <f>IF(N496="zákl. přenesená",J496,0)</f>
        <v>0</v>
      </c>
      <c r="BH496" s="232">
        <f>IF(N496="sníž. přenesená",J496,0)</f>
        <v>0</v>
      </c>
      <c r="BI496" s="232">
        <f>IF(N496="nulová",J496,0)</f>
        <v>0</v>
      </c>
      <c r="BJ496" s="24" t="s">
        <v>82</v>
      </c>
      <c r="BK496" s="232">
        <f>ROUND(I496*H496,2)</f>
        <v>0</v>
      </c>
      <c r="BL496" s="24" t="s">
        <v>164</v>
      </c>
      <c r="BM496" s="24" t="s">
        <v>709</v>
      </c>
    </row>
    <row r="497" spans="2:51" s="11" customFormat="1" ht="13.5">
      <c r="B497" s="233"/>
      <c r="C497" s="234"/>
      <c r="D497" s="235" t="s">
        <v>166</v>
      </c>
      <c r="E497" s="236" t="s">
        <v>30</v>
      </c>
      <c r="F497" s="237" t="s">
        <v>710</v>
      </c>
      <c r="G497" s="234"/>
      <c r="H497" s="236" t="s">
        <v>30</v>
      </c>
      <c r="I497" s="238"/>
      <c r="J497" s="234"/>
      <c r="K497" s="234"/>
      <c r="L497" s="239"/>
      <c r="M497" s="240"/>
      <c r="N497" s="241"/>
      <c r="O497" s="241"/>
      <c r="P497" s="241"/>
      <c r="Q497" s="241"/>
      <c r="R497" s="241"/>
      <c r="S497" s="241"/>
      <c r="T497" s="242"/>
      <c r="AT497" s="243" t="s">
        <v>166</v>
      </c>
      <c r="AU497" s="243" t="s">
        <v>84</v>
      </c>
      <c r="AV497" s="11" t="s">
        <v>82</v>
      </c>
      <c r="AW497" s="11" t="s">
        <v>37</v>
      </c>
      <c r="AX497" s="11" t="s">
        <v>74</v>
      </c>
      <c r="AY497" s="243" t="s">
        <v>157</v>
      </c>
    </row>
    <row r="498" spans="2:51" s="12" customFormat="1" ht="13.5">
      <c r="B498" s="244"/>
      <c r="C498" s="245"/>
      <c r="D498" s="235" t="s">
        <v>166</v>
      </c>
      <c r="E498" s="246" t="s">
        <v>30</v>
      </c>
      <c r="F498" s="247" t="s">
        <v>711</v>
      </c>
      <c r="G498" s="245"/>
      <c r="H498" s="248">
        <v>12</v>
      </c>
      <c r="I498" s="249"/>
      <c r="J498" s="245"/>
      <c r="K498" s="245"/>
      <c r="L498" s="250"/>
      <c r="M498" s="251"/>
      <c r="N498" s="252"/>
      <c r="O498" s="252"/>
      <c r="P498" s="252"/>
      <c r="Q498" s="252"/>
      <c r="R498" s="252"/>
      <c r="S498" s="252"/>
      <c r="T498" s="253"/>
      <c r="AT498" s="254" t="s">
        <v>166</v>
      </c>
      <c r="AU498" s="254" t="s">
        <v>84</v>
      </c>
      <c r="AV498" s="12" t="s">
        <v>84</v>
      </c>
      <c r="AW498" s="12" t="s">
        <v>37</v>
      </c>
      <c r="AX498" s="12" t="s">
        <v>82</v>
      </c>
      <c r="AY498" s="254" t="s">
        <v>157</v>
      </c>
    </row>
    <row r="499" spans="2:65" s="1" customFormat="1" ht="25.5" customHeight="1">
      <c r="B499" s="46"/>
      <c r="C499" s="221" t="s">
        <v>712</v>
      </c>
      <c r="D499" s="221" t="s">
        <v>159</v>
      </c>
      <c r="E499" s="222" t="s">
        <v>713</v>
      </c>
      <c r="F499" s="223" t="s">
        <v>714</v>
      </c>
      <c r="G499" s="224" t="s">
        <v>162</v>
      </c>
      <c r="H499" s="225">
        <v>246.6</v>
      </c>
      <c r="I499" s="226"/>
      <c r="J499" s="227">
        <f>ROUND(I499*H499,2)</f>
        <v>0</v>
      </c>
      <c r="K499" s="223" t="s">
        <v>163</v>
      </c>
      <c r="L499" s="72"/>
      <c r="M499" s="228" t="s">
        <v>30</v>
      </c>
      <c r="N499" s="229" t="s">
        <v>45</v>
      </c>
      <c r="O499" s="47"/>
      <c r="P499" s="230">
        <f>O499*H499</f>
        <v>0</v>
      </c>
      <c r="Q499" s="230">
        <v>0.1173</v>
      </c>
      <c r="R499" s="230">
        <f>Q499*H499</f>
        <v>28.92618</v>
      </c>
      <c r="S499" s="230">
        <v>0</v>
      </c>
      <c r="T499" s="231">
        <f>S499*H499</f>
        <v>0</v>
      </c>
      <c r="AR499" s="24" t="s">
        <v>164</v>
      </c>
      <c r="AT499" s="24" t="s">
        <v>159</v>
      </c>
      <c r="AU499" s="24" t="s">
        <v>84</v>
      </c>
      <c r="AY499" s="24" t="s">
        <v>157</v>
      </c>
      <c r="BE499" s="232">
        <f>IF(N499="základní",J499,0)</f>
        <v>0</v>
      </c>
      <c r="BF499" s="232">
        <f>IF(N499="snížená",J499,0)</f>
        <v>0</v>
      </c>
      <c r="BG499" s="232">
        <f>IF(N499="zákl. přenesená",J499,0)</f>
        <v>0</v>
      </c>
      <c r="BH499" s="232">
        <f>IF(N499="sníž. přenesená",J499,0)</f>
        <v>0</v>
      </c>
      <c r="BI499" s="232">
        <f>IF(N499="nulová",J499,0)</f>
        <v>0</v>
      </c>
      <c r="BJ499" s="24" t="s">
        <v>82</v>
      </c>
      <c r="BK499" s="232">
        <f>ROUND(I499*H499,2)</f>
        <v>0</v>
      </c>
      <c r="BL499" s="24" t="s">
        <v>164</v>
      </c>
      <c r="BM499" s="24" t="s">
        <v>715</v>
      </c>
    </row>
    <row r="500" spans="2:51" s="11" customFormat="1" ht="13.5">
      <c r="B500" s="233"/>
      <c r="C500" s="234"/>
      <c r="D500" s="235" t="s">
        <v>166</v>
      </c>
      <c r="E500" s="236" t="s">
        <v>30</v>
      </c>
      <c r="F500" s="237" t="s">
        <v>716</v>
      </c>
      <c r="G500" s="234"/>
      <c r="H500" s="236" t="s">
        <v>30</v>
      </c>
      <c r="I500" s="238"/>
      <c r="J500" s="234"/>
      <c r="K500" s="234"/>
      <c r="L500" s="239"/>
      <c r="M500" s="240"/>
      <c r="N500" s="241"/>
      <c r="O500" s="241"/>
      <c r="P500" s="241"/>
      <c r="Q500" s="241"/>
      <c r="R500" s="241"/>
      <c r="S500" s="241"/>
      <c r="T500" s="242"/>
      <c r="AT500" s="243" t="s">
        <v>166</v>
      </c>
      <c r="AU500" s="243" t="s">
        <v>84</v>
      </c>
      <c r="AV500" s="11" t="s">
        <v>82</v>
      </c>
      <c r="AW500" s="11" t="s">
        <v>37</v>
      </c>
      <c r="AX500" s="11" t="s">
        <v>74</v>
      </c>
      <c r="AY500" s="243" t="s">
        <v>157</v>
      </c>
    </row>
    <row r="501" spans="2:51" s="12" customFormat="1" ht="13.5">
      <c r="B501" s="244"/>
      <c r="C501" s="245"/>
      <c r="D501" s="235" t="s">
        <v>166</v>
      </c>
      <c r="E501" s="246" t="s">
        <v>30</v>
      </c>
      <c r="F501" s="247" t="s">
        <v>717</v>
      </c>
      <c r="G501" s="245"/>
      <c r="H501" s="248">
        <v>211.1</v>
      </c>
      <c r="I501" s="249"/>
      <c r="J501" s="245"/>
      <c r="K501" s="245"/>
      <c r="L501" s="250"/>
      <c r="M501" s="251"/>
      <c r="N501" s="252"/>
      <c r="O501" s="252"/>
      <c r="P501" s="252"/>
      <c r="Q501" s="252"/>
      <c r="R501" s="252"/>
      <c r="S501" s="252"/>
      <c r="T501" s="253"/>
      <c r="AT501" s="254" t="s">
        <v>166</v>
      </c>
      <c r="AU501" s="254" t="s">
        <v>84</v>
      </c>
      <c r="AV501" s="12" t="s">
        <v>84</v>
      </c>
      <c r="AW501" s="12" t="s">
        <v>37</v>
      </c>
      <c r="AX501" s="12" t="s">
        <v>74</v>
      </c>
      <c r="AY501" s="254" t="s">
        <v>157</v>
      </c>
    </row>
    <row r="502" spans="2:51" s="11" customFormat="1" ht="13.5">
      <c r="B502" s="233"/>
      <c r="C502" s="234"/>
      <c r="D502" s="235" t="s">
        <v>166</v>
      </c>
      <c r="E502" s="236" t="s">
        <v>30</v>
      </c>
      <c r="F502" s="237" t="s">
        <v>718</v>
      </c>
      <c r="G502" s="234"/>
      <c r="H502" s="236" t="s">
        <v>30</v>
      </c>
      <c r="I502" s="238"/>
      <c r="J502" s="234"/>
      <c r="K502" s="234"/>
      <c r="L502" s="239"/>
      <c r="M502" s="240"/>
      <c r="N502" s="241"/>
      <c r="O502" s="241"/>
      <c r="P502" s="241"/>
      <c r="Q502" s="241"/>
      <c r="R502" s="241"/>
      <c r="S502" s="241"/>
      <c r="T502" s="242"/>
      <c r="AT502" s="243" t="s">
        <v>166</v>
      </c>
      <c r="AU502" s="243" t="s">
        <v>84</v>
      </c>
      <c r="AV502" s="11" t="s">
        <v>82</v>
      </c>
      <c r="AW502" s="11" t="s">
        <v>37</v>
      </c>
      <c r="AX502" s="11" t="s">
        <v>74</v>
      </c>
      <c r="AY502" s="243" t="s">
        <v>157</v>
      </c>
    </row>
    <row r="503" spans="2:51" s="12" customFormat="1" ht="13.5">
      <c r="B503" s="244"/>
      <c r="C503" s="245"/>
      <c r="D503" s="235" t="s">
        <v>166</v>
      </c>
      <c r="E503" s="246" t="s">
        <v>30</v>
      </c>
      <c r="F503" s="247" t="s">
        <v>719</v>
      </c>
      <c r="G503" s="245"/>
      <c r="H503" s="248">
        <v>35.5</v>
      </c>
      <c r="I503" s="249"/>
      <c r="J503" s="245"/>
      <c r="K503" s="245"/>
      <c r="L503" s="250"/>
      <c r="M503" s="251"/>
      <c r="N503" s="252"/>
      <c r="O503" s="252"/>
      <c r="P503" s="252"/>
      <c r="Q503" s="252"/>
      <c r="R503" s="252"/>
      <c r="S503" s="252"/>
      <c r="T503" s="253"/>
      <c r="AT503" s="254" t="s">
        <v>166</v>
      </c>
      <c r="AU503" s="254" t="s">
        <v>84</v>
      </c>
      <c r="AV503" s="12" t="s">
        <v>84</v>
      </c>
      <c r="AW503" s="12" t="s">
        <v>37</v>
      </c>
      <c r="AX503" s="12" t="s">
        <v>74</v>
      </c>
      <c r="AY503" s="254" t="s">
        <v>157</v>
      </c>
    </row>
    <row r="504" spans="2:51" s="13" customFormat="1" ht="13.5">
      <c r="B504" s="255"/>
      <c r="C504" s="256"/>
      <c r="D504" s="235" t="s">
        <v>166</v>
      </c>
      <c r="E504" s="257" t="s">
        <v>30</v>
      </c>
      <c r="F504" s="258" t="s">
        <v>177</v>
      </c>
      <c r="G504" s="256"/>
      <c r="H504" s="259">
        <v>246.6</v>
      </c>
      <c r="I504" s="260"/>
      <c r="J504" s="256"/>
      <c r="K504" s="256"/>
      <c r="L504" s="261"/>
      <c r="M504" s="262"/>
      <c r="N504" s="263"/>
      <c r="O504" s="263"/>
      <c r="P504" s="263"/>
      <c r="Q504" s="263"/>
      <c r="R504" s="263"/>
      <c r="S504" s="263"/>
      <c r="T504" s="264"/>
      <c r="AT504" s="265" t="s">
        <v>166</v>
      </c>
      <c r="AU504" s="265" t="s">
        <v>84</v>
      </c>
      <c r="AV504" s="13" t="s">
        <v>164</v>
      </c>
      <c r="AW504" s="13" t="s">
        <v>37</v>
      </c>
      <c r="AX504" s="13" t="s">
        <v>82</v>
      </c>
      <c r="AY504" s="265" t="s">
        <v>157</v>
      </c>
    </row>
    <row r="505" spans="2:65" s="1" customFormat="1" ht="25.5" customHeight="1">
      <c r="B505" s="46"/>
      <c r="C505" s="221" t="s">
        <v>720</v>
      </c>
      <c r="D505" s="221" t="s">
        <v>159</v>
      </c>
      <c r="E505" s="222" t="s">
        <v>721</v>
      </c>
      <c r="F505" s="223" t="s">
        <v>722</v>
      </c>
      <c r="G505" s="224" t="s">
        <v>162</v>
      </c>
      <c r="H505" s="225">
        <v>6.4</v>
      </c>
      <c r="I505" s="226"/>
      <c r="J505" s="227">
        <f>ROUND(I505*H505,2)</f>
        <v>0</v>
      </c>
      <c r="K505" s="223" t="s">
        <v>163</v>
      </c>
      <c r="L505" s="72"/>
      <c r="M505" s="228" t="s">
        <v>30</v>
      </c>
      <c r="N505" s="229" t="s">
        <v>45</v>
      </c>
      <c r="O505" s="47"/>
      <c r="P505" s="230">
        <f>O505*H505</f>
        <v>0</v>
      </c>
      <c r="Q505" s="230">
        <v>0.023456</v>
      </c>
      <c r="R505" s="230">
        <f>Q505*H505</f>
        <v>0.1501184</v>
      </c>
      <c r="S505" s="230">
        <v>0</v>
      </c>
      <c r="T505" s="231">
        <f>S505*H505</f>
        <v>0</v>
      </c>
      <c r="AR505" s="24" t="s">
        <v>164</v>
      </c>
      <c r="AT505" s="24" t="s">
        <v>159</v>
      </c>
      <c r="AU505" s="24" t="s">
        <v>84</v>
      </c>
      <c r="AY505" s="24" t="s">
        <v>157</v>
      </c>
      <c r="BE505" s="232">
        <f>IF(N505="základní",J505,0)</f>
        <v>0</v>
      </c>
      <c r="BF505" s="232">
        <f>IF(N505="snížená",J505,0)</f>
        <v>0</v>
      </c>
      <c r="BG505" s="232">
        <f>IF(N505="zákl. přenesená",J505,0)</f>
        <v>0</v>
      </c>
      <c r="BH505" s="232">
        <f>IF(N505="sníž. přenesená",J505,0)</f>
        <v>0</v>
      </c>
      <c r="BI505" s="232">
        <f>IF(N505="nulová",J505,0)</f>
        <v>0</v>
      </c>
      <c r="BJ505" s="24" t="s">
        <v>82</v>
      </c>
      <c r="BK505" s="232">
        <f>ROUND(I505*H505,2)</f>
        <v>0</v>
      </c>
      <c r="BL505" s="24" t="s">
        <v>164</v>
      </c>
      <c r="BM505" s="24" t="s">
        <v>723</v>
      </c>
    </row>
    <row r="506" spans="2:51" s="11" customFormat="1" ht="13.5">
      <c r="B506" s="233"/>
      <c r="C506" s="234"/>
      <c r="D506" s="235" t="s">
        <v>166</v>
      </c>
      <c r="E506" s="236" t="s">
        <v>30</v>
      </c>
      <c r="F506" s="237" t="s">
        <v>724</v>
      </c>
      <c r="G506" s="234"/>
      <c r="H506" s="236" t="s">
        <v>30</v>
      </c>
      <c r="I506" s="238"/>
      <c r="J506" s="234"/>
      <c r="K506" s="234"/>
      <c r="L506" s="239"/>
      <c r="M506" s="240"/>
      <c r="N506" s="241"/>
      <c r="O506" s="241"/>
      <c r="P506" s="241"/>
      <c r="Q506" s="241"/>
      <c r="R506" s="241"/>
      <c r="S506" s="241"/>
      <c r="T506" s="242"/>
      <c r="AT506" s="243" t="s">
        <v>166</v>
      </c>
      <c r="AU506" s="243" t="s">
        <v>84</v>
      </c>
      <c r="AV506" s="11" t="s">
        <v>82</v>
      </c>
      <c r="AW506" s="11" t="s">
        <v>37</v>
      </c>
      <c r="AX506" s="11" t="s">
        <v>74</v>
      </c>
      <c r="AY506" s="243" t="s">
        <v>157</v>
      </c>
    </row>
    <row r="507" spans="2:51" s="12" customFormat="1" ht="13.5">
      <c r="B507" s="244"/>
      <c r="C507" s="245"/>
      <c r="D507" s="235" t="s">
        <v>166</v>
      </c>
      <c r="E507" s="246" t="s">
        <v>30</v>
      </c>
      <c r="F507" s="247" t="s">
        <v>725</v>
      </c>
      <c r="G507" s="245"/>
      <c r="H507" s="248">
        <v>6.4</v>
      </c>
      <c r="I507" s="249"/>
      <c r="J507" s="245"/>
      <c r="K507" s="245"/>
      <c r="L507" s="250"/>
      <c r="M507" s="251"/>
      <c r="N507" s="252"/>
      <c r="O507" s="252"/>
      <c r="P507" s="252"/>
      <c r="Q507" s="252"/>
      <c r="R507" s="252"/>
      <c r="S507" s="252"/>
      <c r="T507" s="253"/>
      <c r="AT507" s="254" t="s">
        <v>166</v>
      </c>
      <c r="AU507" s="254" t="s">
        <v>84</v>
      </c>
      <c r="AV507" s="12" t="s">
        <v>84</v>
      </c>
      <c r="AW507" s="12" t="s">
        <v>37</v>
      </c>
      <c r="AX507" s="12" t="s">
        <v>82</v>
      </c>
      <c r="AY507" s="254" t="s">
        <v>157</v>
      </c>
    </row>
    <row r="508" spans="2:65" s="1" customFormat="1" ht="25.5" customHeight="1">
      <c r="B508" s="46"/>
      <c r="C508" s="221" t="s">
        <v>726</v>
      </c>
      <c r="D508" s="221" t="s">
        <v>159</v>
      </c>
      <c r="E508" s="222" t="s">
        <v>727</v>
      </c>
      <c r="F508" s="223" t="s">
        <v>728</v>
      </c>
      <c r="G508" s="224" t="s">
        <v>295</v>
      </c>
      <c r="H508" s="225">
        <v>111.575</v>
      </c>
      <c r="I508" s="226"/>
      <c r="J508" s="227">
        <f>ROUND(I508*H508,2)</f>
        <v>0</v>
      </c>
      <c r="K508" s="223" t="s">
        <v>163</v>
      </c>
      <c r="L508" s="72"/>
      <c r="M508" s="228" t="s">
        <v>30</v>
      </c>
      <c r="N508" s="229" t="s">
        <v>45</v>
      </c>
      <c r="O508" s="47"/>
      <c r="P508" s="230">
        <f>O508*H508</f>
        <v>0</v>
      </c>
      <c r="Q508" s="230">
        <v>0.00105</v>
      </c>
      <c r="R508" s="230">
        <f>Q508*H508</f>
        <v>0.11715375</v>
      </c>
      <c r="S508" s="230">
        <v>0</v>
      </c>
      <c r="T508" s="231">
        <f>S508*H508</f>
        <v>0</v>
      </c>
      <c r="AR508" s="24" t="s">
        <v>164</v>
      </c>
      <c r="AT508" s="24" t="s">
        <v>159</v>
      </c>
      <c r="AU508" s="24" t="s">
        <v>84</v>
      </c>
      <c r="AY508" s="24" t="s">
        <v>157</v>
      </c>
      <c r="BE508" s="232">
        <f>IF(N508="základní",J508,0)</f>
        <v>0</v>
      </c>
      <c r="BF508" s="232">
        <f>IF(N508="snížená",J508,0)</f>
        <v>0</v>
      </c>
      <c r="BG508" s="232">
        <f>IF(N508="zákl. přenesená",J508,0)</f>
        <v>0</v>
      </c>
      <c r="BH508" s="232">
        <f>IF(N508="sníž. přenesená",J508,0)</f>
        <v>0</v>
      </c>
      <c r="BI508" s="232">
        <f>IF(N508="nulová",J508,0)</f>
        <v>0</v>
      </c>
      <c r="BJ508" s="24" t="s">
        <v>82</v>
      </c>
      <c r="BK508" s="232">
        <f>ROUND(I508*H508,2)</f>
        <v>0</v>
      </c>
      <c r="BL508" s="24" t="s">
        <v>164</v>
      </c>
      <c r="BM508" s="24" t="s">
        <v>729</v>
      </c>
    </row>
    <row r="509" spans="2:47" s="1" customFormat="1" ht="13.5">
      <c r="B509" s="46"/>
      <c r="C509" s="74"/>
      <c r="D509" s="235" t="s">
        <v>221</v>
      </c>
      <c r="E509" s="74"/>
      <c r="F509" s="276" t="s">
        <v>730</v>
      </c>
      <c r="G509" s="74"/>
      <c r="H509" s="74"/>
      <c r="I509" s="191"/>
      <c r="J509" s="74"/>
      <c r="K509" s="74"/>
      <c r="L509" s="72"/>
      <c r="M509" s="277"/>
      <c r="N509" s="47"/>
      <c r="O509" s="47"/>
      <c r="P509" s="47"/>
      <c r="Q509" s="47"/>
      <c r="R509" s="47"/>
      <c r="S509" s="47"/>
      <c r="T509" s="95"/>
      <c r="AT509" s="24" t="s">
        <v>221</v>
      </c>
      <c r="AU509" s="24" t="s">
        <v>84</v>
      </c>
    </row>
    <row r="510" spans="2:51" s="11" customFormat="1" ht="13.5">
      <c r="B510" s="233"/>
      <c r="C510" s="234"/>
      <c r="D510" s="235" t="s">
        <v>166</v>
      </c>
      <c r="E510" s="236" t="s">
        <v>30</v>
      </c>
      <c r="F510" s="237" t="s">
        <v>731</v>
      </c>
      <c r="G510" s="234"/>
      <c r="H510" s="236" t="s">
        <v>30</v>
      </c>
      <c r="I510" s="238"/>
      <c r="J510" s="234"/>
      <c r="K510" s="234"/>
      <c r="L510" s="239"/>
      <c r="M510" s="240"/>
      <c r="N510" s="241"/>
      <c r="O510" s="241"/>
      <c r="P510" s="241"/>
      <c r="Q510" s="241"/>
      <c r="R510" s="241"/>
      <c r="S510" s="241"/>
      <c r="T510" s="242"/>
      <c r="AT510" s="243" t="s">
        <v>166</v>
      </c>
      <c r="AU510" s="243" t="s">
        <v>84</v>
      </c>
      <c r="AV510" s="11" t="s">
        <v>82</v>
      </c>
      <c r="AW510" s="11" t="s">
        <v>37</v>
      </c>
      <c r="AX510" s="11" t="s">
        <v>74</v>
      </c>
      <c r="AY510" s="243" t="s">
        <v>157</v>
      </c>
    </row>
    <row r="511" spans="2:51" s="12" customFormat="1" ht="13.5">
      <c r="B511" s="244"/>
      <c r="C511" s="245"/>
      <c r="D511" s="235" t="s">
        <v>166</v>
      </c>
      <c r="E511" s="246" t="s">
        <v>30</v>
      </c>
      <c r="F511" s="247" t="s">
        <v>732</v>
      </c>
      <c r="G511" s="245"/>
      <c r="H511" s="248">
        <v>75.725</v>
      </c>
      <c r="I511" s="249"/>
      <c r="J511" s="245"/>
      <c r="K511" s="245"/>
      <c r="L511" s="250"/>
      <c r="M511" s="251"/>
      <c r="N511" s="252"/>
      <c r="O511" s="252"/>
      <c r="P511" s="252"/>
      <c r="Q511" s="252"/>
      <c r="R511" s="252"/>
      <c r="S511" s="252"/>
      <c r="T511" s="253"/>
      <c r="AT511" s="254" t="s">
        <v>166</v>
      </c>
      <c r="AU511" s="254" t="s">
        <v>84</v>
      </c>
      <c r="AV511" s="12" t="s">
        <v>84</v>
      </c>
      <c r="AW511" s="12" t="s">
        <v>37</v>
      </c>
      <c r="AX511" s="12" t="s">
        <v>74</v>
      </c>
      <c r="AY511" s="254" t="s">
        <v>157</v>
      </c>
    </row>
    <row r="512" spans="2:51" s="11" customFormat="1" ht="13.5">
      <c r="B512" s="233"/>
      <c r="C512" s="234"/>
      <c r="D512" s="235" t="s">
        <v>166</v>
      </c>
      <c r="E512" s="236" t="s">
        <v>30</v>
      </c>
      <c r="F512" s="237" t="s">
        <v>733</v>
      </c>
      <c r="G512" s="234"/>
      <c r="H512" s="236" t="s">
        <v>30</v>
      </c>
      <c r="I512" s="238"/>
      <c r="J512" s="234"/>
      <c r="K512" s="234"/>
      <c r="L512" s="239"/>
      <c r="M512" s="240"/>
      <c r="N512" s="241"/>
      <c r="O512" s="241"/>
      <c r="P512" s="241"/>
      <c r="Q512" s="241"/>
      <c r="R512" s="241"/>
      <c r="S512" s="241"/>
      <c r="T512" s="242"/>
      <c r="AT512" s="243" t="s">
        <v>166</v>
      </c>
      <c r="AU512" s="243" t="s">
        <v>84</v>
      </c>
      <c r="AV512" s="11" t="s">
        <v>82</v>
      </c>
      <c r="AW512" s="11" t="s">
        <v>37</v>
      </c>
      <c r="AX512" s="11" t="s">
        <v>74</v>
      </c>
      <c r="AY512" s="243" t="s">
        <v>157</v>
      </c>
    </row>
    <row r="513" spans="2:51" s="12" customFormat="1" ht="13.5">
      <c r="B513" s="244"/>
      <c r="C513" s="245"/>
      <c r="D513" s="235" t="s">
        <v>166</v>
      </c>
      <c r="E513" s="246" t="s">
        <v>30</v>
      </c>
      <c r="F513" s="247" t="s">
        <v>359</v>
      </c>
      <c r="G513" s="245"/>
      <c r="H513" s="248">
        <v>30</v>
      </c>
      <c r="I513" s="249"/>
      <c r="J513" s="245"/>
      <c r="K513" s="245"/>
      <c r="L513" s="250"/>
      <c r="M513" s="251"/>
      <c r="N513" s="252"/>
      <c r="O513" s="252"/>
      <c r="P513" s="252"/>
      <c r="Q513" s="252"/>
      <c r="R513" s="252"/>
      <c r="S513" s="252"/>
      <c r="T513" s="253"/>
      <c r="AT513" s="254" t="s">
        <v>166</v>
      </c>
      <c r="AU513" s="254" t="s">
        <v>84</v>
      </c>
      <c r="AV513" s="12" t="s">
        <v>84</v>
      </c>
      <c r="AW513" s="12" t="s">
        <v>37</v>
      </c>
      <c r="AX513" s="12" t="s">
        <v>74</v>
      </c>
      <c r="AY513" s="254" t="s">
        <v>157</v>
      </c>
    </row>
    <row r="514" spans="2:51" s="11" customFormat="1" ht="13.5">
      <c r="B514" s="233"/>
      <c r="C514" s="234"/>
      <c r="D514" s="235" t="s">
        <v>166</v>
      </c>
      <c r="E514" s="236" t="s">
        <v>30</v>
      </c>
      <c r="F514" s="237" t="s">
        <v>686</v>
      </c>
      <c r="G514" s="234"/>
      <c r="H514" s="236" t="s">
        <v>30</v>
      </c>
      <c r="I514" s="238"/>
      <c r="J514" s="234"/>
      <c r="K514" s="234"/>
      <c r="L514" s="239"/>
      <c r="M514" s="240"/>
      <c r="N514" s="241"/>
      <c r="O514" s="241"/>
      <c r="P514" s="241"/>
      <c r="Q514" s="241"/>
      <c r="R514" s="241"/>
      <c r="S514" s="241"/>
      <c r="T514" s="242"/>
      <c r="AT514" s="243" t="s">
        <v>166</v>
      </c>
      <c r="AU514" s="243" t="s">
        <v>84</v>
      </c>
      <c r="AV514" s="11" t="s">
        <v>82</v>
      </c>
      <c r="AW514" s="11" t="s">
        <v>37</v>
      </c>
      <c r="AX514" s="11" t="s">
        <v>74</v>
      </c>
      <c r="AY514" s="243" t="s">
        <v>157</v>
      </c>
    </row>
    <row r="515" spans="2:51" s="12" customFormat="1" ht="13.5">
      <c r="B515" s="244"/>
      <c r="C515" s="245"/>
      <c r="D515" s="235" t="s">
        <v>166</v>
      </c>
      <c r="E515" s="246" t="s">
        <v>30</v>
      </c>
      <c r="F515" s="247" t="s">
        <v>734</v>
      </c>
      <c r="G515" s="245"/>
      <c r="H515" s="248">
        <v>3.6</v>
      </c>
      <c r="I515" s="249"/>
      <c r="J515" s="245"/>
      <c r="K515" s="245"/>
      <c r="L515" s="250"/>
      <c r="M515" s="251"/>
      <c r="N515" s="252"/>
      <c r="O515" s="252"/>
      <c r="P515" s="252"/>
      <c r="Q515" s="252"/>
      <c r="R515" s="252"/>
      <c r="S515" s="252"/>
      <c r="T515" s="253"/>
      <c r="AT515" s="254" t="s">
        <v>166</v>
      </c>
      <c r="AU515" s="254" t="s">
        <v>84</v>
      </c>
      <c r="AV515" s="12" t="s">
        <v>84</v>
      </c>
      <c r="AW515" s="12" t="s">
        <v>37</v>
      </c>
      <c r="AX515" s="12" t="s">
        <v>74</v>
      </c>
      <c r="AY515" s="254" t="s">
        <v>157</v>
      </c>
    </row>
    <row r="516" spans="2:51" s="11" customFormat="1" ht="13.5">
      <c r="B516" s="233"/>
      <c r="C516" s="234"/>
      <c r="D516" s="235" t="s">
        <v>166</v>
      </c>
      <c r="E516" s="236" t="s">
        <v>30</v>
      </c>
      <c r="F516" s="237" t="s">
        <v>702</v>
      </c>
      <c r="G516" s="234"/>
      <c r="H516" s="236" t="s">
        <v>30</v>
      </c>
      <c r="I516" s="238"/>
      <c r="J516" s="234"/>
      <c r="K516" s="234"/>
      <c r="L516" s="239"/>
      <c r="M516" s="240"/>
      <c r="N516" s="241"/>
      <c r="O516" s="241"/>
      <c r="P516" s="241"/>
      <c r="Q516" s="241"/>
      <c r="R516" s="241"/>
      <c r="S516" s="241"/>
      <c r="T516" s="242"/>
      <c r="AT516" s="243" t="s">
        <v>166</v>
      </c>
      <c r="AU516" s="243" t="s">
        <v>84</v>
      </c>
      <c r="AV516" s="11" t="s">
        <v>82</v>
      </c>
      <c r="AW516" s="11" t="s">
        <v>37</v>
      </c>
      <c r="AX516" s="11" t="s">
        <v>74</v>
      </c>
      <c r="AY516" s="243" t="s">
        <v>157</v>
      </c>
    </row>
    <row r="517" spans="2:51" s="12" customFormat="1" ht="13.5">
      <c r="B517" s="244"/>
      <c r="C517" s="245"/>
      <c r="D517" s="235" t="s">
        <v>166</v>
      </c>
      <c r="E517" s="246" t="s">
        <v>30</v>
      </c>
      <c r="F517" s="247" t="s">
        <v>735</v>
      </c>
      <c r="G517" s="245"/>
      <c r="H517" s="248">
        <v>2.25</v>
      </c>
      <c r="I517" s="249"/>
      <c r="J517" s="245"/>
      <c r="K517" s="245"/>
      <c r="L517" s="250"/>
      <c r="M517" s="251"/>
      <c r="N517" s="252"/>
      <c r="O517" s="252"/>
      <c r="P517" s="252"/>
      <c r="Q517" s="252"/>
      <c r="R517" s="252"/>
      <c r="S517" s="252"/>
      <c r="T517" s="253"/>
      <c r="AT517" s="254" t="s">
        <v>166</v>
      </c>
      <c r="AU517" s="254" t="s">
        <v>84</v>
      </c>
      <c r="AV517" s="12" t="s">
        <v>84</v>
      </c>
      <c r="AW517" s="12" t="s">
        <v>37</v>
      </c>
      <c r="AX517" s="12" t="s">
        <v>74</v>
      </c>
      <c r="AY517" s="254" t="s">
        <v>157</v>
      </c>
    </row>
    <row r="518" spans="2:51" s="13" customFormat="1" ht="13.5">
      <c r="B518" s="255"/>
      <c r="C518" s="256"/>
      <c r="D518" s="235" t="s">
        <v>166</v>
      </c>
      <c r="E518" s="257" t="s">
        <v>30</v>
      </c>
      <c r="F518" s="258" t="s">
        <v>177</v>
      </c>
      <c r="G518" s="256"/>
      <c r="H518" s="259">
        <v>111.575</v>
      </c>
      <c r="I518" s="260"/>
      <c r="J518" s="256"/>
      <c r="K518" s="256"/>
      <c r="L518" s="261"/>
      <c r="M518" s="262"/>
      <c r="N518" s="263"/>
      <c r="O518" s="263"/>
      <c r="P518" s="263"/>
      <c r="Q518" s="263"/>
      <c r="R518" s="263"/>
      <c r="S518" s="263"/>
      <c r="T518" s="264"/>
      <c r="AT518" s="265" t="s">
        <v>166</v>
      </c>
      <c r="AU518" s="265" t="s">
        <v>84</v>
      </c>
      <c r="AV518" s="13" t="s">
        <v>164</v>
      </c>
      <c r="AW518" s="13" t="s">
        <v>37</v>
      </c>
      <c r="AX518" s="13" t="s">
        <v>82</v>
      </c>
      <c r="AY518" s="265" t="s">
        <v>157</v>
      </c>
    </row>
    <row r="519" spans="2:65" s="1" customFormat="1" ht="16.5" customHeight="1">
      <c r="B519" s="46"/>
      <c r="C519" s="221" t="s">
        <v>736</v>
      </c>
      <c r="D519" s="221" t="s">
        <v>159</v>
      </c>
      <c r="E519" s="222" t="s">
        <v>737</v>
      </c>
      <c r="F519" s="223" t="s">
        <v>738</v>
      </c>
      <c r="G519" s="224" t="s">
        <v>162</v>
      </c>
      <c r="H519" s="225">
        <v>267.21</v>
      </c>
      <c r="I519" s="226"/>
      <c r="J519" s="227">
        <f>ROUND(I519*H519,2)</f>
        <v>0</v>
      </c>
      <c r="K519" s="223" t="s">
        <v>163</v>
      </c>
      <c r="L519" s="72"/>
      <c r="M519" s="228" t="s">
        <v>30</v>
      </c>
      <c r="N519" s="229" t="s">
        <v>45</v>
      </c>
      <c r="O519" s="47"/>
      <c r="P519" s="230">
        <f>O519*H519</f>
        <v>0</v>
      </c>
      <c r="Q519" s="230">
        <v>1.44E-06</v>
      </c>
      <c r="R519" s="230">
        <f>Q519*H519</f>
        <v>0.0003847824</v>
      </c>
      <c r="S519" s="230">
        <v>0</v>
      </c>
      <c r="T519" s="231">
        <f>S519*H519</f>
        <v>0</v>
      </c>
      <c r="AR519" s="24" t="s">
        <v>164</v>
      </c>
      <c r="AT519" s="24" t="s">
        <v>159</v>
      </c>
      <c r="AU519" s="24" t="s">
        <v>84</v>
      </c>
      <c r="AY519" s="24" t="s">
        <v>157</v>
      </c>
      <c r="BE519" s="232">
        <f>IF(N519="základní",J519,0)</f>
        <v>0</v>
      </c>
      <c r="BF519" s="232">
        <f>IF(N519="snížená",J519,0)</f>
        <v>0</v>
      </c>
      <c r="BG519" s="232">
        <f>IF(N519="zákl. přenesená",J519,0)</f>
        <v>0</v>
      </c>
      <c r="BH519" s="232">
        <f>IF(N519="sníž. přenesená",J519,0)</f>
        <v>0</v>
      </c>
      <c r="BI519" s="232">
        <f>IF(N519="nulová",J519,0)</f>
        <v>0</v>
      </c>
      <c r="BJ519" s="24" t="s">
        <v>82</v>
      </c>
      <c r="BK519" s="232">
        <f>ROUND(I519*H519,2)</f>
        <v>0</v>
      </c>
      <c r="BL519" s="24" t="s">
        <v>164</v>
      </c>
      <c r="BM519" s="24" t="s">
        <v>739</v>
      </c>
    </row>
    <row r="520" spans="2:51" s="11" customFormat="1" ht="13.5">
      <c r="B520" s="233"/>
      <c r="C520" s="234"/>
      <c r="D520" s="235" t="s">
        <v>166</v>
      </c>
      <c r="E520" s="236" t="s">
        <v>30</v>
      </c>
      <c r="F520" s="237" t="s">
        <v>740</v>
      </c>
      <c r="G520" s="234"/>
      <c r="H520" s="236" t="s">
        <v>30</v>
      </c>
      <c r="I520" s="238"/>
      <c r="J520" s="234"/>
      <c r="K520" s="234"/>
      <c r="L520" s="239"/>
      <c r="M520" s="240"/>
      <c r="N520" s="241"/>
      <c r="O520" s="241"/>
      <c r="P520" s="241"/>
      <c r="Q520" s="241"/>
      <c r="R520" s="241"/>
      <c r="S520" s="241"/>
      <c r="T520" s="242"/>
      <c r="AT520" s="243" t="s">
        <v>166</v>
      </c>
      <c r="AU520" s="243" t="s">
        <v>84</v>
      </c>
      <c r="AV520" s="11" t="s">
        <v>82</v>
      </c>
      <c r="AW520" s="11" t="s">
        <v>37</v>
      </c>
      <c r="AX520" s="11" t="s">
        <v>74</v>
      </c>
      <c r="AY520" s="243" t="s">
        <v>157</v>
      </c>
    </row>
    <row r="521" spans="2:51" s="12" customFormat="1" ht="13.5">
      <c r="B521" s="244"/>
      <c r="C521" s="245"/>
      <c r="D521" s="235" t="s">
        <v>166</v>
      </c>
      <c r="E521" s="246" t="s">
        <v>30</v>
      </c>
      <c r="F521" s="247" t="s">
        <v>741</v>
      </c>
      <c r="G521" s="245"/>
      <c r="H521" s="248">
        <v>167.88</v>
      </c>
      <c r="I521" s="249"/>
      <c r="J521" s="245"/>
      <c r="K521" s="245"/>
      <c r="L521" s="250"/>
      <c r="M521" s="251"/>
      <c r="N521" s="252"/>
      <c r="O521" s="252"/>
      <c r="P521" s="252"/>
      <c r="Q521" s="252"/>
      <c r="R521" s="252"/>
      <c r="S521" s="252"/>
      <c r="T521" s="253"/>
      <c r="AT521" s="254" t="s">
        <v>166</v>
      </c>
      <c r="AU521" s="254" t="s">
        <v>84</v>
      </c>
      <c r="AV521" s="12" t="s">
        <v>84</v>
      </c>
      <c r="AW521" s="12" t="s">
        <v>37</v>
      </c>
      <c r="AX521" s="12" t="s">
        <v>74</v>
      </c>
      <c r="AY521" s="254" t="s">
        <v>157</v>
      </c>
    </row>
    <row r="522" spans="2:51" s="11" customFormat="1" ht="13.5">
      <c r="B522" s="233"/>
      <c r="C522" s="234"/>
      <c r="D522" s="235" t="s">
        <v>166</v>
      </c>
      <c r="E522" s="236" t="s">
        <v>30</v>
      </c>
      <c r="F522" s="237" t="s">
        <v>742</v>
      </c>
      <c r="G522" s="234"/>
      <c r="H522" s="236" t="s">
        <v>30</v>
      </c>
      <c r="I522" s="238"/>
      <c r="J522" s="234"/>
      <c r="K522" s="234"/>
      <c r="L522" s="239"/>
      <c r="M522" s="240"/>
      <c r="N522" s="241"/>
      <c r="O522" s="241"/>
      <c r="P522" s="241"/>
      <c r="Q522" s="241"/>
      <c r="R522" s="241"/>
      <c r="S522" s="241"/>
      <c r="T522" s="242"/>
      <c r="AT522" s="243" t="s">
        <v>166</v>
      </c>
      <c r="AU522" s="243" t="s">
        <v>84</v>
      </c>
      <c r="AV522" s="11" t="s">
        <v>82</v>
      </c>
      <c r="AW522" s="11" t="s">
        <v>37</v>
      </c>
      <c r="AX522" s="11" t="s">
        <v>74</v>
      </c>
      <c r="AY522" s="243" t="s">
        <v>157</v>
      </c>
    </row>
    <row r="523" spans="2:51" s="12" customFormat="1" ht="13.5">
      <c r="B523" s="244"/>
      <c r="C523" s="245"/>
      <c r="D523" s="235" t="s">
        <v>166</v>
      </c>
      <c r="E523" s="246" t="s">
        <v>30</v>
      </c>
      <c r="F523" s="247" t="s">
        <v>743</v>
      </c>
      <c r="G523" s="245"/>
      <c r="H523" s="248">
        <v>99.33</v>
      </c>
      <c r="I523" s="249"/>
      <c r="J523" s="245"/>
      <c r="K523" s="245"/>
      <c r="L523" s="250"/>
      <c r="M523" s="251"/>
      <c r="N523" s="252"/>
      <c r="O523" s="252"/>
      <c r="P523" s="252"/>
      <c r="Q523" s="252"/>
      <c r="R523" s="252"/>
      <c r="S523" s="252"/>
      <c r="T523" s="253"/>
      <c r="AT523" s="254" t="s">
        <v>166</v>
      </c>
      <c r="AU523" s="254" t="s">
        <v>84</v>
      </c>
      <c r="AV523" s="12" t="s">
        <v>84</v>
      </c>
      <c r="AW523" s="12" t="s">
        <v>37</v>
      </c>
      <c r="AX523" s="12" t="s">
        <v>74</v>
      </c>
      <c r="AY523" s="254" t="s">
        <v>157</v>
      </c>
    </row>
    <row r="524" spans="2:51" s="13" customFormat="1" ht="13.5">
      <c r="B524" s="255"/>
      <c r="C524" s="256"/>
      <c r="D524" s="235" t="s">
        <v>166</v>
      </c>
      <c r="E524" s="257" t="s">
        <v>30</v>
      </c>
      <c r="F524" s="258" t="s">
        <v>177</v>
      </c>
      <c r="G524" s="256"/>
      <c r="H524" s="259">
        <v>267.21</v>
      </c>
      <c r="I524" s="260"/>
      <c r="J524" s="256"/>
      <c r="K524" s="256"/>
      <c r="L524" s="261"/>
      <c r="M524" s="262"/>
      <c r="N524" s="263"/>
      <c r="O524" s="263"/>
      <c r="P524" s="263"/>
      <c r="Q524" s="263"/>
      <c r="R524" s="263"/>
      <c r="S524" s="263"/>
      <c r="T524" s="264"/>
      <c r="AT524" s="265" t="s">
        <v>166</v>
      </c>
      <c r="AU524" s="265" t="s">
        <v>84</v>
      </c>
      <c r="AV524" s="13" t="s">
        <v>164</v>
      </c>
      <c r="AW524" s="13" t="s">
        <v>37</v>
      </c>
      <c r="AX524" s="13" t="s">
        <v>82</v>
      </c>
      <c r="AY524" s="265" t="s">
        <v>157</v>
      </c>
    </row>
    <row r="525" spans="2:65" s="1" customFormat="1" ht="16.5" customHeight="1">
      <c r="B525" s="46"/>
      <c r="C525" s="221" t="s">
        <v>744</v>
      </c>
      <c r="D525" s="221" t="s">
        <v>159</v>
      </c>
      <c r="E525" s="222" t="s">
        <v>745</v>
      </c>
      <c r="F525" s="223" t="s">
        <v>746</v>
      </c>
      <c r="G525" s="224" t="s">
        <v>162</v>
      </c>
      <c r="H525" s="225">
        <v>534.42</v>
      </c>
      <c r="I525" s="226"/>
      <c r="J525" s="227">
        <f>ROUND(I525*H525,2)</f>
        <v>0</v>
      </c>
      <c r="K525" s="223" t="s">
        <v>163</v>
      </c>
      <c r="L525" s="72"/>
      <c r="M525" s="228" t="s">
        <v>30</v>
      </c>
      <c r="N525" s="229" t="s">
        <v>45</v>
      </c>
      <c r="O525" s="47"/>
      <c r="P525" s="230">
        <f>O525*H525</f>
        <v>0</v>
      </c>
      <c r="Q525" s="230">
        <v>9.6E-07</v>
      </c>
      <c r="R525" s="230">
        <f>Q525*H525</f>
        <v>0.0005130431999999999</v>
      </c>
      <c r="S525" s="230">
        <v>0</v>
      </c>
      <c r="T525" s="231">
        <f>S525*H525</f>
        <v>0</v>
      </c>
      <c r="AR525" s="24" t="s">
        <v>164</v>
      </c>
      <c r="AT525" s="24" t="s">
        <v>159</v>
      </c>
      <c r="AU525" s="24" t="s">
        <v>84</v>
      </c>
      <c r="AY525" s="24" t="s">
        <v>157</v>
      </c>
      <c r="BE525" s="232">
        <f>IF(N525="základní",J525,0)</f>
        <v>0</v>
      </c>
      <c r="BF525" s="232">
        <f>IF(N525="snížená",J525,0)</f>
        <v>0</v>
      </c>
      <c r="BG525" s="232">
        <f>IF(N525="zákl. přenesená",J525,0)</f>
        <v>0</v>
      </c>
      <c r="BH525" s="232">
        <f>IF(N525="sníž. přenesená",J525,0)</f>
        <v>0</v>
      </c>
      <c r="BI525" s="232">
        <f>IF(N525="nulová",J525,0)</f>
        <v>0</v>
      </c>
      <c r="BJ525" s="24" t="s">
        <v>82</v>
      </c>
      <c r="BK525" s="232">
        <f>ROUND(I525*H525,2)</f>
        <v>0</v>
      </c>
      <c r="BL525" s="24" t="s">
        <v>164</v>
      </c>
      <c r="BM525" s="24" t="s">
        <v>747</v>
      </c>
    </row>
    <row r="526" spans="2:51" s="12" customFormat="1" ht="13.5">
      <c r="B526" s="244"/>
      <c r="C526" s="245"/>
      <c r="D526" s="235" t="s">
        <v>166</v>
      </c>
      <c r="E526" s="246" t="s">
        <v>30</v>
      </c>
      <c r="F526" s="247" t="s">
        <v>748</v>
      </c>
      <c r="G526" s="245"/>
      <c r="H526" s="248">
        <v>534.42</v>
      </c>
      <c r="I526" s="249"/>
      <c r="J526" s="245"/>
      <c r="K526" s="245"/>
      <c r="L526" s="250"/>
      <c r="M526" s="251"/>
      <c r="N526" s="252"/>
      <c r="O526" s="252"/>
      <c r="P526" s="252"/>
      <c r="Q526" s="252"/>
      <c r="R526" s="252"/>
      <c r="S526" s="252"/>
      <c r="T526" s="253"/>
      <c r="AT526" s="254" t="s">
        <v>166</v>
      </c>
      <c r="AU526" s="254" t="s">
        <v>84</v>
      </c>
      <c r="AV526" s="12" t="s">
        <v>84</v>
      </c>
      <c r="AW526" s="12" t="s">
        <v>37</v>
      </c>
      <c r="AX526" s="12" t="s">
        <v>82</v>
      </c>
      <c r="AY526" s="254" t="s">
        <v>157</v>
      </c>
    </row>
    <row r="527" spans="2:65" s="1" customFormat="1" ht="25.5" customHeight="1">
      <c r="B527" s="46"/>
      <c r="C527" s="221" t="s">
        <v>749</v>
      </c>
      <c r="D527" s="221" t="s">
        <v>159</v>
      </c>
      <c r="E527" s="222" t="s">
        <v>750</v>
      </c>
      <c r="F527" s="223" t="s">
        <v>751</v>
      </c>
      <c r="G527" s="224" t="s">
        <v>295</v>
      </c>
      <c r="H527" s="225">
        <v>18.225</v>
      </c>
      <c r="I527" s="226"/>
      <c r="J527" s="227">
        <f>ROUND(I527*H527,2)</f>
        <v>0</v>
      </c>
      <c r="K527" s="223" t="s">
        <v>163</v>
      </c>
      <c r="L527" s="72"/>
      <c r="M527" s="228" t="s">
        <v>30</v>
      </c>
      <c r="N527" s="229" t="s">
        <v>45</v>
      </c>
      <c r="O527" s="47"/>
      <c r="P527" s="230">
        <f>O527*H527</f>
        <v>0</v>
      </c>
      <c r="Q527" s="230">
        <v>0.00023</v>
      </c>
      <c r="R527" s="230">
        <f>Q527*H527</f>
        <v>0.00419175</v>
      </c>
      <c r="S527" s="230">
        <v>0</v>
      </c>
      <c r="T527" s="231">
        <f>S527*H527</f>
        <v>0</v>
      </c>
      <c r="AR527" s="24" t="s">
        <v>164</v>
      </c>
      <c r="AT527" s="24" t="s">
        <v>159</v>
      </c>
      <c r="AU527" s="24" t="s">
        <v>84</v>
      </c>
      <c r="AY527" s="24" t="s">
        <v>157</v>
      </c>
      <c r="BE527" s="232">
        <f>IF(N527="základní",J527,0)</f>
        <v>0</v>
      </c>
      <c r="BF527" s="232">
        <f>IF(N527="snížená",J527,0)</f>
        <v>0</v>
      </c>
      <c r="BG527" s="232">
        <f>IF(N527="zákl. přenesená",J527,0)</f>
        <v>0</v>
      </c>
      <c r="BH527" s="232">
        <f>IF(N527="sníž. přenesená",J527,0)</f>
        <v>0</v>
      </c>
      <c r="BI527" s="232">
        <f>IF(N527="nulová",J527,0)</f>
        <v>0</v>
      </c>
      <c r="BJ527" s="24" t="s">
        <v>82</v>
      </c>
      <c r="BK527" s="232">
        <f>ROUND(I527*H527,2)</f>
        <v>0</v>
      </c>
      <c r="BL527" s="24" t="s">
        <v>164</v>
      </c>
      <c r="BM527" s="24" t="s">
        <v>752</v>
      </c>
    </row>
    <row r="528" spans="2:51" s="11" customFormat="1" ht="13.5">
      <c r="B528" s="233"/>
      <c r="C528" s="234"/>
      <c r="D528" s="235" t="s">
        <v>166</v>
      </c>
      <c r="E528" s="236" t="s">
        <v>30</v>
      </c>
      <c r="F528" s="237" t="s">
        <v>753</v>
      </c>
      <c r="G528" s="234"/>
      <c r="H528" s="236" t="s">
        <v>30</v>
      </c>
      <c r="I528" s="238"/>
      <c r="J528" s="234"/>
      <c r="K528" s="234"/>
      <c r="L528" s="239"/>
      <c r="M528" s="240"/>
      <c r="N528" s="241"/>
      <c r="O528" s="241"/>
      <c r="P528" s="241"/>
      <c r="Q528" s="241"/>
      <c r="R528" s="241"/>
      <c r="S528" s="241"/>
      <c r="T528" s="242"/>
      <c r="AT528" s="243" t="s">
        <v>166</v>
      </c>
      <c r="AU528" s="243" t="s">
        <v>84</v>
      </c>
      <c r="AV528" s="11" t="s">
        <v>82</v>
      </c>
      <c r="AW528" s="11" t="s">
        <v>37</v>
      </c>
      <c r="AX528" s="11" t="s">
        <v>74</v>
      </c>
      <c r="AY528" s="243" t="s">
        <v>157</v>
      </c>
    </row>
    <row r="529" spans="2:51" s="12" customFormat="1" ht="13.5">
      <c r="B529" s="244"/>
      <c r="C529" s="245"/>
      <c r="D529" s="235" t="s">
        <v>166</v>
      </c>
      <c r="E529" s="246" t="s">
        <v>30</v>
      </c>
      <c r="F529" s="247" t="s">
        <v>754</v>
      </c>
      <c r="G529" s="245"/>
      <c r="H529" s="248">
        <v>18.225</v>
      </c>
      <c r="I529" s="249"/>
      <c r="J529" s="245"/>
      <c r="K529" s="245"/>
      <c r="L529" s="250"/>
      <c r="M529" s="251"/>
      <c r="N529" s="252"/>
      <c r="O529" s="252"/>
      <c r="P529" s="252"/>
      <c r="Q529" s="252"/>
      <c r="R529" s="252"/>
      <c r="S529" s="252"/>
      <c r="T529" s="253"/>
      <c r="AT529" s="254" t="s">
        <v>166</v>
      </c>
      <c r="AU529" s="254" t="s">
        <v>84</v>
      </c>
      <c r="AV529" s="12" t="s">
        <v>84</v>
      </c>
      <c r="AW529" s="12" t="s">
        <v>37</v>
      </c>
      <c r="AX529" s="12" t="s">
        <v>82</v>
      </c>
      <c r="AY529" s="254" t="s">
        <v>157</v>
      </c>
    </row>
    <row r="530" spans="2:65" s="1" customFormat="1" ht="25.5" customHeight="1">
      <c r="B530" s="46"/>
      <c r="C530" s="221" t="s">
        <v>755</v>
      </c>
      <c r="D530" s="221" t="s">
        <v>159</v>
      </c>
      <c r="E530" s="222" t="s">
        <v>756</v>
      </c>
      <c r="F530" s="223" t="s">
        <v>757</v>
      </c>
      <c r="G530" s="224" t="s">
        <v>295</v>
      </c>
      <c r="H530" s="225">
        <v>18.225</v>
      </c>
      <c r="I530" s="226"/>
      <c r="J530" s="227">
        <f>ROUND(I530*H530,2)</f>
        <v>0</v>
      </c>
      <c r="K530" s="223" t="s">
        <v>163</v>
      </c>
      <c r="L530" s="72"/>
      <c r="M530" s="228" t="s">
        <v>30</v>
      </c>
      <c r="N530" s="229" t="s">
        <v>45</v>
      </c>
      <c r="O530" s="47"/>
      <c r="P530" s="230">
        <f>O530*H530</f>
        <v>0</v>
      </c>
      <c r="Q530" s="230">
        <v>1E-05</v>
      </c>
      <c r="R530" s="230">
        <f>Q530*H530</f>
        <v>0.00018225000000000004</v>
      </c>
      <c r="S530" s="230">
        <v>0</v>
      </c>
      <c r="T530" s="231">
        <f>S530*H530</f>
        <v>0</v>
      </c>
      <c r="AR530" s="24" t="s">
        <v>164</v>
      </c>
      <c r="AT530" s="24" t="s">
        <v>159</v>
      </c>
      <c r="AU530" s="24" t="s">
        <v>84</v>
      </c>
      <c r="AY530" s="24" t="s">
        <v>157</v>
      </c>
      <c r="BE530" s="232">
        <f>IF(N530="základní",J530,0)</f>
        <v>0</v>
      </c>
      <c r="BF530" s="232">
        <f>IF(N530="snížená",J530,0)</f>
        <v>0</v>
      </c>
      <c r="BG530" s="232">
        <f>IF(N530="zákl. přenesená",J530,0)</f>
        <v>0</v>
      </c>
      <c r="BH530" s="232">
        <f>IF(N530="sníž. přenesená",J530,0)</f>
        <v>0</v>
      </c>
      <c r="BI530" s="232">
        <f>IF(N530="nulová",J530,0)</f>
        <v>0</v>
      </c>
      <c r="BJ530" s="24" t="s">
        <v>82</v>
      </c>
      <c r="BK530" s="232">
        <f>ROUND(I530*H530,2)</f>
        <v>0</v>
      </c>
      <c r="BL530" s="24" t="s">
        <v>164</v>
      </c>
      <c r="BM530" s="24" t="s">
        <v>758</v>
      </c>
    </row>
    <row r="531" spans="2:65" s="1" customFormat="1" ht="25.5" customHeight="1">
      <c r="B531" s="46"/>
      <c r="C531" s="221" t="s">
        <v>759</v>
      </c>
      <c r="D531" s="221" t="s">
        <v>159</v>
      </c>
      <c r="E531" s="222" t="s">
        <v>760</v>
      </c>
      <c r="F531" s="223" t="s">
        <v>761</v>
      </c>
      <c r="G531" s="224" t="s">
        <v>171</v>
      </c>
      <c r="H531" s="225">
        <v>1.569</v>
      </c>
      <c r="I531" s="226"/>
      <c r="J531" s="227">
        <f>ROUND(I531*H531,2)</f>
        <v>0</v>
      </c>
      <c r="K531" s="223" t="s">
        <v>163</v>
      </c>
      <c r="L531" s="72"/>
      <c r="M531" s="228" t="s">
        <v>30</v>
      </c>
      <c r="N531" s="229" t="s">
        <v>45</v>
      </c>
      <c r="O531" s="47"/>
      <c r="P531" s="230">
        <f>O531*H531</f>
        <v>0</v>
      </c>
      <c r="Q531" s="230">
        <v>1.837</v>
      </c>
      <c r="R531" s="230">
        <f>Q531*H531</f>
        <v>2.882253</v>
      </c>
      <c r="S531" s="230">
        <v>0</v>
      </c>
      <c r="T531" s="231">
        <f>S531*H531</f>
        <v>0</v>
      </c>
      <c r="AR531" s="24" t="s">
        <v>164</v>
      </c>
      <c r="AT531" s="24" t="s">
        <v>159</v>
      </c>
      <c r="AU531" s="24" t="s">
        <v>84</v>
      </c>
      <c r="AY531" s="24" t="s">
        <v>157</v>
      </c>
      <c r="BE531" s="232">
        <f>IF(N531="základní",J531,0)</f>
        <v>0</v>
      </c>
      <c r="BF531" s="232">
        <f>IF(N531="snížená",J531,0)</f>
        <v>0</v>
      </c>
      <c r="BG531" s="232">
        <f>IF(N531="zákl. přenesená",J531,0)</f>
        <v>0</v>
      </c>
      <c r="BH531" s="232">
        <f>IF(N531="sníž. přenesená",J531,0)</f>
        <v>0</v>
      </c>
      <c r="BI531" s="232">
        <f>IF(N531="nulová",J531,0)</f>
        <v>0</v>
      </c>
      <c r="BJ531" s="24" t="s">
        <v>82</v>
      </c>
      <c r="BK531" s="232">
        <f>ROUND(I531*H531,2)</f>
        <v>0</v>
      </c>
      <c r="BL531" s="24" t="s">
        <v>164</v>
      </c>
      <c r="BM531" s="24" t="s">
        <v>762</v>
      </c>
    </row>
    <row r="532" spans="2:47" s="1" customFormat="1" ht="13.5">
      <c r="B532" s="46"/>
      <c r="C532" s="74"/>
      <c r="D532" s="235" t="s">
        <v>221</v>
      </c>
      <c r="E532" s="74"/>
      <c r="F532" s="276" t="s">
        <v>763</v>
      </c>
      <c r="G532" s="74"/>
      <c r="H532" s="74"/>
      <c r="I532" s="191"/>
      <c r="J532" s="74"/>
      <c r="K532" s="74"/>
      <c r="L532" s="72"/>
      <c r="M532" s="277"/>
      <c r="N532" s="47"/>
      <c r="O532" s="47"/>
      <c r="P532" s="47"/>
      <c r="Q532" s="47"/>
      <c r="R532" s="47"/>
      <c r="S532" s="47"/>
      <c r="T532" s="95"/>
      <c r="AT532" s="24" t="s">
        <v>221</v>
      </c>
      <c r="AU532" s="24" t="s">
        <v>84</v>
      </c>
    </row>
    <row r="533" spans="2:51" s="11" customFormat="1" ht="13.5">
      <c r="B533" s="233"/>
      <c r="C533" s="234"/>
      <c r="D533" s="235" t="s">
        <v>166</v>
      </c>
      <c r="E533" s="236" t="s">
        <v>30</v>
      </c>
      <c r="F533" s="237" t="s">
        <v>764</v>
      </c>
      <c r="G533" s="234"/>
      <c r="H533" s="236" t="s">
        <v>30</v>
      </c>
      <c r="I533" s="238"/>
      <c r="J533" s="234"/>
      <c r="K533" s="234"/>
      <c r="L533" s="239"/>
      <c r="M533" s="240"/>
      <c r="N533" s="241"/>
      <c r="O533" s="241"/>
      <c r="P533" s="241"/>
      <c r="Q533" s="241"/>
      <c r="R533" s="241"/>
      <c r="S533" s="241"/>
      <c r="T533" s="242"/>
      <c r="AT533" s="243" t="s">
        <v>166</v>
      </c>
      <c r="AU533" s="243" t="s">
        <v>84</v>
      </c>
      <c r="AV533" s="11" t="s">
        <v>82</v>
      </c>
      <c r="AW533" s="11" t="s">
        <v>37</v>
      </c>
      <c r="AX533" s="11" t="s">
        <v>74</v>
      </c>
      <c r="AY533" s="243" t="s">
        <v>157</v>
      </c>
    </row>
    <row r="534" spans="2:51" s="12" customFormat="1" ht="13.5">
      <c r="B534" s="244"/>
      <c r="C534" s="245"/>
      <c r="D534" s="235" t="s">
        <v>166</v>
      </c>
      <c r="E534" s="246" t="s">
        <v>30</v>
      </c>
      <c r="F534" s="247" t="s">
        <v>765</v>
      </c>
      <c r="G534" s="245"/>
      <c r="H534" s="248">
        <v>0.421</v>
      </c>
      <c r="I534" s="249"/>
      <c r="J534" s="245"/>
      <c r="K534" s="245"/>
      <c r="L534" s="250"/>
      <c r="M534" s="251"/>
      <c r="N534" s="252"/>
      <c r="O534" s="252"/>
      <c r="P534" s="252"/>
      <c r="Q534" s="252"/>
      <c r="R534" s="252"/>
      <c r="S534" s="252"/>
      <c r="T534" s="253"/>
      <c r="AT534" s="254" t="s">
        <v>166</v>
      </c>
      <c r="AU534" s="254" t="s">
        <v>84</v>
      </c>
      <c r="AV534" s="12" t="s">
        <v>84</v>
      </c>
      <c r="AW534" s="12" t="s">
        <v>37</v>
      </c>
      <c r="AX534" s="12" t="s">
        <v>74</v>
      </c>
      <c r="AY534" s="254" t="s">
        <v>157</v>
      </c>
    </row>
    <row r="535" spans="2:51" s="11" customFormat="1" ht="13.5">
      <c r="B535" s="233"/>
      <c r="C535" s="234"/>
      <c r="D535" s="235" t="s">
        <v>166</v>
      </c>
      <c r="E535" s="236" t="s">
        <v>30</v>
      </c>
      <c r="F535" s="237" t="s">
        <v>766</v>
      </c>
      <c r="G535" s="234"/>
      <c r="H535" s="236" t="s">
        <v>30</v>
      </c>
      <c r="I535" s="238"/>
      <c r="J535" s="234"/>
      <c r="K535" s="234"/>
      <c r="L535" s="239"/>
      <c r="M535" s="240"/>
      <c r="N535" s="241"/>
      <c r="O535" s="241"/>
      <c r="P535" s="241"/>
      <c r="Q535" s="241"/>
      <c r="R535" s="241"/>
      <c r="S535" s="241"/>
      <c r="T535" s="242"/>
      <c r="AT535" s="243" t="s">
        <v>166</v>
      </c>
      <c r="AU535" s="243" t="s">
        <v>84</v>
      </c>
      <c r="AV535" s="11" t="s">
        <v>82</v>
      </c>
      <c r="AW535" s="11" t="s">
        <v>37</v>
      </c>
      <c r="AX535" s="11" t="s">
        <v>74</v>
      </c>
      <c r="AY535" s="243" t="s">
        <v>157</v>
      </c>
    </row>
    <row r="536" spans="2:51" s="12" customFormat="1" ht="13.5">
      <c r="B536" s="244"/>
      <c r="C536" s="245"/>
      <c r="D536" s="235" t="s">
        <v>166</v>
      </c>
      <c r="E536" s="246" t="s">
        <v>30</v>
      </c>
      <c r="F536" s="247" t="s">
        <v>767</v>
      </c>
      <c r="G536" s="245"/>
      <c r="H536" s="248">
        <v>1.148</v>
      </c>
      <c r="I536" s="249"/>
      <c r="J536" s="245"/>
      <c r="K536" s="245"/>
      <c r="L536" s="250"/>
      <c r="M536" s="251"/>
      <c r="N536" s="252"/>
      <c r="O536" s="252"/>
      <c r="P536" s="252"/>
      <c r="Q536" s="252"/>
      <c r="R536" s="252"/>
      <c r="S536" s="252"/>
      <c r="T536" s="253"/>
      <c r="AT536" s="254" t="s">
        <v>166</v>
      </c>
      <c r="AU536" s="254" t="s">
        <v>84</v>
      </c>
      <c r="AV536" s="12" t="s">
        <v>84</v>
      </c>
      <c r="AW536" s="12" t="s">
        <v>37</v>
      </c>
      <c r="AX536" s="12" t="s">
        <v>74</v>
      </c>
      <c r="AY536" s="254" t="s">
        <v>157</v>
      </c>
    </row>
    <row r="537" spans="2:51" s="13" customFormat="1" ht="13.5">
      <c r="B537" s="255"/>
      <c r="C537" s="256"/>
      <c r="D537" s="235" t="s">
        <v>166</v>
      </c>
      <c r="E537" s="257" t="s">
        <v>30</v>
      </c>
      <c r="F537" s="258" t="s">
        <v>177</v>
      </c>
      <c r="G537" s="256"/>
      <c r="H537" s="259">
        <v>1.569</v>
      </c>
      <c r="I537" s="260"/>
      <c r="J537" s="256"/>
      <c r="K537" s="256"/>
      <c r="L537" s="261"/>
      <c r="M537" s="262"/>
      <c r="N537" s="263"/>
      <c r="O537" s="263"/>
      <c r="P537" s="263"/>
      <c r="Q537" s="263"/>
      <c r="R537" s="263"/>
      <c r="S537" s="263"/>
      <c r="T537" s="264"/>
      <c r="AT537" s="265" t="s">
        <v>166</v>
      </c>
      <c r="AU537" s="265" t="s">
        <v>84</v>
      </c>
      <c r="AV537" s="13" t="s">
        <v>164</v>
      </c>
      <c r="AW537" s="13" t="s">
        <v>37</v>
      </c>
      <c r="AX537" s="13" t="s">
        <v>82</v>
      </c>
      <c r="AY537" s="265" t="s">
        <v>157</v>
      </c>
    </row>
    <row r="538" spans="2:63" s="10" customFormat="1" ht="29.85" customHeight="1">
      <c r="B538" s="205"/>
      <c r="C538" s="206"/>
      <c r="D538" s="207" t="s">
        <v>73</v>
      </c>
      <c r="E538" s="219" t="s">
        <v>213</v>
      </c>
      <c r="F538" s="219" t="s">
        <v>768</v>
      </c>
      <c r="G538" s="206"/>
      <c r="H538" s="206"/>
      <c r="I538" s="209"/>
      <c r="J538" s="220">
        <f>BK538</f>
        <v>0</v>
      </c>
      <c r="K538" s="206"/>
      <c r="L538" s="211"/>
      <c r="M538" s="212"/>
      <c r="N538" s="213"/>
      <c r="O538" s="213"/>
      <c r="P538" s="214">
        <f>SUM(P539:P667)</f>
        <v>0</v>
      </c>
      <c r="Q538" s="213"/>
      <c r="R538" s="214">
        <f>SUM(R539:R667)</f>
        <v>88.26883329678</v>
      </c>
      <c r="S538" s="213"/>
      <c r="T538" s="215">
        <f>SUM(T539:T667)</f>
        <v>101.69095200000001</v>
      </c>
      <c r="AR538" s="216" t="s">
        <v>82</v>
      </c>
      <c r="AT538" s="217" t="s">
        <v>73</v>
      </c>
      <c r="AU538" s="217" t="s">
        <v>82</v>
      </c>
      <c r="AY538" s="216" t="s">
        <v>157</v>
      </c>
      <c r="BK538" s="218">
        <f>SUM(BK539:BK667)</f>
        <v>0</v>
      </c>
    </row>
    <row r="539" spans="2:65" s="1" customFormat="1" ht="25.5" customHeight="1">
      <c r="B539" s="46"/>
      <c r="C539" s="221" t="s">
        <v>769</v>
      </c>
      <c r="D539" s="221" t="s">
        <v>159</v>
      </c>
      <c r="E539" s="222" t="s">
        <v>770</v>
      </c>
      <c r="F539" s="223" t="s">
        <v>771</v>
      </c>
      <c r="G539" s="224" t="s">
        <v>171</v>
      </c>
      <c r="H539" s="225">
        <v>13.86</v>
      </c>
      <c r="I539" s="226"/>
      <c r="J539" s="227">
        <f>ROUND(I539*H539,2)</f>
        <v>0</v>
      </c>
      <c r="K539" s="223" t="s">
        <v>163</v>
      </c>
      <c r="L539" s="72"/>
      <c r="M539" s="228" t="s">
        <v>30</v>
      </c>
      <c r="N539" s="229" t="s">
        <v>45</v>
      </c>
      <c r="O539" s="47"/>
      <c r="P539" s="230">
        <f>O539*H539</f>
        <v>0</v>
      </c>
      <c r="Q539" s="230">
        <v>0</v>
      </c>
      <c r="R539" s="230">
        <f>Q539*H539</f>
        <v>0</v>
      </c>
      <c r="S539" s="230">
        <v>0</v>
      </c>
      <c r="T539" s="231">
        <f>S539*H539</f>
        <v>0</v>
      </c>
      <c r="AR539" s="24" t="s">
        <v>164</v>
      </c>
      <c r="AT539" s="24" t="s">
        <v>159</v>
      </c>
      <c r="AU539" s="24" t="s">
        <v>84</v>
      </c>
      <c r="AY539" s="24" t="s">
        <v>157</v>
      </c>
      <c r="BE539" s="232">
        <f>IF(N539="základní",J539,0)</f>
        <v>0</v>
      </c>
      <c r="BF539" s="232">
        <f>IF(N539="snížená",J539,0)</f>
        <v>0</v>
      </c>
      <c r="BG539" s="232">
        <f>IF(N539="zákl. přenesená",J539,0)</f>
        <v>0</v>
      </c>
      <c r="BH539" s="232">
        <f>IF(N539="sníž. přenesená",J539,0)</f>
        <v>0</v>
      </c>
      <c r="BI539" s="232">
        <f>IF(N539="nulová",J539,0)</f>
        <v>0</v>
      </c>
      <c r="BJ539" s="24" t="s">
        <v>82</v>
      </c>
      <c r="BK539" s="232">
        <f>ROUND(I539*H539,2)</f>
        <v>0</v>
      </c>
      <c r="BL539" s="24" t="s">
        <v>164</v>
      </c>
      <c r="BM539" s="24" t="s">
        <v>772</v>
      </c>
    </row>
    <row r="540" spans="2:47" s="1" customFormat="1" ht="13.5">
      <c r="B540" s="46"/>
      <c r="C540" s="74"/>
      <c r="D540" s="235" t="s">
        <v>221</v>
      </c>
      <c r="E540" s="74"/>
      <c r="F540" s="276" t="s">
        <v>773</v>
      </c>
      <c r="G540" s="74"/>
      <c r="H540" s="74"/>
      <c r="I540" s="191"/>
      <c r="J540" s="74"/>
      <c r="K540" s="74"/>
      <c r="L540" s="72"/>
      <c r="M540" s="277"/>
      <c r="N540" s="47"/>
      <c r="O540" s="47"/>
      <c r="P540" s="47"/>
      <c r="Q540" s="47"/>
      <c r="R540" s="47"/>
      <c r="S540" s="47"/>
      <c r="T540" s="95"/>
      <c r="AT540" s="24" t="s">
        <v>221</v>
      </c>
      <c r="AU540" s="24" t="s">
        <v>84</v>
      </c>
    </row>
    <row r="541" spans="2:51" s="11" customFormat="1" ht="13.5">
      <c r="B541" s="233"/>
      <c r="C541" s="234"/>
      <c r="D541" s="235" t="s">
        <v>166</v>
      </c>
      <c r="E541" s="236" t="s">
        <v>30</v>
      </c>
      <c r="F541" s="237" t="s">
        <v>774</v>
      </c>
      <c r="G541" s="234"/>
      <c r="H541" s="236" t="s">
        <v>30</v>
      </c>
      <c r="I541" s="238"/>
      <c r="J541" s="234"/>
      <c r="K541" s="234"/>
      <c r="L541" s="239"/>
      <c r="M541" s="240"/>
      <c r="N541" s="241"/>
      <c r="O541" s="241"/>
      <c r="P541" s="241"/>
      <c r="Q541" s="241"/>
      <c r="R541" s="241"/>
      <c r="S541" s="241"/>
      <c r="T541" s="242"/>
      <c r="AT541" s="243" t="s">
        <v>166</v>
      </c>
      <c r="AU541" s="243" t="s">
        <v>84</v>
      </c>
      <c r="AV541" s="11" t="s">
        <v>82</v>
      </c>
      <c r="AW541" s="11" t="s">
        <v>37</v>
      </c>
      <c r="AX541" s="11" t="s">
        <v>74</v>
      </c>
      <c r="AY541" s="243" t="s">
        <v>157</v>
      </c>
    </row>
    <row r="542" spans="2:51" s="12" customFormat="1" ht="13.5">
      <c r="B542" s="244"/>
      <c r="C542" s="245"/>
      <c r="D542" s="235" t="s">
        <v>166</v>
      </c>
      <c r="E542" s="246" t="s">
        <v>30</v>
      </c>
      <c r="F542" s="247" t="s">
        <v>775</v>
      </c>
      <c r="G542" s="245"/>
      <c r="H542" s="248">
        <v>13.86</v>
      </c>
      <c r="I542" s="249"/>
      <c r="J542" s="245"/>
      <c r="K542" s="245"/>
      <c r="L542" s="250"/>
      <c r="M542" s="251"/>
      <c r="N542" s="252"/>
      <c r="O542" s="252"/>
      <c r="P542" s="252"/>
      <c r="Q542" s="252"/>
      <c r="R542" s="252"/>
      <c r="S542" s="252"/>
      <c r="T542" s="253"/>
      <c r="AT542" s="254" t="s">
        <v>166</v>
      </c>
      <c r="AU542" s="254" t="s">
        <v>84</v>
      </c>
      <c r="AV542" s="12" t="s">
        <v>84</v>
      </c>
      <c r="AW542" s="12" t="s">
        <v>37</v>
      </c>
      <c r="AX542" s="12" t="s">
        <v>82</v>
      </c>
      <c r="AY542" s="254" t="s">
        <v>157</v>
      </c>
    </row>
    <row r="543" spans="2:65" s="1" customFormat="1" ht="25.5" customHeight="1">
      <c r="B543" s="46"/>
      <c r="C543" s="221" t="s">
        <v>776</v>
      </c>
      <c r="D543" s="221" t="s">
        <v>159</v>
      </c>
      <c r="E543" s="222" t="s">
        <v>777</v>
      </c>
      <c r="F543" s="223" t="s">
        <v>778</v>
      </c>
      <c r="G543" s="224" t="s">
        <v>171</v>
      </c>
      <c r="H543" s="225">
        <v>13.86</v>
      </c>
      <c r="I543" s="226"/>
      <c r="J543" s="227">
        <f>ROUND(I543*H543,2)</f>
        <v>0</v>
      </c>
      <c r="K543" s="223" t="s">
        <v>163</v>
      </c>
      <c r="L543" s="72"/>
      <c r="M543" s="228" t="s">
        <v>30</v>
      </c>
      <c r="N543" s="229" t="s">
        <v>45</v>
      </c>
      <c r="O543" s="47"/>
      <c r="P543" s="230">
        <f>O543*H543</f>
        <v>0</v>
      </c>
      <c r="Q543" s="230">
        <v>0</v>
      </c>
      <c r="R543" s="230">
        <f>Q543*H543</f>
        <v>0</v>
      </c>
      <c r="S543" s="230">
        <v>0</v>
      </c>
      <c r="T543" s="231">
        <f>S543*H543</f>
        <v>0</v>
      </c>
      <c r="AR543" s="24" t="s">
        <v>164</v>
      </c>
      <c r="AT543" s="24" t="s">
        <v>159</v>
      </c>
      <c r="AU543" s="24" t="s">
        <v>84</v>
      </c>
      <c r="AY543" s="24" t="s">
        <v>157</v>
      </c>
      <c r="BE543" s="232">
        <f>IF(N543="základní",J543,0)</f>
        <v>0</v>
      </c>
      <c r="BF543" s="232">
        <f>IF(N543="snížená",J543,0)</f>
        <v>0</v>
      </c>
      <c r="BG543" s="232">
        <f>IF(N543="zákl. přenesená",J543,0)</f>
        <v>0</v>
      </c>
      <c r="BH543" s="232">
        <f>IF(N543="sníž. přenesená",J543,0)</f>
        <v>0</v>
      </c>
      <c r="BI543" s="232">
        <f>IF(N543="nulová",J543,0)</f>
        <v>0</v>
      </c>
      <c r="BJ543" s="24" t="s">
        <v>82</v>
      </c>
      <c r="BK543" s="232">
        <f>ROUND(I543*H543,2)</f>
        <v>0</v>
      </c>
      <c r="BL543" s="24" t="s">
        <v>164</v>
      </c>
      <c r="BM543" s="24" t="s">
        <v>779</v>
      </c>
    </row>
    <row r="544" spans="2:47" s="1" customFormat="1" ht="13.5">
      <c r="B544" s="46"/>
      <c r="C544" s="74"/>
      <c r="D544" s="235" t="s">
        <v>221</v>
      </c>
      <c r="E544" s="74"/>
      <c r="F544" s="276" t="s">
        <v>773</v>
      </c>
      <c r="G544" s="74"/>
      <c r="H544" s="74"/>
      <c r="I544" s="191"/>
      <c r="J544" s="74"/>
      <c r="K544" s="74"/>
      <c r="L544" s="72"/>
      <c r="M544" s="277"/>
      <c r="N544" s="47"/>
      <c r="O544" s="47"/>
      <c r="P544" s="47"/>
      <c r="Q544" s="47"/>
      <c r="R544" s="47"/>
      <c r="S544" s="47"/>
      <c r="T544" s="95"/>
      <c r="AT544" s="24" t="s">
        <v>221</v>
      </c>
      <c r="AU544" s="24" t="s">
        <v>84</v>
      </c>
    </row>
    <row r="545" spans="2:65" s="1" customFormat="1" ht="25.5" customHeight="1">
      <c r="B545" s="46"/>
      <c r="C545" s="221" t="s">
        <v>780</v>
      </c>
      <c r="D545" s="221" t="s">
        <v>159</v>
      </c>
      <c r="E545" s="222" t="s">
        <v>781</v>
      </c>
      <c r="F545" s="223" t="s">
        <v>782</v>
      </c>
      <c r="G545" s="224" t="s">
        <v>171</v>
      </c>
      <c r="H545" s="225">
        <v>415.8</v>
      </c>
      <c r="I545" s="226"/>
      <c r="J545" s="227">
        <f>ROUND(I545*H545,2)</f>
        <v>0</v>
      </c>
      <c r="K545" s="223" t="s">
        <v>163</v>
      </c>
      <c r="L545" s="72"/>
      <c r="M545" s="228" t="s">
        <v>30</v>
      </c>
      <c r="N545" s="229" t="s">
        <v>45</v>
      </c>
      <c r="O545" s="47"/>
      <c r="P545" s="230">
        <f>O545*H545</f>
        <v>0</v>
      </c>
      <c r="Q545" s="230">
        <v>0</v>
      </c>
      <c r="R545" s="230">
        <f>Q545*H545</f>
        <v>0</v>
      </c>
      <c r="S545" s="230">
        <v>0</v>
      </c>
      <c r="T545" s="231">
        <f>S545*H545</f>
        <v>0</v>
      </c>
      <c r="AR545" s="24" t="s">
        <v>164</v>
      </c>
      <c r="AT545" s="24" t="s">
        <v>159</v>
      </c>
      <c r="AU545" s="24" t="s">
        <v>84</v>
      </c>
      <c r="AY545" s="24" t="s">
        <v>157</v>
      </c>
      <c r="BE545" s="232">
        <f>IF(N545="základní",J545,0)</f>
        <v>0</v>
      </c>
      <c r="BF545" s="232">
        <f>IF(N545="snížená",J545,0)</f>
        <v>0</v>
      </c>
      <c r="BG545" s="232">
        <f>IF(N545="zákl. přenesená",J545,0)</f>
        <v>0</v>
      </c>
      <c r="BH545" s="232">
        <f>IF(N545="sníž. přenesená",J545,0)</f>
        <v>0</v>
      </c>
      <c r="BI545" s="232">
        <f>IF(N545="nulová",J545,0)</f>
        <v>0</v>
      </c>
      <c r="BJ545" s="24" t="s">
        <v>82</v>
      </c>
      <c r="BK545" s="232">
        <f>ROUND(I545*H545,2)</f>
        <v>0</v>
      </c>
      <c r="BL545" s="24" t="s">
        <v>164</v>
      </c>
      <c r="BM545" s="24" t="s">
        <v>783</v>
      </c>
    </row>
    <row r="546" spans="2:47" s="1" customFormat="1" ht="13.5">
      <c r="B546" s="46"/>
      <c r="C546" s="74"/>
      <c r="D546" s="235" t="s">
        <v>221</v>
      </c>
      <c r="E546" s="74"/>
      <c r="F546" s="276" t="s">
        <v>773</v>
      </c>
      <c r="G546" s="74"/>
      <c r="H546" s="74"/>
      <c r="I546" s="191"/>
      <c r="J546" s="74"/>
      <c r="K546" s="74"/>
      <c r="L546" s="72"/>
      <c r="M546" s="277"/>
      <c r="N546" s="47"/>
      <c r="O546" s="47"/>
      <c r="P546" s="47"/>
      <c r="Q546" s="47"/>
      <c r="R546" s="47"/>
      <c r="S546" s="47"/>
      <c r="T546" s="95"/>
      <c r="AT546" s="24" t="s">
        <v>221</v>
      </c>
      <c r="AU546" s="24" t="s">
        <v>84</v>
      </c>
    </row>
    <row r="547" spans="2:51" s="12" customFormat="1" ht="13.5">
      <c r="B547" s="244"/>
      <c r="C547" s="245"/>
      <c r="D547" s="235" t="s">
        <v>166</v>
      </c>
      <c r="E547" s="245"/>
      <c r="F547" s="247" t="s">
        <v>784</v>
      </c>
      <c r="G547" s="245"/>
      <c r="H547" s="248">
        <v>415.8</v>
      </c>
      <c r="I547" s="249"/>
      <c r="J547" s="245"/>
      <c r="K547" s="245"/>
      <c r="L547" s="250"/>
      <c r="M547" s="251"/>
      <c r="N547" s="252"/>
      <c r="O547" s="252"/>
      <c r="P547" s="252"/>
      <c r="Q547" s="252"/>
      <c r="R547" s="252"/>
      <c r="S547" s="252"/>
      <c r="T547" s="253"/>
      <c r="AT547" s="254" t="s">
        <v>166</v>
      </c>
      <c r="AU547" s="254" t="s">
        <v>84</v>
      </c>
      <c r="AV547" s="12" t="s">
        <v>84</v>
      </c>
      <c r="AW547" s="12" t="s">
        <v>6</v>
      </c>
      <c r="AX547" s="12" t="s">
        <v>82</v>
      </c>
      <c r="AY547" s="254" t="s">
        <v>157</v>
      </c>
    </row>
    <row r="548" spans="2:65" s="1" customFormat="1" ht="25.5" customHeight="1">
      <c r="B548" s="46"/>
      <c r="C548" s="221" t="s">
        <v>785</v>
      </c>
      <c r="D548" s="221" t="s">
        <v>159</v>
      </c>
      <c r="E548" s="222" t="s">
        <v>786</v>
      </c>
      <c r="F548" s="223" t="s">
        <v>787</v>
      </c>
      <c r="G548" s="224" t="s">
        <v>171</v>
      </c>
      <c r="H548" s="225">
        <v>13.86</v>
      </c>
      <c r="I548" s="226"/>
      <c r="J548" s="227">
        <f>ROUND(I548*H548,2)</f>
        <v>0</v>
      </c>
      <c r="K548" s="223" t="s">
        <v>163</v>
      </c>
      <c r="L548" s="72"/>
      <c r="M548" s="228" t="s">
        <v>30</v>
      </c>
      <c r="N548" s="229" t="s">
        <v>45</v>
      </c>
      <c r="O548" s="47"/>
      <c r="P548" s="230">
        <f>O548*H548</f>
        <v>0</v>
      </c>
      <c r="Q548" s="230">
        <v>0</v>
      </c>
      <c r="R548" s="230">
        <f>Q548*H548</f>
        <v>0</v>
      </c>
      <c r="S548" s="230">
        <v>0</v>
      </c>
      <c r="T548" s="231">
        <f>S548*H548</f>
        <v>0</v>
      </c>
      <c r="AR548" s="24" t="s">
        <v>164</v>
      </c>
      <c r="AT548" s="24" t="s">
        <v>159</v>
      </c>
      <c r="AU548" s="24" t="s">
        <v>84</v>
      </c>
      <c r="AY548" s="24" t="s">
        <v>157</v>
      </c>
      <c r="BE548" s="232">
        <f>IF(N548="základní",J548,0)</f>
        <v>0</v>
      </c>
      <c r="BF548" s="232">
        <f>IF(N548="snížená",J548,0)</f>
        <v>0</v>
      </c>
      <c r="BG548" s="232">
        <f>IF(N548="zákl. přenesená",J548,0)</f>
        <v>0</v>
      </c>
      <c r="BH548" s="232">
        <f>IF(N548="sníž. přenesená",J548,0)</f>
        <v>0</v>
      </c>
      <c r="BI548" s="232">
        <f>IF(N548="nulová",J548,0)</f>
        <v>0</v>
      </c>
      <c r="BJ548" s="24" t="s">
        <v>82</v>
      </c>
      <c r="BK548" s="232">
        <f>ROUND(I548*H548,2)</f>
        <v>0</v>
      </c>
      <c r="BL548" s="24" t="s">
        <v>164</v>
      </c>
      <c r="BM548" s="24" t="s">
        <v>788</v>
      </c>
    </row>
    <row r="549" spans="2:47" s="1" customFormat="1" ht="13.5">
      <c r="B549" s="46"/>
      <c r="C549" s="74"/>
      <c r="D549" s="235" t="s">
        <v>221</v>
      </c>
      <c r="E549" s="74"/>
      <c r="F549" s="276" t="s">
        <v>789</v>
      </c>
      <c r="G549" s="74"/>
      <c r="H549" s="74"/>
      <c r="I549" s="191"/>
      <c r="J549" s="74"/>
      <c r="K549" s="74"/>
      <c r="L549" s="72"/>
      <c r="M549" s="277"/>
      <c r="N549" s="47"/>
      <c r="O549" s="47"/>
      <c r="P549" s="47"/>
      <c r="Q549" s="47"/>
      <c r="R549" s="47"/>
      <c r="S549" s="47"/>
      <c r="T549" s="95"/>
      <c r="AT549" s="24" t="s">
        <v>221</v>
      </c>
      <c r="AU549" s="24" t="s">
        <v>84</v>
      </c>
    </row>
    <row r="550" spans="2:65" s="1" customFormat="1" ht="63.75" customHeight="1">
      <c r="B550" s="46"/>
      <c r="C550" s="221" t="s">
        <v>790</v>
      </c>
      <c r="D550" s="221" t="s">
        <v>159</v>
      </c>
      <c r="E550" s="222" t="s">
        <v>791</v>
      </c>
      <c r="F550" s="223" t="s">
        <v>792</v>
      </c>
      <c r="G550" s="224" t="s">
        <v>162</v>
      </c>
      <c r="H550" s="225">
        <v>620</v>
      </c>
      <c r="I550" s="226"/>
      <c r="J550" s="227">
        <f>ROUND(I550*H550,2)</f>
        <v>0</v>
      </c>
      <c r="K550" s="223" t="s">
        <v>163</v>
      </c>
      <c r="L550" s="72"/>
      <c r="M550" s="228" t="s">
        <v>30</v>
      </c>
      <c r="N550" s="229" t="s">
        <v>45</v>
      </c>
      <c r="O550" s="47"/>
      <c r="P550" s="230">
        <f>O550*H550</f>
        <v>0</v>
      </c>
      <c r="Q550" s="230">
        <v>3.95E-05</v>
      </c>
      <c r="R550" s="230">
        <f>Q550*H550</f>
        <v>0.024489999999999998</v>
      </c>
      <c r="S550" s="230">
        <v>0</v>
      </c>
      <c r="T550" s="231">
        <f>S550*H550</f>
        <v>0</v>
      </c>
      <c r="AR550" s="24" t="s">
        <v>164</v>
      </c>
      <c r="AT550" s="24" t="s">
        <v>159</v>
      </c>
      <c r="AU550" s="24" t="s">
        <v>84</v>
      </c>
      <c r="AY550" s="24" t="s">
        <v>157</v>
      </c>
      <c r="BE550" s="232">
        <f>IF(N550="základní",J550,0)</f>
        <v>0</v>
      </c>
      <c r="BF550" s="232">
        <f>IF(N550="snížená",J550,0)</f>
        <v>0</v>
      </c>
      <c r="BG550" s="232">
        <f>IF(N550="zákl. přenesená",J550,0)</f>
        <v>0</v>
      </c>
      <c r="BH550" s="232">
        <f>IF(N550="sníž. přenesená",J550,0)</f>
        <v>0</v>
      </c>
      <c r="BI550" s="232">
        <f>IF(N550="nulová",J550,0)</f>
        <v>0</v>
      </c>
      <c r="BJ550" s="24" t="s">
        <v>82</v>
      </c>
      <c r="BK550" s="232">
        <f>ROUND(I550*H550,2)</f>
        <v>0</v>
      </c>
      <c r="BL550" s="24" t="s">
        <v>164</v>
      </c>
      <c r="BM550" s="24" t="s">
        <v>793</v>
      </c>
    </row>
    <row r="551" spans="2:65" s="1" customFormat="1" ht="38.25" customHeight="1">
      <c r="B551" s="46"/>
      <c r="C551" s="221" t="s">
        <v>794</v>
      </c>
      <c r="D551" s="221" t="s">
        <v>159</v>
      </c>
      <c r="E551" s="222" t="s">
        <v>795</v>
      </c>
      <c r="F551" s="223" t="s">
        <v>796</v>
      </c>
      <c r="G551" s="224" t="s">
        <v>395</v>
      </c>
      <c r="H551" s="225">
        <v>2</v>
      </c>
      <c r="I551" s="226"/>
      <c r="J551" s="227">
        <f>ROUND(I551*H551,2)</f>
        <v>0</v>
      </c>
      <c r="K551" s="223" t="s">
        <v>163</v>
      </c>
      <c r="L551" s="72"/>
      <c r="M551" s="228" t="s">
        <v>30</v>
      </c>
      <c r="N551" s="229" t="s">
        <v>45</v>
      </c>
      <c r="O551" s="47"/>
      <c r="P551" s="230">
        <f>O551*H551</f>
        <v>0</v>
      </c>
      <c r="Q551" s="230">
        <v>0.0044854</v>
      </c>
      <c r="R551" s="230">
        <f>Q551*H551</f>
        <v>0.0089708</v>
      </c>
      <c r="S551" s="230">
        <v>0</v>
      </c>
      <c r="T551" s="231">
        <f>S551*H551</f>
        <v>0</v>
      </c>
      <c r="AR551" s="24" t="s">
        <v>164</v>
      </c>
      <c r="AT551" s="24" t="s">
        <v>159</v>
      </c>
      <c r="AU551" s="24" t="s">
        <v>84</v>
      </c>
      <c r="AY551" s="24" t="s">
        <v>157</v>
      </c>
      <c r="BE551" s="232">
        <f>IF(N551="základní",J551,0)</f>
        <v>0</v>
      </c>
      <c r="BF551" s="232">
        <f>IF(N551="snížená",J551,0)</f>
        <v>0</v>
      </c>
      <c r="BG551" s="232">
        <f>IF(N551="zákl. přenesená",J551,0)</f>
        <v>0</v>
      </c>
      <c r="BH551" s="232">
        <f>IF(N551="sníž. přenesená",J551,0)</f>
        <v>0</v>
      </c>
      <c r="BI551" s="232">
        <f>IF(N551="nulová",J551,0)</f>
        <v>0</v>
      </c>
      <c r="BJ551" s="24" t="s">
        <v>82</v>
      </c>
      <c r="BK551" s="232">
        <f>ROUND(I551*H551,2)</f>
        <v>0</v>
      </c>
      <c r="BL551" s="24" t="s">
        <v>164</v>
      </c>
      <c r="BM551" s="24" t="s">
        <v>797</v>
      </c>
    </row>
    <row r="552" spans="2:51" s="11" customFormat="1" ht="13.5">
      <c r="B552" s="233"/>
      <c r="C552" s="234"/>
      <c r="D552" s="235" t="s">
        <v>166</v>
      </c>
      <c r="E552" s="236" t="s">
        <v>30</v>
      </c>
      <c r="F552" s="237" t="s">
        <v>798</v>
      </c>
      <c r="G552" s="234"/>
      <c r="H552" s="236" t="s">
        <v>30</v>
      </c>
      <c r="I552" s="238"/>
      <c r="J552" s="234"/>
      <c r="K552" s="234"/>
      <c r="L552" s="239"/>
      <c r="M552" s="240"/>
      <c r="N552" s="241"/>
      <c r="O552" s="241"/>
      <c r="P552" s="241"/>
      <c r="Q552" s="241"/>
      <c r="R552" s="241"/>
      <c r="S552" s="241"/>
      <c r="T552" s="242"/>
      <c r="AT552" s="243" t="s">
        <v>166</v>
      </c>
      <c r="AU552" s="243" t="s">
        <v>84</v>
      </c>
      <c r="AV552" s="11" t="s">
        <v>82</v>
      </c>
      <c r="AW552" s="11" t="s">
        <v>37</v>
      </c>
      <c r="AX552" s="11" t="s">
        <v>74</v>
      </c>
      <c r="AY552" s="243" t="s">
        <v>157</v>
      </c>
    </row>
    <row r="553" spans="2:51" s="12" customFormat="1" ht="13.5">
      <c r="B553" s="244"/>
      <c r="C553" s="245"/>
      <c r="D553" s="235" t="s">
        <v>166</v>
      </c>
      <c r="E553" s="246" t="s">
        <v>30</v>
      </c>
      <c r="F553" s="247" t="s">
        <v>84</v>
      </c>
      <c r="G553" s="245"/>
      <c r="H553" s="248">
        <v>2</v>
      </c>
      <c r="I553" s="249"/>
      <c r="J553" s="245"/>
      <c r="K553" s="245"/>
      <c r="L553" s="250"/>
      <c r="M553" s="251"/>
      <c r="N553" s="252"/>
      <c r="O553" s="252"/>
      <c r="P553" s="252"/>
      <c r="Q553" s="252"/>
      <c r="R553" s="252"/>
      <c r="S553" s="252"/>
      <c r="T553" s="253"/>
      <c r="AT553" s="254" t="s">
        <v>166</v>
      </c>
      <c r="AU553" s="254" t="s">
        <v>84</v>
      </c>
      <c r="AV553" s="12" t="s">
        <v>84</v>
      </c>
      <c r="AW553" s="12" t="s">
        <v>37</v>
      </c>
      <c r="AX553" s="12" t="s">
        <v>82</v>
      </c>
      <c r="AY553" s="254" t="s">
        <v>157</v>
      </c>
    </row>
    <row r="554" spans="2:65" s="1" customFormat="1" ht="16.5" customHeight="1">
      <c r="B554" s="46"/>
      <c r="C554" s="266" t="s">
        <v>799</v>
      </c>
      <c r="D554" s="266" t="s">
        <v>179</v>
      </c>
      <c r="E554" s="267" t="s">
        <v>800</v>
      </c>
      <c r="F554" s="268" t="s">
        <v>801</v>
      </c>
      <c r="G554" s="269" t="s">
        <v>395</v>
      </c>
      <c r="H554" s="270">
        <v>2</v>
      </c>
      <c r="I554" s="271"/>
      <c r="J554" s="272">
        <f>ROUND(I554*H554,2)</f>
        <v>0</v>
      </c>
      <c r="K554" s="268" t="s">
        <v>163</v>
      </c>
      <c r="L554" s="273"/>
      <c r="M554" s="274" t="s">
        <v>30</v>
      </c>
      <c r="N554" s="275" t="s">
        <v>45</v>
      </c>
      <c r="O554" s="47"/>
      <c r="P554" s="230">
        <f>O554*H554</f>
        <v>0</v>
      </c>
      <c r="Q554" s="230">
        <v>0.01</v>
      </c>
      <c r="R554" s="230">
        <f>Q554*H554</f>
        <v>0.02</v>
      </c>
      <c r="S554" s="230">
        <v>0</v>
      </c>
      <c r="T554" s="231">
        <f>S554*H554</f>
        <v>0</v>
      </c>
      <c r="AR554" s="24" t="s">
        <v>184</v>
      </c>
      <c r="AT554" s="24" t="s">
        <v>179</v>
      </c>
      <c r="AU554" s="24" t="s">
        <v>84</v>
      </c>
      <c r="AY554" s="24" t="s">
        <v>157</v>
      </c>
      <c r="BE554" s="232">
        <f>IF(N554="základní",J554,0)</f>
        <v>0</v>
      </c>
      <c r="BF554" s="232">
        <f>IF(N554="snížená",J554,0)</f>
        <v>0</v>
      </c>
      <c r="BG554" s="232">
        <f>IF(N554="zákl. přenesená",J554,0)</f>
        <v>0</v>
      </c>
      <c r="BH554" s="232">
        <f>IF(N554="sníž. přenesená",J554,0)</f>
        <v>0</v>
      </c>
      <c r="BI554" s="232">
        <f>IF(N554="nulová",J554,0)</f>
        <v>0</v>
      </c>
      <c r="BJ554" s="24" t="s">
        <v>82</v>
      </c>
      <c r="BK554" s="232">
        <f>ROUND(I554*H554,2)</f>
        <v>0</v>
      </c>
      <c r="BL554" s="24" t="s">
        <v>164</v>
      </c>
      <c r="BM554" s="24" t="s">
        <v>802</v>
      </c>
    </row>
    <row r="555" spans="2:47" s="1" customFormat="1" ht="13.5">
      <c r="B555" s="46"/>
      <c r="C555" s="74"/>
      <c r="D555" s="235" t="s">
        <v>416</v>
      </c>
      <c r="E555" s="74"/>
      <c r="F555" s="276" t="s">
        <v>803</v>
      </c>
      <c r="G555" s="74"/>
      <c r="H555" s="74"/>
      <c r="I555" s="191"/>
      <c r="J555" s="74"/>
      <c r="K555" s="74"/>
      <c r="L555" s="72"/>
      <c r="M555" s="277"/>
      <c r="N555" s="47"/>
      <c r="O555" s="47"/>
      <c r="P555" s="47"/>
      <c r="Q555" s="47"/>
      <c r="R555" s="47"/>
      <c r="S555" s="47"/>
      <c r="T555" s="95"/>
      <c r="AT555" s="24" t="s">
        <v>416</v>
      </c>
      <c r="AU555" s="24" t="s">
        <v>84</v>
      </c>
    </row>
    <row r="556" spans="2:65" s="1" customFormat="1" ht="16.5" customHeight="1">
      <c r="B556" s="46"/>
      <c r="C556" s="221" t="s">
        <v>804</v>
      </c>
      <c r="D556" s="221" t="s">
        <v>159</v>
      </c>
      <c r="E556" s="222" t="s">
        <v>805</v>
      </c>
      <c r="F556" s="223" t="s">
        <v>806</v>
      </c>
      <c r="G556" s="224" t="s">
        <v>171</v>
      </c>
      <c r="H556" s="225">
        <v>20.663</v>
      </c>
      <c r="I556" s="226"/>
      <c r="J556" s="227">
        <f>ROUND(I556*H556,2)</f>
        <v>0</v>
      </c>
      <c r="K556" s="223" t="s">
        <v>163</v>
      </c>
      <c r="L556" s="72"/>
      <c r="M556" s="228" t="s">
        <v>30</v>
      </c>
      <c r="N556" s="229" t="s">
        <v>45</v>
      </c>
      <c r="O556" s="47"/>
      <c r="P556" s="230">
        <f>O556*H556</f>
        <v>0</v>
      </c>
      <c r="Q556" s="230">
        <v>0</v>
      </c>
      <c r="R556" s="230">
        <f>Q556*H556</f>
        <v>0</v>
      </c>
      <c r="S556" s="230">
        <v>2.4</v>
      </c>
      <c r="T556" s="231">
        <f>S556*H556</f>
        <v>49.5912</v>
      </c>
      <c r="AR556" s="24" t="s">
        <v>164</v>
      </c>
      <c r="AT556" s="24" t="s">
        <v>159</v>
      </c>
      <c r="AU556" s="24" t="s">
        <v>84</v>
      </c>
      <c r="AY556" s="24" t="s">
        <v>157</v>
      </c>
      <c r="BE556" s="232">
        <f>IF(N556="základní",J556,0)</f>
        <v>0</v>
      </c>
      <c r="BF556" s="232">
        <f>IF(N556="snížená",J556,0)</f>
        <v>0</v>
      </c>
      <c r="BG556" s="232">
        <f>IF(N556="zákl. přenesená",J556,0)</f>
        <v>0</v>
      </c>
      <c r="BH556" s="232">
        <f>IF(N556="sníž. přenesená",J556,0)</f>
        <v>0</v>
      </c>
      <c r="BI556" s="232">
        <f>IF(N556="nulová",J556,0)</f>
        <v>0</v>
      </c>
      <c r="BJ556" s="24" t="s">
        <v>82</v>
      </c>
      <c r="BK556" s="232">
        <f>ROUND(I556*H556,2)</f>
        <v>0</v>
      </c>
      <c r="BL556" s="24" t="s">
        <v>164</v>
      </c>
      <c r="BM556" s="24" t="s">
        <v>807</v>
      </c>
    </row>
    <row r="557" spans="2:51" s="11" customFormat="1" ht="13.5">
      <c r="B557" s="233"/>
      <c r="C557" s="234"/>
      <c r="D557" s="235" t="s">
        <v>166</v>
      </c>
      <c r="E557" s="236" t="s">
        <v>30</v>
      </c>
      <c r="F557" s="237" t="s">
        <v>298</v>
      </c>
      <c r="G557" s="234"/>
      <c r="H557" s="236" t="s">
        <v>30</v>
      </c>
      <c r="I557" s="238"/>
      <c r="J557" s="234"/>
      <c r="K557" s="234"/>
      <c r="L557" s="239"/>
      <c r="M557" s="240"/>
      <c r="N557" s="241"/>
      <c r="O557" s="241"/>
      <c r="P557" s="241"/>
      <c r="Q557" s="241"/>
      <c r="R557" s="241"/>
      <c r="S557" s="241"/>
      <c r="T557" s="242"/>
      <c r="AT557" s="243" t="s">
        <v>166</v>
      </c>
      <c r="AU557" s="243" t="s">
        <v>84</v>
      </c>
      <c r="AV557" s="11" t="s">
        <v>82</v>
      </c>
      <c r="AW557" s="11" t="s">
        <v>37</v>
      </c>
      <c r="AX557" s="11" t="s">
        <v>74</v>
      </c>
      <c r="AY557" s="243" t="s">
        <v>157</v>
      </c>
    </row>
    <row r="558" spans="2:51" s="12" customFormat="1" ht="13.5">
      <c r="B558" s="244"/>
      <c r="C558" s="245"/>
      <c r="D558" s="235" t="s">
        <v>166</v>
      </c>
      <c r="E558" s="246" t="s">
        <v>30</v>
      </c>
      <c r="F558" s="247" t="s">
        <v>808</v>
      </c>
      <c r="G558" s="245"/>
      <c r="H558" s="248">
        <v>0.888</v>
      </c>
      <c r="I558" s="249"/>
      <c r="J558" s="245"/>
      <c r="K558" s="245"/>
      <c r="L558" s="250"/>
      <c r="M558" s="251"/>
      <c r="N558" s="252"/>
      <c r="O558" s="252"/>
      <c r="P558" s="252"/>
      <c r="Q558" s="252"/>
      <c r="R558" s="252"/>
      <c r="S558" s="252"/>
      <c r="T558" s="253"/>
      <c r="AT558" s="254" t="s">
        <v>166</v>
      </c>
      <c r="AU558" s="254" t="s">
        <v>84</v>
      </c>
      <c r="AV558" s="12" t="s">
        <v>84</v>
      </c>
      <c r="AW558" s="12" t="s">
        <v>37</v>
      </c>
      <c r="AX558" s="12" t="s">
        <v>74</v>
      </c>
      <c r="AY558" s="254" t="s">
        <v>157</v>
      </c>
    </row>
    <row r="559" spans="2:51" s="12" customFormat="1" ht="13.5">
      <c r="B559" s="244"/>
      <c r="C559" s="245"/>
      <c r="D559" s="235" t="s">
        <v>166</v>
      </c>
      <c r="E559" s="246" t="s">
        <v>30</v>
      </c>
      <c r="F559" s="247" t="s">
        <v>809</v>
      </c>
      <c r="G559" s="245"/>
      <c r="H559" s="248">
        <v>0.624</v>
      </c>
      <c r="I559" s="249"/>
      <c r="J559" s="245"/>
      <c r="K559" s="245"/>
      <c r="L559" s="250"/>
      <c r="M559" s="251"/>
      <c r="N559" s="252"/>
      <c r="O559" s="252"/>
      <c r="P559" s="252"/>
      <c r="Q559" s="252"/>
      <c r="R559" s="252"/>
      <c r="S559" s="252"/>
      <c r="T559" s="253"/>
      <c r="AT559" s="254" t="s">
        <v>166</v>
      </c>
      <c r="AU559" s="254" t="s">
        <v>84</v>
      </c>
      <c r="AV559" s="12" t="s">
        <v>84</v>
      </c>
      <c r="AW559" s="12" t="s">
        <v>37</v>
      </c>
      <c r="AX559" s="12" t="s">
        <v>74</v>
      </c>
      <c r="AY559" s="254" t="s">
        <v>157</v>
      </c>
    </row>
    <row r="560" spans="2:51" s="12" customFormat="1" ht="13.5">
      <c r="B560" s="244"/>
      <c r="C560" s="245"/>
      <c r="D560" s="235" t="s">
        <v>166</v>
      </c>
      <c r="E560" s="246" t="s">
        <v>30</v>
      </c>
      <c r="F560" s="247" t="s">
        <v>810</v>
      </c>
      <c r="G560" s="245"/>
      <c r="H560" s="248">
        <v>5.693</v>
      </c>
      <c r="I560" s="249"/>
      <c r="J560" s="245"/>
      <c r="K560" s="245"/>
      <c r="L560" s="250"/>
      <c r="M560" s="251"/>
      <c r="N560" s="252"/>
      <c r="O560" s="252"/>
      <c r="P560" s="252"/>
      <c r="Q560" s="252"/>
      <c r="R560" s="252"/>
      <c r="S560" s="252"/>
      <c r="T560" s="253"/>
      <c r="AT560" s="254" t="s">
        <v>166</v>
      </c>
      <c r="AU560" s="254" t="s">
        <v>84</v>
      </c>
      <c r="AV560" s="12" t="s">
        <v>84</v>
      </c>
      <c r="AW560" s="12" t="s">
        <v>37</v>
      </c>
      <c r="AX560" s="12" t="s">
        <v>74</v>
      </c>
      <c r="AY560" s="254" t="s">
        <v>157</v>
      </c>
    </row>
    <row r="561" spans="2:51" s="12" customFormat="1" ht="13.5">
      <c r="B561" s="244"/>
      <c r="C561" s="245"/>
      <c r="D561" s="235" t="s">
        <v>166</v>
      </c>
      <c r="E561" s="246" t="s">
        <v>30</v>
      </c>
      <c r="F561" s="247" t="s">
        <v>811</v>
      </c>
      <c r="G561" s="245"/>
      <c r="H561" s="248">
        <v>1.45</v>
      </c>
      <c r="I561" s="249"/>
      <c r="J561" s="245"/>
      <c r="K561" s="245"/>
      <c r="L561" s="250"/>
      <c r="M561" s="251"/>
      <c r="N561" s="252"/>
      <c r="O561" s="252"/>
      <c r="P561" s="252"/>
      <c r="Q561" s="252"/>
      <c r="R561" s="252"/>
      <c r="S561" s="252"/>
      <c r="T561" s="253"/>
      <c r="AT561" s="254" t="s">
        <v>166</v>
      </c>
      <c r="AU561" s="254" t="s">
        <v>84</v>
      </c>
      <c r="AV561" s="12" t="s">
        <v>84</v>
      </c>
      <c r="AW561" s="12" t="s">
        <v>37</v>
      </c>
      <c r="AX561" s="12" t="s">
        <v>74</v>
      </c>
      <c r="AY561" s="254" t="s">
        <v>157</v>
      </c>
    </row>
    <row r="562" spans="2:51" s="11" customFormat="1" ht="13.5">
      <c r="B562" s="233"/>
      <c r="C562" s="234"/>
      <c r="D562" s="235" t="s">
        <v>166</v>
      </c>
      <c r="E562" s="236" t="s">
        <v>30</v>
      </c>
      <c r="F562" s="237" t="s">
        <v>812</v>
      </c>
      <c r="G562" s="234"/>
      <c r="H562" s="236" t="s">
        <v>30</v>
      </c>
      <c r="I562" s="238"/>
      <c r="J562" s="234"/>
      <c r="K562" s="234"/>
      <c r="L562" s="239"/>
      <c r="M562" s="240"/>
      <c r="N562" s="241"/>
      <c r="O562" s="241"/>
      <c r="P562" s="241"/>
      <c r="Q562" s="241"/>
      <c r="R562" s="241"/>
      <c r="S562" s="241"/>
      <c r="T562" s="242"/>
      <c r="AT562" s="243" t="s">
        <v>166</v>
      </c>
      <c r="AU562" s="243" t="s">
        <v>84</v>
      </c>
      <c r="AV562" s="11" t="s">
        <v>82</v>
      </c>
      <c r="AW562" s="11" t="s">
        <v>37</v>
      </c>
      <c r="AX562" s="11" t="s">
        <v>74</v>
      </c>
      <c r="AY562" s="243" t="s">
        <v>157</v>
      </c>
    </row>
    <row r="563" spans="2:51" s="12" customFormat="1" ht="13.5">
      <c r="B563" s="244"/>
      <c r="C563" s="245"/>
      <c r="D563" s="235" t="s">
        <v>166</v>
      </c>
      <c r="E563" s="246" t="s">
        <v>30</v>
      </c>
      <c r="F563" s="247" t="s">
        <v>813</v>
      </c>
      <c r="G563" s="245"/>
      <c r="H563" s="248">
        <v>3.173</v>
      </c>
      <c r="I563" s="249"/>
      <c r="J563" s="245"/>
      <c r="K563" s="245"/>
      <c r="L563" s="250"/>
      <c r="M563" s="251"/>
      <c r="N563" s="252"/>
      <c r="O563" s="252"/>
      <c r="P563" s="252"/>
      <c r="Q563" s="252"/>
      <c r="R563" s="252"/>
      <c r="S563" s="252"/>
      <c r="T563" s="253"/>
      <c r="AT563" s="254" t="s">
        <v>166</v>
      </c>
      <c r="AU563" s="254" t="s">
        <v>84</v>
      </c>
      <c r="AV563" s="12" t="s">
        <v>84</v>
      </c>
      <c r="AW563" s="12" t="s">
        <v>37</v>
      </c>
      <c r="AX563" s="12" t="s">
        <v>74</v>
      </c>
      <c r="AY563" s="254" t="s">
        <v>157</v>
      </c>
    </row>
    <row r="564" spans="2:51" s="12" customFormat="1" ht="13.5">
      <c r="B564" s="244"/>
      <c r="C564" s="245"/>
      <c r="D564" s="235" t="s">
        <v>166</v>
      </c>
      <c r="E564" s="246" t="s">
        <v>30</v>
      </c>
      <c r="F564" s="247" t="s">
        <v>814</v>
      </c>
      <c r="G564" s="245"/>
      <c r="H564" s="248">
        <v>6.917</v>
      </c>
      <c r="I564" s="249"/>
      <c r="J564" s="245"/>
      <c r="K564" s="245"/>
      <c r="L564" s="250"/>
      <c r="M564" s="251"/>
      <c r="N564" s="252"/>
      <c r="O564" s="252"/>
      <c r="P564" s="252"/>
      <c r="Q564" s="252"/>
      <c r="R564" s="252"/>
      <c r="S564" s="252"/>
      <c r="T564" s="253"/>
      <c r="AT564" s="254" t="s">
        <v>166</v>
      </c>
      <c r="AU564" s="254" t="s">
        <v>84</v>
      </c>
      <c r="AV564" s="12" t="s">
        <v>84</v>
      </c>
      <c r="AW564" s="12" t="s">
        <v>37</v>
      </c>
      <c r="AX564" s="12" t="s">
        <v>74</v>
      </c>
      <c r="AY564" s="254" t="s">
        <v>157</v>
      </c>
    </row>
    <row r="565" spans="2:51" s="12" customFormat="1" ht="13.5">
      <c r="B565" s="244"/>
      <c r="C565" s="245"/>
      <c r="D565" s="235" t="s">
        <v>166</v>
      </c>
      <c r="E565" s="246" t="s">
        <v>30</v>
      </c>
      <c r="F565" s="247" t="s">
        <v>815</v>
      </c>
      <c r="G565" s="245"/>
      <c r="H565" s="248">
        <v>1.8</v>
      </c>
      <c r="I565" s="249"/>
      <c r="J565" s="245"/>
      <c r="K565" s="245"/>
      <c r="L565" s="250"/>
      <c r="M565" s="251"/>
      <c r="N565" s="252"/>
      <c r="O565" s="252"/>
      <c r="P565" s="252"/>
      <c r="Q565" s="252"/>
      <c r="R565" s="252"/>
      <c r="S565" s="252"/>
      <c r="T565" s="253"/>
      <c r="AT565" s="254" t="s">
        <v>166</v>
      </c>
      <c r="AU565" s="254" t="s">
        <v>84</v>
      </c>
      <c r="AV565" s="12" t="s">
        <v>84</v>
      </c>
      <c r="AW565" s="12" t="s">
        <v>37</v>
      </c>
      <c r="AX565" s="12" t="s">
        <v>74</v>
      </c>
      <c r="AY565" s="254" t="s">
        <v>157</v>
      </c>
    </row>
    <row r="566" spans="2:51" s="11" customFormat="1" ht="13.5">
      <c r="B566" s="233"/>
      <c r="C566" s="234"/>
      <c r="D566" s="235" t="s">
        <v>166</v>
      </c>
      <c r="E566" s="236" t="s">
        <v>30</v>
      </c>
      <c r="F566" s="237" t="s">
        <v>816</v>
      </c>
      <c r="G566" s="234"/>
      <c r="H566" s="236" t="s">
        <v>30</v>
      </c>
      <c r="I566" s="238"/>
      <c r="J566" s="234"/>
      <c r="K566" s="234"/>
      <c r="L566" s="239"/>
      <c r="M566" s="240"/>
      <c r="N566" s="241"/>
      <c r="O566" s="241"/>
      <c r="P566" s="241"/>
      <c r="Q566" s="241"/>
      <c r="R566" s="241"/>
      <c r="S566" s="241"/>
      <c r="T566" s="242"/>
      <c r="AT566" s="243" t="s">
        <v>166</v>
      </c>
      <c r="AU566" s="243" t="s">
        <v>84</v>
      </c>
      <c r="AV566" s="11" t="s">
        <v>82</v>
      </c>
      <c r="AW566" s="11" t="s">
        <v>37</v>
      </c>
      <c r="AX566" s="11" t="s">
        <v>74</v>
      </c>
      <c r="AY566" s="243" t="s">
        <v>157</v>
      </c>
    </row>
    <row r="567" spans="2:51" s="12" customFormat="1" ht="13.5">
      <c r="B567" s="244"/>
      <c r="C567" s="245"/>
      <c r="D567" s="235" t="s">
        <v>166</v>
      </c>
      <c r="E567" s="246" t="s">
        <v>30</v>
      </c>
      <c r="F567" s="247" t="s">
        <v>817</v>
      </c>
      <c r="G567" s="245"/>
      <c r="H567" s="248">
        <v>0.118</v>
      </c>
      <c r="I567" s="249"/>
      <c r="J567" s="245"/>
      <c r="K567" s="245"/>
      <c r="L567" s="250"/>
      <c r="M567" s="251"/>
      <c r="N567" s="252"/>
      <c r="O567" s="252"/>
      <c r="P567" s="252"/>
      <c r="Q567" s="252"/>
      <c r="R567" s="252"/>
      <c r="S567" s="252"/>
      <c r="T567" s="253"/>
      <c r="AT567" s="254" t="s">
        <v>166</v>
      </c>
      <c r="AU567" s="254" t="s">
        <v>84</v>
      </c>
      <c r="AV567" s="12" t="s">
        <v>84</v>
      </c>
      <c r="AW567" s="12" t="s">
        <v>37</v>
      </c>
      <c r="AX567" s="12" t="s">
        <v>74</v>
      </c>
      <c r="AY567" s="254" t="s">
        <v>157</v>
      </c>
    </row>
    <row r="568" spans="2:51" s="13" customFormat="1" ht="13.5">
      <c r="B568" s="255"/>
      <c r="C568" s="256"/>
      <c r="D568" s="235" t="s">
        <v>166</v>
      </c>
      <c r="E568" s="257" t="s">
        <v>30</v>
      </c>
      <c r="F568" s="258" t="s">
        <v>177</v>
      </c>
      <c r="G568" s="256"/>
      <c r="H568" s="259">
        <v>20.663</v>
      </c>
      <c r="I568" s="260"/>
      <c r="J568" s="256"/>
      <c r="K568" s="256"/>
      <c r="L568" s="261"/>
      <c r="M568" s="262"/>
      <c r="N568" s="263"/>
      <c r="O568" s="263"/>
      <c r="P568" s="263"/>
      <c r="Q568" s="263"/>
      <c r="R568" s="263"/>
      <c r="S568" s="263"/>
      <c r="T568" s="264"/>
      <c r="AT568" s="265" t="s">
        <v>166</v>
      </c>
      <c r="AU568" s="265" t="s">
        <v>84</v>
      </c>
      <c r="AV568" s="13" t="s">
        <v>164</v>
      </c>
      <c r="AW568" s="13" t="s">
        <v>37</v>
      </c>
      <c r="AX568" s="13" t="s">
        <v>82</v>
      </c>
      <c r="AY568" s="265" t="s">
        <v>157</v>
      </c>
    </row>
    <row r="569" spans="2:65" s="1" customFormat="1" ht="25.5" customHeight="1">
      <c r="B569" s="46"/>
      <c r="C569" s="221" t="s">
        <v>818</v>
      </c>
      <c r="D569" s="221" t="s">
        <v>159</v>
      </c>
      <c r="E569" s="222" t="s">
        <v>819</v>
      </c>
      <c r="F569" s="223" t="s">
        <v>820</v>
      </c>
      <c r="G569" s="224" t="s">
        <v>395</v>
      </c>
      <c r="H569" s="225">
        <v>113</v>
      </c>
      <c r="I569" s="226"/>
      <c r="J569" s="227">
        <f>ROUND(I569*H569,2)</f>
        <v>0</v>
      </c>
      <c r="K569" s="223" t="s">
        <v>163</v>
      </c>
      <c r="L569" s="72"/>
      <c r="M569" s="228" t="s">
        <v>30</v>
      </c>
      <c r="N569" s="229" t="s">
        <v>45</v>
      </c>
      <c r="O569" s="47"/>
      <c r="P569" s="230">
        <f>O569*H569</f>
        <v>0</v>
      </c>
      <c r="Q569" s="230">
        <v>0</v>
      </c>
      <c r="R569" s="230">
        <f>Q569*H569</f>
        <v>0</v>
      </c>
      <c r="S569" s="230">
        <v>0.054</v>
      </c>
      <c r="T569" s="231">
        <f>S569*H569</f>
        <v>6.102</v>
      </c>
      <c r="AR569" s="24" t="s">
        <v>164</v>
      </c>
      <c r="AT569" s="24" t="s">
        <v>159</v>
      </c>
      <c r="AU569" s="24" t="s">
        <v>84</v>
      </c>
      <c r="AY569" s="24" t="s">
        <v>157</v>
      </c>
      <c r="BE569" s="232">
        <f>IF(N569="základní",J569,0)</f>
        <v>0</v>
      </c>
      <c r="BF569" s="232">
        <f>IF(N569="snížená",J569,0)</f>
        <v>0</v>
      </c>
      <c r="BG569" s="232">
        <f>IF(N569="zákl. přenesená",J569,0)</f>
        <v>0</v>
      </c>
      <c r="BH569" s="232">
        <f>IF(N569="sníž. přenesená",J569,0)</f>
        <v>0</v>
      </c>
      <c r="BI569" s="232">
        <f>IF(N569="nulová",J569,0)</f>
        <v>0</v>
      </c>
      <c r="BJ569" s="24" t="s">
        <v>82</v>
      </c>
      <c r="BK569" s="232">
        <f>ROUND(I569*H569,2)</f>
        <v>0</v>
      </c>
      <c r="BL569" s="24" t="s">
        <v>164</v>
      </c>
      <c r="BM569" s="24" t="s">
        <v>821</v>
      </c>
    </row>
    <row r="570" spans="2:51" s="11" customFormat="1" ht="13.5">
      <c r="B570" s="233"/>
      <c r="C570" s="234"/>
      <c r="D570" s="235" t="s">
        <v>166</v>
      </c>
      <c r="E570" s="236" t="s">
        <v>30</v>
      </c>
      <c r="F570" s="237" t="s">
        <v>822</v>
      </c>
      <c r="G570" s="234"/>
      <c r="H570" s="236" t="s">
        <v>30</v>
      </c>
      <c r="I570" s="238"/>
      <c r="J570" s="234"/>
      <c r="K570" s="234"/>
      <c r="L570" s="239"/>
      <c r="M570" s="240"/>
      <c r="N570" s="241"/>
      <c r="O570" s="241"/>
      <c r="P570" s="241"/>
      <c r="Q570" s="241"/>
      <c r="R570" s="241"/>
      <c r="S570" s="241"/>
      <c r="T570" s="242"/>
      <c r="AT570" s="243" t="s">
        <v>166</v>
      </c>
      <c r="AU570" s="243" t="s">
        <v>84</v>
      </c>
      <c r="AV570" s="11" t="s">
        <v>82</v>
      </c>
      <c r="AW570" s="11" t="s">
        <v>37</v>
      </c>
      <c r="AX570" s="11" t="s">
        <v>74</v>
      </c>
      <c r="AY570" s="243" t="s">
        <v>157</v>
      </c>
    </row>
    <row r="571" spans="2:51" s="12" customFormat="1" ht="13.5">
      <c r="B571" s="244"/>
      <c r="C571" s="245"/>
      <c r="D571" s="235" t="s">
        <v>166</v>
      </c>
      <c r="E571" s="246" t="s">
        <v>30</v>
      </c>
      <c r="F571" s="247" t="s">
        <v>823</v>
      </c>
      <c r="G571" s="245"/>
      <c r="H571" s="248">
        <v>22.904</v>
      </c>
      <c r="I571" s="249"/>
      <c r="J571" s="245"/>
      <c r="K571" s="245"/>
      <c r="L571" s="250"/>
      <c r="M571" s="251"/>
      <c r="N571" s="252"/>
      <c r="O571" s="252"/>
      <c r="P571" s="252"/>
      <c r="Q571" s="252"/>
      <c r="R571" s="252"/>
      <c r="S571" s="252"/>
      <c r="T571" s="253"/>
      <c r="AT571" s="254" t="s">
        <v>166</v>
      </c>
      <c r="AU571" s="254" t="s">
        <v>84</v>
      </c>
      <c r="AV571" s="12" t="s">
        <v>84</v>
      </c>
      <c r="AW571" s="12" t="s">
        <v>37</v>
      </c>
      <c r="AX571" s="12" t="s">
        <v>74</v>
      </c>
      <c r="AY571" s="254" t="s">
        <v>157</v>
      </c>
    </row>
    <row r="572" spans="2:51" s="12" customFormat="1" ht="13.5">
      <c r="B572" s="244"/>
      <c r="C572" s="245"/>
      <c r="D572" s="235" t="s">
        <v>166</v>
      </c>
      <c r="E572" s="246" t="s">
        <v>30</v>
      </c>
      <c r="F572" s="247" t="s">
        <v>824</v>
      </c>
      <c r="G572" s="245"/>
      <c r="H572" s="248">
        <v>52.867</v>
      </c>
      <c r="I572" s="249"/>
      <c r="J572" s="245"/>
      <c r="K572" s="245"/>
      <c r="L572" s="250"/>
      <c r="M572" s="251"/>
      <c r="N572" s="252"/>
      <c r="O572" s="252"/>
      <c r="P572" s="252"/>
      <c r="Q572" s="252"/>
      <c r="R572" s="252"/>
      <c r="S572" s="252"/>
      <c r="T572" s="253"/>
      <c r="AT572" s="254" t="s">
        <v>166</v>
      </c>
      <c r="AU572" s="254" t="s">
        <v>84</v>
      </c>
      <c r="AV572" s="12" t="s">
        <v>84</v>
      </c>
      <c r="AW572" s="12" t="s">
        <v>37</v>
      </c>
      <c r="AX572" s="12" t="s">
        <v>74</v>
      </c>
      <c r="AY572" s="254" t="s">
        <v>157</v>
      </c>
    </row>
    <row r="573" spans="2:51" s="12" customFormat="1" ht="13.5">
      <c r="B573" s="244"/>
      <c r="C573" s="245"/>
      <c r="D573" s="235" t="s">
        <v>166</v>
      </c>
      <c r="E573" s="246" t="s">
        <v>30</v>
      </c>
      <c r="F573" s="247" t="s">
        <v>825</v>
      </c>
      <c r="G573" s="245"/>
      <c r="H573" s="248">
        <v>25.2</v>
      </c>
      <c r="I573" s="249"/>
      <c r="J573" s="245"/>
      <c r="K573" s="245"/>
      <c r="L573" s="250"/>
      <c r="M573" s="251"/>
      <c r="N573" s="252"/>
      <c r="O573" s="252"/>
      <c r="P573" s="252"/>
      <c r="Q573" s="252"/>
      <c r="R573" s="252"/>
      <c r="S573" s="252"/>
      <c r="T573" s="253"/>
      <c r="AT573" s="254" t="s">
        <v>166</v>
      </c>
      <c r="AU573" s="254" t="s">
        <v>84</v>
      </c>
      <c r="AV573" s="12" t="s">
        <v>84</v>
      </c>
      <c r="AW573" s="12" t="s">
        <v>37</v>
      </c>
      <c r="AX573" s="12" t="s">
        <v>74</v>
      </c>
      <c r="AY573" s="254" t="s">
        <v>157</v>
      </c>
    </row>
    <row r="574" spans="2:51" s="12" customFormat="1" ht="13.5">
      <c r="B574" s="244"/>
      <c r="C574" s="245"/>
      <c r="D574" s="235" t="s">
        <v>166</v>
      </c>
      <c r="E574" s="246" t="s">
        <v>30</v>
      </c>
      <c r="F574" s="247" t="s">
        <v>826</v>
      </c>
      <c r="G574" s="245"/>
      <c r="H574" s="248">
        <v>12.029</v>
      </c>
      <c r="I574" s="249"/>
      <c r="J574" s="245"/>
      <c r="K574" s="245"/>
      <c r="L574" s="250"/>
      <c r="M574" s="251"/>
      <c r="N574" s="252"/>
      <c r="O574" s="252"/>
      <c r="P574" s="252"/>
      <c r="Q574" s="252"/>
      <c r="R574" s="252"/>
      <c r="S574" s="252"/>
      <c r="T574" s="253"/>
      <c r="AT574" s="254" t="s">
        <v>166</v>
      </c>
      <c r="AU574" s="254" t="s">
        <v>84</v>
      </c>
      <c r="AV574" s="12" t="s">
        <v>84</v>
      </c>
      <c r="AW574" s="12" t="s">
        <v>37</v>
      </c>
      <c r="AX574" s="12" t="s">
        <v>74</v>
      </c>
      <c r="AY574" s="254" t="s">
        <v>157</v>
      </c>
    </row>
    <row r="575" spans="2:51" s="13" customFormat="1" ht="13.5">
      <c r="B575" s="255"/>
      <c r="C575" s="256"/>
      <c r="D575" s="235" t="s">
        <v>166</v>
      </c>
      <c r="E575" s="257" t="s">
        <v>30</v>
      </c>
      <c r="F575" s="258" t="s">
        <v>177</v>
      </c>
      <c r="G575" s="256"/>
      <c r="H575" s="259">
        <v>113</v>
      </c>
      <c r="I575" s="260"/>
      <c r="J575" s="256"/>
      <c r="K575" s="256"/>
      <c r="L575" s="261"/>
      <c r="M575" s="262"/>
      <c r="N575" s="263"/>
      <c r="O575" s="263"/>
      <c r="P575" s="263"/>
      <c r="Q575" s="263"/>
      <c r="R575" s="263"/>
      <c r="S575" s="263"/>
      <c r="T575" s="264"/>
      <c r="AT575" s="265" t="s">
        <v>166</v>
      </c>
      <c r="AU575" s="265" t="s">
        <v>84</v>
      </c>
      <c r="AV575" s="13" t="s">
        <v>164</v>
      </c>
      <c r="AW575" s="13" t="s">
        <v>37</v>
      </c>
      <c r="AX575" s="13" t="s">
        <v>82</v>
      </c>
      <c r="AY575" s="265" t="s">
        <v>157</v>
      </c>
    </row>
    <row r="576" spans="2:65" s="1" customFormat="1" ht="16.5" customHeight="1">
      <c r="B576" s="46"/>
      <c r="C576" s="221" t="s">
        <v>827</v>
      </c>
      <c r="D576" s="221" t="s">
        <v>159</v>
      </c>
      <c r="E576" s="222" t="s">
        <v>828</v>
      </c>
      <c r="F576" s="223" t="s">
        <v>829</v>
      </c>
      <c r="G576" s="224" t="s">
        <v>295</v>
      </c>
      <c r="H576" s="225">
        <v>20.8</v>
      </c>
      <c r="I576" s="226"/>
      <c r="J576" s="227">
        <f>ROUND(I576*H576,2)</f>
        <v>0</v>
      </c>
      <c r="K576" s="223" t="s">
        <v>163</v>
      </c>
      <c r="L576" s="72"/>
      <c r="M576" s="228" t="s">
        <v>30</v>
      </c>
      <c r="N576" s="229" t="s">
        <v>45</v>
      </c>
      <c r="O576" s="47"/>
      <c r="P576" s="230">
        <f>O576*H576</f>
        <v>0</v>
      </c>
      <c r="Q576" s="230">
        <v>0</v>
      </c>
      <c r="R576" s="230">
        <f>Q576*H576</f>
        <v>0</v>
      </c>
      <c r="S576" s="230">
        <v>0.07</v>
      </c>
      <c r="T576" s="231">
        <f>S576*H576</f>
        <v>1.4560000000000002</v>
      </c>
      <c r="AR576" s="24" t="s">
        <v>164</v>
      </c>
      <c r="AT576" s="24" t="s">
        <v>159</v>
      </c>
      <c r="AU576" s="24" t="s">
        <v>84</v>
      </c>
      <c r="AY576" s="24" t="s">
        <v>157</v>
      </c>
      <c r="BE576" s="232">
        <f>IF(N576="základní",J576,0)</f>
        <v>0</v>
      </c>
      <c r="BF576" s="232">
        <f>IF(N576="snížená",J576,0)</f>
        <v>0</v>
      </c>
      <c r="BG576" s="232">
        <f>IF(N576="zákl. přenesená",J576,0)</f>
        <v>0</v>
      </c>
      <c r="BH576" s="232">
        <f>IF(N576="sníž. přenesená",J576,0)</f>
        <v>0</v>
      </c>
      <c r="BI576" s="232">
        <f>IF(N576="nulová",J576,0)</f>
        <v>0</v>
      </c>
      <c r="BJ576" s="24" t="s">
        <v>82</v>
      </c>
      <c r="BK576" s="232">
        <f>ROUND(I576*H576,2)</f>
        <v>0</v>
      </c>
      <c r="BL576" s="24" t="s">
        <v>164</v>
      </c>
      <c r="BM576" s="24" t="s">
        <v>830</v>
      </c>
    </row>
    <row r="577" spans="2:51" s="11" customFormat="1" ht="13.5">
      <c r="B577" s="233"/>
      <c r="C577" s="234"/>
      <c r="D577" s="235" t="s">
        <v>166</v>
      </c>
      <c r="E577" s="236" t="s">
        <v>30</v>
      </c>
      <c r="F577" s="237" t="s">
        <v>831</v>
      </c>
      <c r="G577" s="234"/>
      <c r="H577" s="236" t="s">
        <v>30</v>
      </c>
      <c r="I577" s="238"/>
      <c r="J577" s="234"/>
      <c r="K577" s="234"/>
      <c r="L577" s="239"/>
      <c r="M577" s="240"/>
      <c r="N577" s="241"/>
      <c r="O577" s="241"/>
      <c r="P577" s="241"/>
      <c r="Q577" s="241"/>
      <c r="R577" s="241"/>
      <c r="S577" s="241"/>
      <c r="T577" s="242"/>
      <c r="AT577" s="243" t="s">
        <v>166</v>
      </c>
      <c r="AU577" s="243" t="s">
        <v>84</v>
      </c>
      <c r="AV577" s="11" t="s">
        <v>82</v>
      </c>
      <c r="AW577" s="11" t="s">
        <v>37</v>
      </c>
      <c r="AX577" s="11" t="s">
        <v>74</v>
      </c>
      <c r="AY577" s="243" t="s">
        <v>157</v>
      </c>
    </row>
    <row r="578" spans="2:51" s="12" customFormat="1" ht="13.5">
      <c r="B578" s="244"/>
      <c r="C578" s="245"/>
      <c r="D578" s="235" t="s">
        <v>166</v>
      </c>
      <c r="E578" s="246" t="s">
        <v>30</v>
      </c>
      <c r="F578" s="247" t="s">
        <v>832</v>
      </c>
      <c r="G578" s="245"/>
      <c r="H578" s="248">
        <v>20.8</v>
      </c>
      <c r="I578" s="249"/>
      <c r="J578" s="245"/>
      <c r="K578" s="245"/>
      <c r="L578" s="250"/>
      <c r="M578" s="251"/>
      <c r="N578" s="252"/>
      <c r="O578" s="252"/>
      <c r="P578" s="252"/>
      <c r="Q578" s="252"/>
      <c r="R578" s="252"/>
      <c r="S578" s="252"/>
      <c r="T578" s="253"/>
      <c r="AT578" s="254" t="s">
        <v>166</v>
      </c>
      <c r="AU578" s="254" t="s">
        <v>84</v>
      </c>
      <c r="AV578" s="12" t="s">
        <v>84</v>
      </c>
      <c r="AW578" s="12" t="s">
        <v>37</v>
      </c>
      <c r="AX578" s="12" t="s">
        <v>82</v>
      </c>
      <c r="AY578" s="254" t="s">
        <v>157</v>
      </c>
    </row>
    <row r="579" spans="2:65" s="1" customFormat="1" ht="25.5" customHeight="1">
      <c r="B579" s="46"/>
      <c r="C579" s="221" t="s">
        <v>833</v>
      </c>
      <c r="D579" s="221" t="s">
        <v>159</v>
      </c>
      <c r="E579" s="222" t="s">
        <v>834</v>
      </c>
      <c r="F579" s="223" t="s">
        <v>835</v>
      </c>
      <c r="G579" s="224" t="s">
        <v>171</v>
      </c>
      <c r="H579" s="225">
        <v>11.862</v>
      </c>
      <c r="I579" s="226"/>
      <c r="J579" s="227">
        <f>ROUND(I579*H579,2)</f>
        <v>0</v>
      </c>
      <c r="K579" s="223" t="s">
        <v>163</v>
      </c>
      <c r="L579" s="72"/>
      <c r="M579" s="228" t="s">
        <v>30</v>
      </c>
      <c r="N579" s="229" t="s">
        <v>45</v>
      </c>
      <c r="O579" s="47"/>
      <c r="P579" s="230">
        <f>O579*H579</f>
        <v>0</v>
      </c>
      <c r="Q579" s="230">
        <v>0</v>
      </c>
      <c r="R579" s="230">
        <f>Q579*H579</f>
        <v>0</v>
      </c>
      <c r="S579" s="230">
        <v>2.2</v>
      </c>
      <c r="T579" s="231">
        <f>S579*H579</f>
        <v>26.096400000000003</v>
      </c>
      <c r="AR579" s="24" t="s">
        <v>164</v>
      </c>
      <c r="AT579" s="24" t="s">
        <v>159</v>
      </c>
      <c r="AU579" s="24" t="s">
        <v>84</v>
      </c>
      <c r="AY579" s="24" t="s">
        <v>157</v>
      </c>
      <c r="BE579" s="232">
        <f>IF(N579="základní",J579,0)</f>
        <v>0</v>
      </c>
      <c r="BF579" s="232">
        <f>IF(N579="snížená",J579,0)</f>
        <v>0</v>
      </c>
      <c r="BG579" s="232">
        <f>IF(N579="zákl. přenesená",J579,0)</f>
        <v>0</v>
      </c>
      <c r="BH579" s="232">
        <f>IF(N579="sníž. přenesená",J579,0)</f>
        <v>0</v>
      </c>
      <c r="BI579" s="232">
        <f>IF(N579="nulová",J579,0)</f>
        <v>0</v>
      </c>
      <c r="BJ579" s="24" t="s">
        <v>82</v>
      </c>
      <c r="BK579" s="232">
        <f>ROUND(I579*H579,2)</f>
        <v>0</v>
      </c>
      <c r="BL579" s="24" t="s">
        <v>164</v>
      </c>
      <c r="BM579" s="24" t="s">
        <v>836</v>
      </c>
    </row>
    <row r="580" spans="2:51" s="11" customFormat="1" ht="13.5">
      <c r="B580" s="233"/>
      <c r="C580" s="234"/>
      <c r="D580" s="235" t="s">
        <v>166</v>
      </c>
      <c r="E580" s="236" t="s">
        <v>30</v>
      </c>
      <c r="F580" s="237" t="s">
        <v>837</v>
      </c>
      <c r="G580" s="234"/>
      <c r="H580" s="236" t="s">
        <v>30</v>
      </c>
      <c r="I580" s="238"/>
      <c r="J580" s="234"/>
      <c r="K580" s="234"/>
      <c r="L580" s="239"/>
      <c r="M580" s="240"/>
      <c r="N580" s="241"/>
      <c r="O580" s="241"/>
      <c r="P580" s="241"/>
      <c r="Q580" s="241"/>
      <c r="R580" s="241"/>
      <c r="S580" s="241"/>
      <c r="T580" s="242"/>
      <c r="AT580" s="243" t="s">
        <v>166</v>
      </c>
      <c r="AU580" s="243" t="s">
        <v>84</v>
      </c>
      <c r="AV580" s="11" t="s">
        <v>82</v>
      </c>
      <c r="AW580" s="11" t="s">
        <v>37</v>
      </c>
      <c r="AX580" s="11" t="s">
        <v>74</v>
      </c>
      <c r="AY580" s="243" t="s">
        <v>157</v>
      </c>
    </row>
    <row r="581" spans="2:51" s="12" customFormat="1" ht="13.5">
      <c r="B581" s="244"/>
      <c r="C581" s="245"/>
      <c r="D581" s="235" t="s">
        <v>166</v>
      </c>
      <c r="E581" s="246" t="s">
        <v>30</v>
      </c>
      <c r="F581" s="247" t="s">
        <v>838</v>
      </c>
      <c r="G581" s="245"/>
      <c r="H581" s="248">
        <v>7.65</v>
      </c>
      <c r="I581" s="249"/>
      <c r="J581" s="245"/>
      <c r="K581" s="245"/>
      <c r="L581" s="250"/>
      <c r="M581" s="251"/>
      <c r="N581" s="252"/>
      <c r="O581" s="252"/>
      <c r="P581" s="252"/>
      <c r="Q581" s="252"/>
      <c r="R581" s="252"/>
      <c r="S581" s="252"/>
      <c r="T581" s="253"/>
      <c r="AT581" s="254" t="s">
        <v>166</v>
      </c>
      <c r="AU581" s="254" t="s">
        <v>84</v>
      </c>
      <c r="AV581" s="12" t="s">
        <v>84</v>
      </c>
      <c r="AW581" s="12" t="s">
        <v>37</v>
      </c>
      <c r="AX581" s="12" t="s">
        <v>74</v>
      </c>
      <c r="AY581" s="254" t="s">
        <v>157</v>
      </c>
    </row>
    <row r="582" spans="2:51" s="11" customFormat="1" ht="13.5">
      <c r="B582" s="233"/>
      <c r="C582" s="234"/>
      <c r="D582" s="235" t="s">
        <v>166</v>
      </c>
      <c r="E582" s="236" t="s">
        <v>30</v>
      </c>
      <c r="F582" s="237" t="s">
        <v>839</v>
      </c>
      <c r="G582" s="234"/>
      <c r="H582" s="236" t="s">
        <v>30</v>
      </c>
      <c r="I582" s="238"/>
      <c r="J582" s="234"/>
      <c r="K582" s="234"/>
      <c r="L582" s="239"/>
      <c r="M582" s="240"/>
      <c r="N582" s="241"/>
      <c r="O582" s="241"/>
      <c r="P582" s="241"/>
      <c r="Q582" s="241"/>
      <c r="R582" s="241"/>
      <c r="S582" s="241"/>
      <c r="T582" s="242"/>
      <c r="AT582" s="243" t="s">
        <v>166</v>
      </c>
      <c r="AU582" s="243" t="s">
        <v>84</v>
      </c>
      <c r="AV582" s="11" t="s">
        <v>82</v>
      </c>
      <c r="AW582" s="11" t="s">
        <v>37</v>
      </c>
      <c r="AX582" s="11" t="s">
        <v>74</v>
      </c>
      <c r="AY582" s="243" t="s">
        <v>157</v>
      </c>
    </row>
    <row r="583" spans="2:51" s="12" customFormat="1" ht="13.5">
      <c r="B583" s="244"/>
      <c r="C583" s="245"/>
      <c r="D583" s="235" t="s">
        <v>166</v>
      </c>
      <c r="E583" s="246" t="s">
        <v>30</v>
      </c>
      <c r="F583" s="247" t="s">
        <v>840</v>
      </c>
      <c r="G583" s="245"/>
      <c r="H583" s="248">
        <v>4.212</v>
      </c>
      <c r="I583" s="249"/>
      <c r="J583" s="245"/>
      <c r="K583" s="245"/>
      <c r="L583" s="250"/>
      <c r="M583" s="251"/>
      <c r="N583" s="252"/>
      <c r="O583" s="252"/>
      <c r="P583" s="252"/>
      <c r="Q583" s="252"/>
      <c r="R583" s="252"/>
      <c r="S583" s="252"/>
      <c r="T583" s="253"/>
      <c r="AT583" s="254" t="s">
        <v>166</v>
      </c>
      <c r="AU583" s="254" t="s">
        <v>84</v>
      </c>
      <c r="AV583" s="12" t="s">
        <v>84</v>
      </c>
      <c r="AW583" s="12" t="s">
        <v>37</v>
      </c>
      <c r="AX583" s="12" t="s">
        <v>74</v>
      </c>
      <c r="AY583" s="254" t="s">
        <v>157</v>
      </c>
    </row>
    <row r="584" spans="2:51" s="13" customFormat="1" ht="13.5">
      <c r="B584" s="255"/>
      <c r="C584" s="256"/>
      <c r="D584" s="235" t="s">
        <v>166</v>
      </c>
      <c r="E584" s="257" t="s">
        <v>30</v>
      </c>
      <c r="F584" s="258" t="s">
        <v>177</v>
      </c>
      <c r="G584" s="256"/>
      <c r="H584" s="259">
        <v>11.862</v>
      </c>
      <c r="I584" s="260"/>
      <c r="J584" s="256"/>
      <c r="K584" s="256"/>
      <c r="L584" s="261"/>
      <c r="M584" s="262"/>
      <c r="N584" s="263"/>
      <c r="O584" s="263"/>
      <c r="P584" s="263"/>
      <c r="Q584" s="263"/>
      <c r="R584" s="263"/>
      <c r="S584" s="263"/>
      <c r="T584" s="264"/>
      <c r="AT584" s="265" t="s">
        <v>166</v>
      </c>
      <c r="AU584" s="265" t="s">
        <v>84</v>
      </c>
      <c r="AV584" s="13" t="s">
        <v>164</v>
      </c>
      <c r="AW584" s="13" t="s">
        <v>37</v>
      </c>
      <c r="AX584" s="13" t="s">
        <v>82</v>
      </c>
      <c r="AY584" s="265" t="s">
        <v>157</v>
      </c>
    </row>
    <row r="585" spans="2:65" s="1" customFormat="1" ht="16.5" customHeight="1">
      <c r="B585" s="46"/>
      <c r="C585" s="221" t="s">
        <v>841</v>
      </c>
      <c r="D585" s="221" t="s">
        <v>159</v>
      </c>
      <c r="E585" s="222" t="s">
        <v>842</v>
      </c>
      <c r="F585" s="223" t="s">
        <v>843</v>
      </c>
      <c r="G585" s="224" t="s">
        <v>162</v>
      </c>
      <c r="H585" s="225">
        <v>4</v>
      </c>
      <c r="I585" s="226"/>
      <c r="J585" s="227">
        <f>ROUND(I585*H585,2)</f>
        <v>0</v>
      </c>
      <c r="K585" s="223" t="s">
        <v>163</v>
      </c>
      <c r="L585" s="72"/>
      <c r="M585" s="228" t="s">
        <v>30</v>
      </c>
      <c r="N585" s="229" t="s">
        <v>45</v>
      </c>
      <c r="O585" s="47"/>
      <c r="P585" s="230">
        <f>O585*H585</f>
        <v>0</v>
      </c>
      <c r="Q585" s="230">
        <v>0</v>
      </c>
      <c r="R585" s="230">
        <f>Q585*H585</f>
        <v>0</v>
      </c>
      <c r="S585" s="230">
        <v>0.048</v>
      </c>
      <c r="T585" s="231">
        <f>S585*H585</f>
        <v>0.192</v>
      </c>
      <c r="AR585" s="24" t="s">
        <v>164</v>
      </c>
      <c r="AT585" s="24" t="s">
        <v>159</v>
      </c>
      <c r="AU585" s="24" t="s">
        <v>84</v>
      </c>
      <c r="AY585" s="24" t="s">
        <v>157</v>
      </c>
      <c r="BE585" s="232">
        <f>IF(N585="základní",J585,0)</f>
        <v>0</v>
      </c>
      <c r="BF585" s="232">
        <f>IF(N585="snížená",J585,0)</f>
        <v>0</v>
      </c>
      <c r="BG585" s="232">
        <f>IF(N585="zákl. přenesená",J585,0)</f>
        <v>0</v>
      </c>
      <c r="BH585" s="232">
        <f>IF(N585="sníž. přenesená",J585,0)</f>
        <v>0</v>
      </c>
      <c r="BI585" s="232">
        <f>IF(N585="nulová",J585,0)</f>
        <v>0</v>
      </c>
      <c r="BJ585" s="24" t="s">
        <v>82</v>
      </c>
      <c r="BK585" s="232">
        <f>ROUND(I585*H585,2)</f>
        <v>0</v>
      </c>
      <c r="BL585" s="24" t="s">
        <v>164</v>
      </c>
      <c r="BM585" s="24" t="s">
        <v>844</v>
      </c>
    </row>
    <row r="586" spans="2:51" s="12" customFormat="1" ht="13.5">
      <c r="B586" s="244"/>
      <c r="C586" s="245"/>
      <c r="D586" s="235" t="s">
        <v>166</v>
      </c>
      <c r="E586" s="246" t="s">
        <v>30</v>
      </c>
      <c r="F586" s="247" t="s">
        <v>845</v>
      </c>
      <c r="G586" s="245"/>
      <c r="H586" s="248">
        <v>0.2</v>
      </c>
      <c r="I586" s="249"/>
      <c r="J586" s="245"/>
      <c r="K586" s="245"/>
      <c r="L586" s="250"/>
      <c r="M586" s="251"/>
      <c r="N586" s="252"/>
      <c r="O586" s="252"/>
      <c r="P586" s="252"/>
      <c r="Q586" s="252"/>
      <c r="R586" s="252"/>
      <c r="S586" s="252"/>
      <c r="T586" s="253"/>
      <c r="AT586" s="254" t="s">
        <v>166</v>
      </c>
      <c r="AU586" s="254" t="s">
        <v>84</v>
      </c>
      <c r="AV586" s="12" t="s">
        <v>84</v>
      </c>
      <c r="AW586" s="12" t="s">
        <v>37</v>
      </c>
      <c r="AX586" s="12" t="s">
        <v>74</v>
      </c>
      <c r="AY586" s="254" t="s">
        <v>157</v>
      </c>
    </row>
    <row r="587" spans="2:51" s="12" customFormat="1" ht="13.5">
      <c r="B587" s="244"/>
      <c r="C587" s="245"/>
      <c r="D587" s="235" t="s">
        <v>166</v>
      </c>
      <c r="E587" s="246" t="s">
        <v>30</v>
      </c>
      <c r="F587" s="247" t="s">
        <v>846</v>
      </c>
      <c r="G587" s="245"/>
      <c r="H587" s="248">
        <v>0.8</v>
      </c>
      <c r="I587" s="249"/>
      <c r="J587" s="245"/>
      <c r="K587" s="245"/>
      <c r="L587" s="250"/>
      <c r="M587" s="251"/>
      <c r="N587" s="252"/>
      <c r="O587" s="252"/>
      <c r="P587" s="252"/>
      <c r="Q587" s="252"/>
      <c r="R587" s="252"/>
      <c r="S587" s="252"/>
      <c r="T587" s="253"/>
      <c r="AT587" s="254" t="s">
        <v>166</v>
      </c>
      <c r="AU587" s="254" t="s">
        <v>84</v>
      </c>
      <c r="AV587" s="12" t="s">
        <v>84</v>
      </c>
      <c r="AW587" s="12" t="s">
        <v>37</v>
      </c>
      <c r="AX587" s="12" t="s">
        <v>74</v>
      </c>
      <c r="AY587" s="254" t="s">
        <v>157</v>
      </c>
    </row>
    <row r="588" spans="2:51" s="12" customFormat="1" ht="13.5">
      <c r="B588" s="244"/>
      <c r="C588" s="245"/>
      <c r="D588" s="235" t="s">
        <v>166</v>
      </c>
      <c r="E588" s="246" t="s">
        <v>30</v>
      </c>
      <c r="F588" s="247" t="s">
        <v>847</v>
      </c>
      <c r="G588" s="245"/>
      <c r="H588" s="248">
        <v>0.3</v>
      </c>
      <c r="I588" s="249"/>
      <c r="J588" s="245"/>
      <c r="K588" s="245"/>
      <c r="L588" s="250"/>
      <c r="M588" s="251"/>
      <c r="N588" s="252"/>
      <c r="O588" s="252"/>
      <c r="P588" s="252"/>
      <c r="Q588" s="252"/>
      <c r="R588" s="252"/>
      <c r="S588" s="252"/>
      <c r="T588" s="253"/>
      <c r="AT588" s="254" t="s">
        <v>166</v>
      </c>
      <c r="AU588" s="254" t="s">
        <v>84</v>
      </c>
      <c r="AV588" s="12" t="s">
        <v>84</v>
      </c>
      <c r="AW588" s="12" t="s">
        <v>37</v>
      </c>
      <c r="AX588" s="12" t="s">
        <v>74</v>
      </c>
      <c r="AY588" s="254" t="s">
        <v>157</v>
      </c>
    </row>
    <row r="589" spans="2:51" s="12" customFormat="1" ht="13.5">
      <c r="B589" s="244"/>
      <c r="C589" s="245"/>
      <c r="D589" s="235" t="s">
        <v>166</v>
      </c>
      <c r="E589" s="246" t="s">
        <v>30</v>
      </c>
      <c r="F589" s="247" t="s">
        <v>848</v>
      </c>
      <c r="G589" s="245"/>
      <c r="H589" s="248">
        <v>0.2</v>
      </c>
      <c r="I589" s="249"/>
      <c r="J589" s="245"/>
      <c r="K589" s="245"/>
      <c r="L589" s="250"/>
      <c r="M589" s="251"/>
      <c r="N589" s="252"/>
      <c r="O589" s="252"/>
      <c r="P589" s="252"/>
      <c r="Q589" s="252"/>
      <c r="R589" s="252"/>
      <c r="S589" s="252"/>
      <c r="T589" s="253"/>
      <c r="AT589" s="254" t="s">
        <v>166</v>
      </c>
      <c r="AU589" s="254" t="s">
        <v>84</v>
      </c>
      <c r="AV589" s="12" t="s">
        <v>84</v>
      </c>
      <c r="AW589" s="12" t="s">
        <v>37</v>
      </c>
      <c r="AX589" s="12" t="s">
        <v>74</v>
      </c>
      <c r="AY589" s="254" t="s">
        <v>157</v>
      </c>
    </row>
    <row r="590" spans="2:51" s="12" customFormat="1" ht="13.5">
      <c r="B590" s="244"/>
      <c r="C590" s="245"/>
      <c r="D590" s="235" t="s">
        <v>166</v>
      </c>
      <c r="E590" s="246" t="s">
        <v>30</v>
      </c>
      <c r="F590" s="247" t="s">
        <v>849</v>
      </c>
      <c r="G590" s="245"/>
      <c r="H590" s="248">
        <v>0.4</v>
      </c>
      <c r="I590" s="249"/>
      <c r="J590" s="245"/>
      <c r="K590" s="245"/>
      <c r="L590" s="250"/>
      <c r="M590" s="251"/>
      <c r="N590" s="252"/>
      <c r="O590" s="252"/>
      <c r="P590" s="252"/>
      <c r="Q590" s="252"/>
      <c r="R590" s="252"/>
      <c r="S590" s="252"/>
      <c r="T590" s="253"/>
      <c r="AT590" s="254" t="s">
        <v>166</v>
      </c>
      <c r="AU590" s="254" t="s">
        <v>84</v>
      </c>
      <c r="AV590" s="12" t="s">
        <v>84</v>
      </c>
      <c r="AW590" s="12" t="s">
        <v>37</v>
      </c>
      <c r="AX590" s="12" t="s">
        <v>74</v>
      </c>
      <c r="AY590" s="254" t="s">
        <v>157</v>
      </c>
    </row>
    <row r="591" spans="2:51" s="12" customFormat="1" ht="13.5">
      <c r="B591" s="244"/>
      <c r="C591" s="245"/>
      <c r="D591" s="235" t="s">
        <v>166</v>
      </c>
      <c r="E591" s="246" t="s">
        <v>30</v>
      </c>
      <c r="F591" s="247" t="s">
        <v>850</v>
      </c>
      <c r="G591" s="245"/>
      <c r="H591" s="248">
        <v>0.24</v>
      </c>
      <c r="I591" s="249"/>
      <c r="J591" s="245"/>
      <c r="K591" s="245"/>
      <c r="L591" s="250"/>
      <c r="M591" s="251"/>
      <c r="N591" s="252"/>
      <c r="O591" s="252"/>
      <c r="P591" s="252"/>
      <c r="Q591" s="252"/>
      <c r="R591" s="252"/>
      <c r="S591" s="252"/>
      <c r="T591" s="253"/>
      <c r="AT591" s="254" t="s">
        <v>166</v>
      </c>
      <c r="AU591" s="254" t="s">
        <v>84</v>
      </c>
      <c r="AV591" s="12" t="s">
        <v>84</v>
      </c>
      <c r="AW591" s="12" t="s">
        <v>37</v>
      </c>
      <c r="AX591" s="12" t="s">
        <v>74</v>
      </c>
      <c r="AY591" s="254" t="s">
        <v>157</v>
      </c>
    </row>
    <row r="592" spans="2:51" s="12" customFormat="1" ht="13.5">
      <c r="B592" s="244"/>
      <c r="C592" s="245"/>
      <c r="D592" s="235" t="s">
        <v>166</v>
      </c>
      <c r="E592" s="246" t="s">
        <v>30</v>
      </c>
      <c r="F592" s="247" t="s">
        <v>851</v>
      </c>
      <c r="G592" s="245"/>
      <c r="H592" s="248">
        <v>0.3</v>
      </c>
      <c r="I592" s="249"/>
      <c r="J592" s="245"/>
      <c r="K592" s="245"/>
      <c r="L592" s="250"/>
      <c r="M592" s="251"/>
      <c r="N592" s="252"/>
      <c r="O592" s="252"/>
      <c r="P592" s="252"/>
      <c r="Q592" s="252"/>
      <c r="R592" s="252"/>
      <c r="S592" s="252"/>
      <c r="T592" s="253"/>
      <c r="AT592" s="254" t="s">
        <v>166</v>
      </c>
      <c r="AU592" s="254" t="s">
        <v>84</v>
      </c>
      <c r="AV592" s="12" t="s">
        <v>84</v>
      </c>
      <c r="AW592" s="12" t="s">
        <v>37</v>
      </c>
      <c r="AX592" s="12" t="s">
        <v>74</v>
      </c>
      <c r="AY592" s="254" t="s">
        <v>157</v>
      </c>
    </row>
    <row r="593" spans="2:51" s="12" customFormat="1" ht="13.5">
      <c r="B593" s="244"/>
      <c r="C593" s="245"/>
      <c r="D593" s="235" t="s">
        <v>166</v>
      </c>
      <c r="E593" s="246" t="s">
        <v>30</v>
      </c>
      <c r="F593" s="247" t="s">
        <v>852</v>
      </c>
      <c r="G593" s="245"/>
      <c r="H593" s="248">
        <v>0.56</v>
      </c>
      <c r="I593" s="249"/>
      <c r="J593" s="245"/>
      <c r="K593" s="245"/>
      <c r="L593" s="250"/>
      <c r="M593" s="251"/>
      <c r="N593" s="252"/>
      <c r="O593" s="252"/>
      <c r="P593" s="252"/>
      <c r="Q593" s="252"/>
      <c r="R593" s="252"/>
      <c r="S593" s="252"/>
      <c r="T593" s="253"/>
      <c r="AT593" s="254" t="s">
        <v>166</v>
      </c>
      <c r="AU593" s="254" t="s">
        <v>84</v>
      </c>
      <c r="AV593" s="12" t="s">
        <v>84</v>
      </c>
      <c r="AW593" s="12" t="s">
        <v>37</v>
      </c>
      <c r="AX593" s="12" t="s">
        <v>74</v>
      </c>
      <c r="AY593" s="254" t="s">
        <v>157</v>
      </c>
    </row>
    <row r="594" spans="2:51" s="12" customFormat="1" ht="13.5">
      <c r="B594" s="244"/>
      <c r="C594" s="245"/>
      <c r="D594" s="235" t="s">
        <v>166</v>
      </c>
      <c r="E594" s="246" t="s">
        <v>30</v>
      </c>
      <c r="F594" s="247" t="s">
        <v>853</v>
      </c>
      <c r="G594" s="245"/>
      <c r="H594" s="248">
        <v>1</v>
      </c>
      <c r="I594" s="249"/>
      <c r="J594" s="245"/>
      <c r="K594" s="245"/>
      <c r="L594" s="250"/>
      <c r="M594" s="251"/>
      <c r="N594" s="252"/>
      <c r="O594" s="252"/>
      <c r="P594" s="252"/>
      <c r="Q594" s="252"/>
      <c r="R594" s="252"/>
      <c r="S594" s="252"/>
      <c r="T594" s="253"/>
      <c r="AT594" s="254" t="s">
        <v>166</v>
      </c>
      <c r="AU594" s="254" t="s">
        <v>84</v>
      </c>
      <c r="AV594" s="12" t="s">
        <v>84</v>
      </c>
      <c r="AW594" s="12" t="s">
        <v>37</v>
      </c>
      <c r="AX594" s="12" t="s">
        <v>74</v>
      </c>
      <c r="AY594" s="254" t="s">
        <v>157</v>
      </c>
    </row>
    <row r="595" spans="2:51" s="13" customFormat="1" ht="13.5">
      <c r="B595" s="255"/>
      <c r="C595" s="256"/>
      <c r="D595" s="235" t="s">
        <v>166</v>
      </c>
      <c r="E595" s="257" t="s">
        <v>30</v>
      </c>
      <c r="F595" s="258" t="s">
        <v>177</v>
      </c>
      <c r="G595" s="256"/>
      <c r="H595" s="259">
        <v>4</v>
      </c>
      <c r="I595" s="260"/>
      <c r="J595" s="256"/>
      <c r="K595" s="256"/>
      <c r="L595" s="261"/>
      <c r="M595" s="262"/>
      <c r="N595" s="263"/>
      <c r="O595" s="263"/>
      <c r="P595" s="263"/>
      <c r="Q595" s="263"/>
      <c r="R595" s="263"/>
      <c r="S595" s="263"/>
      <c r="T595" s="264"/>
      <c r="AT595" s="265" t="s">
        <v>166</v>
      </c>
      <c r="AU595" s="265" t="s">
        <v>84</v>
      </c>
      <c r="AV595" s="13" t="s">
        <v>164</v>
      </c>
      <c r="AW595" s="13" t="s">
        <v>37</v>
      </c>
      <c r="AX595" s="13" t="s">
        <v>82</v>
      </c>
      <c r="AY595" s="265" t="s">
        <v>157</v>
      </c>
    </row>
    <row r="596" spans="2:65" s="1" customFormat="1" ht="25.5" customHeight="1">
      <c r="B596" s="46"/>
      <c r="C596" s="221" t="s">
        <v>854</v>
      </c>
      <c r="D596" s="221" t="s">
        <v>159</v>
      </c>
      <c r="E596" s="222" t="s">
        <v>855</v>
      </c>
      <c r="F596" s="223" t="s">
        <v>856</v>
      </c>
      <c r="G596" s="224" t="s">
        <v>295</v>
      </c>
      <c r="H596" s="225">
        <v>264.006</v>
      </c>
      <c r="I596" s="226"/>
      <c r="J596" s="227">
        <f>ROUND(I596*H596,2)</f>
        <v>0</v>
      </c>
      <c r="K596" s="223" t="s">
        <v>163</v>
      </c>
      <c r="L596" s="72"/>
      <c r="M596" s="228" t="s">
        <v>30</v>
      </c>
      <c r="N596" s="229" t="s">
        <v>45</v>
      </c>
      <c r="O596" s="47"/>
      <c r="P596" s="230">
        <f>O596*H596</f>
        <v>0</v>
      </c>
      <c r="Q596" s="230">
        <v>1.113E-05</v>
      </c>
      <c r="R596" s="230">
        <f>Q596*H596</f>
        <v>0.0029383867799999998</v>
      </c>
      <c r="S596" s="230">
        <v>0</v>
      </c>
      <c r="T596" s="231">
        <f>S596*H596</f>
        <v>0</v>
      </c>
      <c r="AR596" s="24" t="s">
        <v>164</v>
      </c>
      <c r="AT596" s="24" t="s">
        <v>159</v>
      </c>
      <c r="AU596" s="24" t="s">
        <v>84</v>
      </c>
      <c r="AY596" s="24" t="s">
        <v>157</v>
      </c>
      <c r="BE596" s="232">
        <f>IF(N596="základní",J596,0)</f>
        <v>0</v>
      </c>
      <c r="BF596" s="232">
        <f>IF(N596="snížená",J596,0)</f>
        <v>0</v>
      </c>
      <c r="BG596" s="232">
        <f>IF(N596="zákl. přenesená",J596,0)</f>
        <v>0</v>
      </c>
      <c r="BH596" s="232">
        <f>IF(N596="sníž. přenesená",J596,0)</f>
        <v>0</v>
      </c>
      <c r="BI596" s="232">
        <f>IF(N596="nulová",J596,0)</f>
        <v>0</v>
      </c>
      <c r="BJ596" s="24" t="s">
        <v>82</v>
      </c>
      <c r="BK596" s="232">
        <f>ROUND(I596*H596,2)</f>
        <v>0</v>
      </c>
      <c r="BL596" s="24" t="s">
        <v>164</v>
      </c>
      <c r="BM596" s="24" t="s">
        <v>857</v>
      </c>
    </row>
    <row r="597" spans="2:51" s="11" customFormat="1" ht="13.5">
      <c r="B597" s="233"/>
      <c r="C597" s="234"/>
      <c r="D597" s="235" t="s">
        <v>166</v>
      </c>
      <c r="E597" s="236" t="s">
        <v>30</v>
      </c>
      <c r="F597" s="237" t="s">
        <v>858</v>
      </c>
      <c r="G597" s="234"/>
      <c r="H597" s="236" t="s">
        <v>30</v>
      </c>
      <c r="I597" s="238"/>
      <c r="J597" s="234"/>
      <c r="K597" s="234"/>
      <c r="L597" s="239"/>
      <c r="M597" s="240"/>
      <c r="N597" s="241"/>
      <c r="O597" s="241"/>
      <c r="P597" s="241"/>
      <c r="Q597" s="241"/>
      <c r="R597" s="241"/>
      <c r="S597" s="241"/>
      <c r="T597" s="242"/>
      <c r="AT597" s="243" t="s">
        <v>166</v>
      </c>
      <c r="AU597" s="243" t="s">
        <v>84</v>
      </c>
      <c r="AV597" s="11" t="s">
        <v>82</v>
      </c>
      <c r="AW597" s="11" t="s">
        <v>37</v>
      </c>
      <c r="AX597" s="11" t="s">
        <v>74</v>
      </c>
      <c r="AY597" s="243" t="s">
        <v>157</v>
      </c>
    </row>
    <row r="598" spans="2:51" s="12" customFormat="1" ht="13.5">
      <c r="B598" s="244"/>
      <c r="C598" s="245"/>
      <c r="D598" s="235" t="s">
        <v>166</v>
      </c>
      <c r="E598" s="246" t="s">
        <v>30</v>
      </c>
      <c r="F598" s="247" t="s">
        <v>859</v>
      </c>
      <c r="G598" s="245"/>
      <c r="H598" s="248">
        <v>20.16</v>
      </c>
      <c r="I598" s="249"/>
      <c r="J598" s="245"/>
      <c r="K598" s="245"/>
      <c r="L598" s="250"/>
      <c r="M598" s="251"/>
      <c r="N598" s="252"/>
      <c r="O598" s="252"/>
      <c r="P598" s="252"/>
      <c r="Q598" s="252"/>
      <c r="R598" s="252"/>
      <c r="S598" s="252"/>
      <c r="T598" s="253"/>
      <c r="AT598" s="254" t="s">
        <v>166</v>
      </c>
      <c r="AU598" s="254" t="s">
        <v>84</v>
      </c>
      <c r="AV598" s="12" t="s">
        <v>84</v>
      </c>
      <c r="AW598" s="12" t="s">
        <v>37</v>
      </c>
      <c r="AX598" s="12" t="s">
        <v>74</v>
      </c>
      <c r="AY598" s="254" t="s">
        <v>157</v>
      </c>
    </row>
    <row r="599" spans="2:51" s="12" customFormat="1" ht="13.5">
      <c r="B599" s="244"/>
      <c r="C599" s="245"/>
      <c r="D599" s="235" t="s">
        <v>166</v>
      </c>
      <c r="E599" s="246" t="s">
        <v>30</v>
      </c>
      <c r="F599" s="247" t="s">
        <v>860</v>
      </c>
      <c r="G599" s="245"/>
      <c r="H599" s="248">
        <v>9.05</v>
      </c>
      <c r="I599" s="249"/>
      <c r="J599" s="245"/>
      <c r="K599" s="245"/>
      <c r="L599" s="250"/>
      <c r="M599" s="251"/>
      <c r="N599" s="252"/>
      <c r="O599" s="252"/>
      <c r="P599" s="252"/>
      <c r="Q599" s="252"/>
      <c r="R599" s="252"/>
      <c r="S599" s="252"/>
      <c r="T599" s="253"/>
      <c r="AT599" s="254" t="s">
        <v>166</v>
      </c>
      <c r="AU599" s="254" t="s">
        <v>84</v>
      </c>
      <c r="AV599" s="12" t="s">
        <v>84</v>
      </c>
      <c r="AW599" s="12" t="s">
        <v>37</v>
      </c>
      <c r="AX599" s="12" t="s">
        <v>74</v>
      </c>
      <c r="AY599" s="254" t="s">
        <v>157</v>
      </c>
    </row>
    <row r="600" spans="2:51" s="12" customFormat="1" ht="13.5">
      <c r="B600" s="244"/>
      <c r="C600" s="245"/>
      <c r="D600" s="235" t="s">
        <v>166</v>
      </c>
      <c r="E600" s="246" t="s">
        <v>30</v>
      </c>
      <c r="F600" s="247" t="s">
        <v>861</v>
      </c>
      <c r="G600" s="245"/>
      <c r="H600" s="248">
        <v>40.92</v>
      </c>
      <c r="I600" s="249"/>
      <c r="J600" s="245"/>
      <c r="K600" s="245"/>
      <c r="L600" s="250"/>
      <c r="M600" s="251"/>
      <c r="N600" s="252"/>
      <c r="O600" s="252"/>
      <c r="P600" s="252"/>
      <c r="Q600" s="252"/>
      <c r="R600" s="252"/>
      <c r="S600" s="252"/>
      <c r="T600" s="253"/>
      <c r="AT600" s="254" t="s">
        <v>166</v>
      </c>
      <c r="AU600" s="254" t="s">
        <v>84</v>
      </c>
      <c r="AV600" s="12" t="s">
        <v>84</v>
      </c>
      <c r="AW600" s="12" t="s">
        <v>37</v>
      </c>
      <c r="AX600" s="12" t="s">
        <v>74</v>
      </c>
      <c r="AY600" s="254" t="s">
        <v>157</v>
      </c>
    </row>
    <row r="601" spans="2:51" s="12" customFormat="1" ht="13.5">
      <c r="B601" s="244"/>
      <c r="C601" s="245"/>
      <c r="D601" s="235" t="s">
        <v>166</v>
      </c>
      <c r="E601" s="246" t="s">
        <v>30</v>
      </c>
      <c r="F601" s="247" t="s">
        <v>862</v>
      </c>
      <c r="G601" s="245"/>
      <c r="H601" s="248">
        <v>12.2</v>
      </c>
      <c r="I601" s="249"/>
      <c r="J601" s="245"/>
      <c r="K601" s="245"/>
      <c r="L601" s="250"/>
      <c r="M601" s="251"/>
      <c r="N601" s="252"/>
      <c r="O601" s="252"/>
      <c r="P601" s="252"/>
      <c r="Q601" s="252"/>
      <c r="R601" s="252"/>
      <c r="S601" s="252"/>
      <c r="T601" s="253"/>
      <c r="AT601" s="254" t="s">
        <v>166</v>
      </c>
      <c r="AU601" s="254" t="s">
        <v>84</v>
      </c>
      <c r="AV601" s="12" t="s">
        <v>84</v>
      </c>
      <c r="AW601" s="12" t="s">
        <v>37</v>
      </c>
      <c r="AX601" s="12" t="s">
        <v>74</v>
      </c>
      <c r="AY601" s="254" t="s">
        <v>157</v>
      </c>
    </row>
    <row r="602" spans="2:51" s="12" customFormat="1" ht="13.5">
      <c r="B602" s="244"/>
      <c r="C602" s="245"/>
      <c r="D602" s="235" t="s">
        <v>166</v>
      </c>
      <c r="E602" s="246" t="s">
        <v>30</v>
      </c>
      <c r="F602" s="247" t="s">
        <v>863</v>
      </c>
      <c r="G602" s="245"/>
      <c r="H602" s="248">
        <v>5.05</v>
      </c>
      <c r="I602" s="249"/>
      <c r="J602" s="245"/>
      <c r="K602" s="245"/>
      <c r="L602" s="250"/>
      <c r="M602" s="251"/>
      <c r="N602" s="252"/>
      <c r="O602" s="252"/>
      <c r="P602" s="252"/>
      <c r="Q602" s="252"/>
      <c r="R602" s="252"/>
      <c r="S602" s="252"/>
      <c r="T602" s="253"/>
      <c r="AT602" s="254" t="s">
        <v>166</v>
      </c>
      <c r="AU602" s="254" t="s">
        <v>84</v>
      </c>
      <c r="AV602" s="12" t="s">
        <v>84</v>
      </c>
      <c r="AW602" s="12" t="s">
        <v>37</v>
      </c>
      <c r="AX602" s="12" t="s">
        <v>74</v>
      </c>
      <c r="AY602" s="254" t="s">
        <v>157</v>
      </c>
    </row>
    <row r="603" spans="2:51" s="12" customFormat="1" ht="13.5">
      <c r="B603" s="244"/>
      <c r="C603" s="245"/>
      <c r="D603" s="235" t="s">
        <v>166</v>
      </c>
      <c r="E603" s="246" t="s">
        <v>30</v>
      </c>
      <c r="F603" s="247" t="s">
        <v>864</v>
      </c>
      <c r="G603" s="245"/>
      <c r="H603" s="248">
        <v>22.6</v>
      </c>
      <c r="I603" s="249"/>
      <c r="J603" s="245"/>
      <c r="K603" s="245"/>
      <c r="L603" s="250"/>
      <c r="M603" s="251"/>
      <c r="N603" s="252"/>
      <c r="O603" s="252"/>
      <c r="P603" s="252"/>
      <c r="Q603" s="252"/>
      <c r="R603" s="252"/>
      <c r="S603" s="252"/>
      <c r="T603" s="253"/>
      <c r="AT603" s="254" t="s">
        <v>166</v>
      </c>
      <c r="AU603" s="254" t="s">
        <v>84</v>
      </c>
      <c r="AV603" s="12" t="s">
        <v>84</v>
      </c>
      <c r="AW603" s="12" t="s">
        <v>37</v>
      </c>
      <c r="AX603" s="12" t="s">
        <v>74</v>
      </c>
      <c r="AY603" s="254" t="s">
        <v>157</v>
      </c>
    </row>
    <row r="604" spans="2:51" s="12" customFormat="1" ht="13.5">
      <c r="B604" s="244"/>
      <c r="C604" s="245"/>
      <c r="D604" s="235" t="s">
        <v>166</v>
      </c>
      <c r="E604" s="246" t="s">
        <v>30</v>
      </c>
      <c r="F604" s="247" t="s">
        <v>865</v>
      </c>
      <c r="G604" s="245"/>
      <c r="H604" s="248">
        <v>17.575</v>
      </c>
      <c r="I604" s="249"/>
      <c r="J604" s="245"/>
      <c r="K604" s="245"/>
      <c r="L604" s="250"/>
      <c r="M604" s="251"/>
      <c r="N604" s="252"/>
      <c r="O604" s="252"/>
      <c r="P604" s="252"/>
      <c r="Q604" s="252"/>
      <c r="R604" s="252"/>
      <c r="S604" s="252"/>
      <c r="T604" s="253"/>
      <c r="AT604" s="254" t="s">
        <v>166</v>
      </c>
      <c r="AU604" s="254" t="s">
        <v>84</v>
      </c>
      <c r="AV604" s="12" t="s">
        <v>84</v>
      </c>
      <c r="AW604" s="12" t="s">
        <v>37</v>
      </c>
      <c r="AX604" s="12" t="s">
        <v>74</v>
      </c>
      <c r="AY604" s="254" t="s">
        <v>157</v>
      </c>
    </row>
    <row r="605" spans="2:51" s="12" customFormat="1" ht="13.5">
      <c r="B605" s="244"/>
      <c r="C605" s="245"/>
      <c r="D605" s="235" t="s">
        <v>166</v>
      </c>
      <c r="E605" s="246" t="s">
        <v>30</v>
      </c>
      <c r="F605" s="247" t="s">
        <v>866</v>
      </c>
      <c r="G605" s="245"/>
      <c r="H605" s="248">
        <v>14.95</v>
      </c>
      <c r="I605" s="249"/>
      <c r="J605" s="245"/>
      <c r="K605" s="245"/>
      <c r="L605" s="250"/>
      <c r="M605" s="251"/>
      <c r="N605" s="252"/>
      <c r="O605" s="252"/>
      <c r="P605" s="252"/>
      <c r="Q605" s="252"/>
      <c r="R605" s="252"/>
      <c r="S605" s="252"/>
      <c r="T605" s="253"/>
      <c r="AT605" s="254" t="s">
        <v>166</v>
      </c>
      <c r="AU605" s="254" t="s">
        <v>84</v>
      </c>
      <c r="AV605" s="12" t="s">
        <v>84</v>
      </c>
      <c r="AW605" s="12" t="s">
        <v>37</v>
      </c>
      <c r="AX605" s="12" t="s">
        <v>74</v>
      </c>
      <c r="AY605" s="254" t="s">
        <v>157</v>
      </c>
    </row>
    <row r="606" spans="2:51" s="12" customFormat="1" ht="13.5">
      <c r="B606" s="244"/>
      <c r="C606" s="245"/>
      <c r="D606" s="235" t="s">
        <v>166</v>
      </c>
      <c r="E606" s="246" t="s">
        <v>30</v>
      </c>
      <c r="F606" s="247" t="s">
        <v>867</v>
      </c>
      <c r="G606" s="245"/>
      <c r="H606" s="248">
        <v>5.1</v>
      </c>
      <c r="I606" s="249"/>
      <c r="J606" s="245"/>
      <c r="K606" s="245"/>
      <c r="L606" s="250"/>
      <c r="M606" s="251"/>
      <c r="N606" s="252"/>
      <c r="O606" s="252"/>
      <c r="P606" s="252"/>
      <c r="Q606" s="252"/>
      <c r="R606" s="252"/>
      <c r="S606" s="252"/>
      <c r="T606" s="253"/>
      <c r="AT606" s="254" t="s">
        <v>166</v>
      </c>
      <c r="AU606" s="254" t="s">
        <v>84</v>
      </c>
      <c r="AV606" s="12" t="s">
        <v>84</v>
      </c>
      <c r="AW606" s="12" t="s">
        <v>37</v>
      </c>
      <c r="AX606" s="12" t="s">
        <v>74</v>
      </c>
      <c r="AY606" s="254" t="s">
        <v>157</v>
      </c>
    </row>
    <row r="607" spans="2:51" s="12" customFormat="1" ht="13.5">
      <c r="B607" s="244"/>
      <c r="C607" s="245"/>
      <c r="D607" s="235" t="s">
        <v>166</v>
      </c>
      <c r="E607" s="246" t="s">
        <v>30</v>
      </c>
      <c r="F607" s="247" t="s">
        <v>868</v>
      </c>
      <c r="G607" s="245"/>
      <c r="H607" s="248">
        <v>2.55</v>
      </c>
      <c r="I607" s="249"/>
      <c r="J607" s="245"/>
      <c r="K607" s="245"/>
      <c r="L607" s="250"/>
      <c r="M607" s="251"/>
      <c r="N607" s="252"/>
      <c r="O607" s="252"/>
      <c r="P607" s="252"/>
      <c r="Q607" s="252"/>
      <c r="R607" s="252"/>
      <c r="S607" s="252"/>
      <c r="T607" s="253"/>
      <c r="AT607" s="254" t="s">
        <v>166</v>
      </c>
      <c r="AU607" s="254" t="s">
        <v>84</v>
      </c>
      <c r="AV607" s="12" t="s">
        <v>84</v>
      </c>
      <c r="AW607" s="12" t="s">
        <v>37</v>
      </c>
      <c r="AX607" s="12" t="s">
        <v>74</v>
      </c>
      <c r="AY607" s="254" t="s">
        <v>157</v>
      </c>
    </row>
    <row r="608" spans="2:51" s="12" customFormat="1" ht="13.5">
      <c r="B608" s="244"/>
      <c r="C608" s="245"/>
      <c r="D608" s="235" t="s">
        <v>166</v>
      </c>
      <c r="E608" s="246" t="s">
        <v>30</v>
      </c>
      <c r="F608" s="247" t="s">
        <v>869</v>
      </c>
      <c r="G608" s="245"/>
      <c r="H608" s="248">
        <v>1.8</v>
      </c>
      <c r="I608" s="249"/>
      <c r="J608" s="245"/>
      <c r="K608" s="245"/>
      <c r="L608" s="250"/>
      <c r="M608" s="251"/>
      <c r="N608" s="252"/>
      <c r="O608" s="252"/>
      <c r="P608" s="252"/>
      <c r="Q608" s="252"/>
      <c r="R608" s="252"/>
      <c r="S608" s="252"/>
      <c r="T608" s="253"/>
      <c r="AT608" s="254" t="s">
        <v>166</v>
      </c>
      <c r="AU608" s="254" t="s">
        <v>84</v>
      </c>
      <c r="AV608" s="12" t="s">
        <v>84</v>
      </c>
      <c r="AW608" s="12" t="s">
        <v>37</v>
      </c>
      <c r="AX608" s="12" t="s">
        <v>74</v>
      </c>
      <c r="AY608" s="254" t="s">
        <v>157</v>
      </c>
    </row>
    <row r="609" spans="2:51" s="12" customFormat="1" ht="13.5">
      <c r="B609" s="244"/>
      <c r="C609" s="245"/>
      <c r="D609" s="235" t="s">
        <v>166</v>
      </c>
      <c r="E609" s="246" t="s">
        <v>30</v>
      </c>
      <c r="F609" s="247" t="s">
        <v>870</v>
      </c>
      <c r="G609" s="245"/>
      <c r="H609" s="248">
        <v>33.15</v>
      </c>
      <c r="I609" s="249"/>
      <c r="J609" s="245"/>
      <c r="K609" s="245"/>
      <c r="L609" s="250"/>
      <c r="M609" s="251"/>
      <c r="N609" s="252"/>
      <c r="O609" s="252"/>
      <c r="P609" s="252"/>
      <c r="Q609" s="252"/>
      <c r="R609" s="252"/>
      <c r="S609" s="252"/>
      <c r="T609" s="253"/>
      <c r="AT609" s="254" t="s">
        <v>166</v>
      </c>
      <c r="AU609" s="254" t="s">
        <v>84</v>
      </c>
      <c r="AV609" s="12" t="s">
        <v>84</v>
      </c>
      <c r="AW609" s="12" t="s">
        <v>37</v>
      </c>
      <c r="AX609" s="12" t="s">
        <v>74</v>
      </c>
      <c r="AY609" s="254" t="s">
        <v>157</v>
      </c>
    </row>
    <row r="610" spans="2:51" s="12" customFormat="1" ht="13.5">
      <c r="B610" s="244"/>
      <c r="C610" s="245"/>
      <c r="D610" s="235" t="s">
        <v>166</v>
      </c>
      <c r="E610" s="246" t="s">
        <v>30</v>
      </c>
      <c r="F610" s="247" t="s">
        <v>871</v>
      </c>
      <c r="G610" s="245"/>
      <c r="H610" s="248">
        <v>7.4</v>
      </c>
      <c r="I610" s="249"/>
      <c r="J610" s="245"/>
      <c r="K610" s="245"/>
      <c r="L610" s="250"/>
      <c r="M610" s="251"/>
      <c r="N610" s="252"/>
      <c r="O610" s="252"/>
      <c r="P610" s="252"/>
      <c r="Q610" s="252"/>
      <c r="R610" s="252"/>
      <c r="S610" s="252"/>
      <c r="T610" s="253"/>
      <c r="AT610" s="254" t="s">
        <v>166</v>
      </c>
      <c r="AU610" s="254" t="s">
        <v>84</v>
      </c>
      <c r="AV610" s="12" t="s">
        <v>84</v>
      </c>
      <c r="AW610" s="12" t="s">
        <v>37</v>
      </c>
      <c r="AX610" s="12" t="s">
        <v>74</v>
      </c>
      <c r="AY610" s="254" t="s">
        <v>157</v>
      </c>
    </row>
    <row r="611" spans="2:51" s="12" customFormat="1" ht="13.5">
      <c r="B611" s="244"/>
      <c r="C611" s="245"/>
      <c r="D611" s="235" t="s">
        <v>166</v>
      </c>
      <c r="E611" s="246" t="s">
        <v>30</v>
      </c>
      <c r="F611" s="247" t="s">
        <v>872</v>
      </c>
      <c r="G611" s="245"/>
      <c r="H611" s="248">
        <v>14.05</v>
      </c>
      <c r="I611" s="249"/>
      <c r="J611" s="245"/>
      <c r="K611" s="245"/>
      <c r="L611" s="250"/>
      <c r="M611" s="251"/>
      <c r="N611" s="252"/>
      <c r="O611" s="252"/>
      <c r="P611" s="252"/>
      <c r="Q611" s="252"/>
      <c r="R611" s="252"/>
      <c r="S611" s="252"/>
      <c r="T611" s="253"/>
      <c r="AT611" s="254" t="s">
        <v>166</v>
      </c>
      <c r="AU611" s="254" t="s">
        <v>84</v>
      </c>
      <c r="AV611" s="12" t="s">
        <v>84</v>
      </c>
      <c r="AW611" s="12" t="s">
        <v>37</v>
      </c>
      <c r="AX611" s="12" t="s">
        <v>74</v>
      </c>
      <c r="AY611" s="254" t="s">
        <v>157</v>
      </c>
    </row>
    <row r="612" spans="2:51" s="12" customFormat="1" ht="13.5">
      <c r="B612" s="244"/>
      <c r="C612" s="245"/>
      <c r="D612" s="235" t="s">
        <v>166</v>
      </c>
      <c r="E612" s="246" t="s">
        <v>30</v>
      </c>
      <c r="F612" s="247" t="s">
        <v>873</v>
      </c>
      <c r="G612" s="245"/>
      <c r="H612" s="248">
        <v>5.95</v>
      </c>
      <c r="I612" s="249"/>
      <c r="J612" s="245"/>
      <c r="K612" s="245"/>
      <c r="L612" s="250"/>
      <c r="M612" s="251"/>
      <c r="N612" s="252"/>
      <c r="O612" s="252"/>
      <c r="P612" s="252"/>
      <c r="Q612" s="252"/>
      <c r="R612" s="252"/>
      <c r="S612" s="252"/>
      <c r="T612" s="253"/>
      <c r="AT612" s="254" t="s">
        <v>166</v>
      </c>
      <c r="AU612" s="254" t="s">
        <v>84</v>
      </c>
      <c r="AV612" s="12" t="s">
        <v>84</v>
      </c>
      <c r="AW612" s="12" t="s">
        <v>37</v>
      </c>
      <c r="AX612" s="12" t="s">
        <v>74</v>
      </c>
      <c r="AY612" s="254" t="s">
        <v>157</v>
      </c>
    </row>
    <row r="613" spans="2:51" s="14" customFormat="1" ht="13.5">
      <c r="B613" s="278"/>
      <c r="C613" s="279"/>
      <c r="D613" s="235" t="s">
        <v>166</v>
      </c>
      <c r="E613" s="280" t="s">
        <v>30</v>
      </c>
      <c r="F613" s="281" t="s">
        <v>312</v>
      </c>
      <c r="G613" s="279"/>
      <c r="H613" s="282">
        <v>212.505</v>
      </c>
      <c r="I613" s="283"/>
      <c r="J613" s="279"/>
      <c r="K613" s="279"/>
      <c r="L613" s="284"/>
      <c r="M613" s="285"/>
      <c r="N613" s="286"/>
      <c r="O613" s="286"/>
      <c r="P613" s="286"/>
      <c r="Q613" s="286"/>
      <c r="R613" s="286"/>
      <c r="S613" s="286"/>
      <c r="T613" s="287"/>
      <c r="AT613" s="288" t="s">
        <v>166</v>
      </c>
      <c r="AU613" s="288" t="s">
        <v>84</v>
      </c>
      <c r="AV613" s="14" t="s">
        <v>178</v>
      </c>
      <c r="AW613" s="14" t="s">
        <v>37</v>
      </c>
      <c r="AX613" s="14" t="s">
        <v>74</v>
      </c>
      <c r="AY613" s="288" t="s">
        <v>157</v>
      </c>
    </row>
    <row r="614" spans="2:51" s="11" customFormat="1" ht="13.5">
      <c r="B614" s="233"/>
      <c r="C614" s="234"/>
      <c r="D614" s="235" t="s">
        <v>166</v>
      </c>
      <c r="E614" s="236" t="s">
        <v>30</v>
      </c>
      <c r="F614" s="237" t="s">
        <v>874</v>
      </c>
      <c r="G614" s="234"/>
      <c r="H614" s="236" t="s">
        <v>30</v>
      </c>
      <c r="I614" s="238"/>
      <c r="J614" s="234"/>
      <c r="K614" s="234"/>
      <c r="L614" s="239"/>
      <c r="M614" s="240"/>
      <c r="N614" s="241"/>
      <c r="O614" s="241"/>
      <c r="P614" s="241"/>
      <c r="Q614" s="241"/>
      <c r="R614" s="241"/>
      <c r="S614" s="241"/>
      <c r="T614" s="242"/>
      <c r="AT614" s="243" t="s">
        <v>166</v>
      </c>
      <c r="AU614" s="243" t="s">
        <v>84</v>
      </c>
      <c r="AV614" s="11" t="s">
        <v>82</v>
      </c>
      <c r="AW614" s="11" t="s">
        <v>37</v>
      </c>
      <c r="AX614" s="11" t="s">
        <v>74</v>
      </c>
      <c r="AY614" s="243" t="s">
        <v>157</v>
      </c>
    </row>
    <row r="615" spans="2:51" s="12" customFormat="1" ht="13.5">
      <c r="B615" s="244"/>
      <c r="C615" s="245"/>
      <c r="D615" s="235" t="s">
        <v>166</v>
      </c>
      <c r="E615" s="246" t="s">
        <v>30</v>
      </c>
      <c r="F615" s="247" t="s">
        <v>875</v>
      </c>
      <c r="G615" s="245"/>
      <c r="H615" s="248">
        <v>42.501</v>
      </c>
      <c r="I615" s="249"/>
      <c r="J615" s="245"/>
      <c r="K615" s="245"/>
      <c r="L615" s="250"/>
      <c r="M615" s="251"/>
      <c r="N615" s="252"/>
      <c r="O615" s="252"/>
      <c r="P615" s="252"/>
      <c r="Q615" s="252"/>
      <c r="R615" s="252"/>
      <c r="S615" s="252"/>
      <c r="T615" s="253"/>
      <c r="AT615" s="254" t="s">
        <v>166</v>
      </c>
      <c r="AU615" s="254" t="s">
        <v>84</v>
      </c>
      <c r="AV615" s="12" t="s">
        <v>84</v>
      </c>
      <c r="AW615" s="12" t="s">
        <v>37</v>
      </c>
      <c r="AX615" s="12" t="s">
        <v>74</v>
      </c>
      <c r="AY615" s="254" t="s">
        <v>157</v>
      </c>
    </row>
    <row r="616" spans="2:51" s="11" customFormat="1" ht="13.5">
      <c r="B616" s="233"/>
      <c r="C616" s="234"/>
      <c r="D616" s="235" t="s">
        <v>166</v>
      </c>
      <c r="E616" s="236" t="s">
        <v>30</v>
      </c>
      <c r="F616" s="237" t="s">
        <v>753</v>
      </c>
      <c r="G616" s="234"/>
      <c r="H616" s="236" t="s">
        <v>30</v>
      </c>
      <c r="I616" s="238"/>
      <c r="J616" s="234"/>
      <c r="K616" s="234"/>
      <c r="L616" s="239"/>
      <c r="M616" s="240"/>
      <c r="N616" s="241"/>
      <c r="O616" s="241"/>
      <c r="P616" s="241"/>
      <c r="Q616" s="241"/>
      <c r="R616" s="241"/>
      <c r="S616" s="241"/>
      <c r="T616" s="242"/>
      <c r="AT616" s="243" t="s">
        <v>166</v>
      </c>
      <c r="AU616" s="243" t="s">
        <v>84</v>
      </c>
      <c r="AV616" s="11" t="s">
        <v>82</v>
      </c>
      <c r="AW616" s="11" t="s">
        <v>37</v>
      </c>
      <c r="AX616" s="11" t="s">
        <v>74</v>
      </c>
      <c r="AY616" s="243" t="s">
        <v>157</v>
      </c>
    </row>
    <row r="617" spans="2:51" s="12" customFormat="1" ht="13.5">
      <c r="B617" s="244"/>
      <c r="C617" s="245"/>
      <c r="D617" s="235" t="s">
        <v>166</v>
      </c>
      <c r="E617" s="246" t="s">
        <v>30</v>
      </c>
      <c r="F617" s="247" t="s">
        <v>876</v>
      </c>
      <c r="G617" s="245"/>
      <c r="H617" s="248">
        <v>9</v>
      </c>
      <c r="I617" s="249"/>
      <c r="J617" s="245"/>
      <c r="K617" s="245"/>
      <c r="L617" s="250"/>
      <c r="M617" s="251"/>
      <c r="N617" s="252"/>
      <c r="O617" s="252"/>
      <c r="P617" s="252"/>
      <c r="Q617" s="252"/>
      <c r="R617" s="252"/>
      <c r="S617" s="252"/>
      <c r="T617" s="253"/>
      <c r="AT617" s="254" t="s">
        <v>166</v>
      </c>
      <c r="AU617" s="254" t="s">
        <v>84</v>
      </c>
      <c r="AV617" s="12" t="s">
        <v>84</v>
      </c>
      <c r="AW617" s="12" t="s">
        <v>37</v>
      </c>
      <c r="AX617" s="12" t="s">
        <v>74</v>
      </c>
      <c r="AY617" s="254" t="s">
        <v>157</v>
      </c>
    </row>
    <row r="618" spans="2:51" s="13" customFormat="1" ht="13.5">
      <c r="B618" s="255"/>
      <c r="C618" s="256"/>
      <c r="D618" s="235" t="s">
        <v>166</v>
      </c>
      <c r="E618" s="257" t="s">
        <v>30</v>
      </c>
      <c r="F618" s="258" t="s">
        <v>177</v>
      </c>
      <c r="G618" s="256"/>
      <c r="H618" s="259">
        <v>264.006</v>
      </c>
      <c r="I618" s="260"/>
      <c r="J618" s="256"/>
      <c r="K618" s="256"/>
      <c r="L618" s="261"/>
      <c r="M618" s="262"/>
      <c r="N618" s="263"/>
      <c r="O618" s="263"/>
      <c r="P618" s="263"/>
      <c r="Q618" s="263"/>
      <c r="R618" s="263"/>
      <c r="S618" s="263"/>
      <c r="T618" s="264"/>
      <c r="AT618" s="265" t="s">
        <v>166</v>
      </c>
      <c r="AU618" s="265" t="s">
        <v>84</v>
      </c>
      <c r="AV618" s="13" t="s">
        <v>164</v>
      </c>
      <c r="AW618" s="13" t="s">
        <v>37</v>
      </c>
      <c r="AX618" s="13" t="s">
        <v>82</v>
      </c>
      <c r="AY618" s="265" t="s">
        <v>157</v>
      </c>
    </row>
    <row r="619" spans="2:65" s="1" customFormat="1" ht="25.5" customHeight="1">
      <c r="B619" s="46"/>
      <c r="C619" s="221" t="s">
        <v>877</v>
      </c>
      <c r="D619" s="221" t="s">
        <v>159</v>
      </c>
      <c r="E619" s="222" t="s">
        <v>878</v>
      </c>
      <c r="F619" s="223" t="s">
        <v>879</v>
      </c>
      <c r="G619" s="224" t="s">
        <v>162</v>
      </c>
      <c r="H619" s="225">
        <v>702.052</v>
      </c>
      <c r="I619" s="226"/>
      <c r="J619" s="227">
        <f>ROUND(I619*H619,2)</f>
        <v>0</v>
      </c>
      <c r="K619" s="223" t="s">
        <v>163</v>
      </c>
      <c r="L619" s="72"/>
      <c r="M619" s="228" t="s">
        <v>30</v>
      </c>
      <c r="N619" s="229" t="s">
        <v>45</v>
      </c>
      <c r="O619" s="47"/>
      <c r="P619" s="230">
        <f>O619*H619</f>
        <v>0</v>
      </c>
      <c r="Q619" s="230">
        <v>0</v>
      </c>
      <c r="R619" s="230">
        <f>Q619*H619</f>
        <v>0</v>
      </c>
      <c r="S619" s="230">
        <v>0.01</v>
      </c>
      <c r="T619" s="231">
        <f>S619*H619</f>
        <v>7.02052</v>
      </c>
      <c r="AR619" s="24" t="s">
        <v>164</v>
      </c>
      <c r="AT619" s="24" t="s">
        <v>159</v>
      </c>
      <c r="AU619" s="24" t="s">
        <v>84</v>
      </c>
      <c r="AY619" s="24" t="s">
        <v>157</v>
      </c>
      <c r="BE619" s="232">
        <f>IF(N619="základní",J619,0)</f>
        <v>0</v>
      </c>
      <c r="BF619" s="232">
        <f>IF(N619="snížená",J619,0)</f>
        <v>0</v>
      </c>
      <c r="BG619" s="232">
        <f>IF(N619="zákl. přenesená",J619,0)</f>
        <v>0</v>
      </c>
      <c r="BH619" s="232">
        <f>IF(N619="sníž. přenesená",J619,0)</f>
        <v>0</v>
      </c>
      <c r="BI619" s="232">
        <f>IF(N619="nulová",J619,0)</f>
        <v>0</v>
      </c>
      <c r="BJ619" s="24" t="s">
        <v>82</v>
      </c>
      <c r="BK619" s="232">
        <f>ROUND(I619*H619,2)</f>
        <v>0</v>
      </c>
      <c r="BL619" s="24" t="s">
        <v>164</v>
      </c>
      <c r="BM619" s="24" t="s">
        <v>880</v>
      </c>
    </row>
    <row r="620" spans="2:51" s="12" customFormat="1" ht="13.5">
      <c r="B620" s="244"/>
      <c r="C620" s="245"/>
      <c r="D620" s="235" t="s">
        <v>166</v>
      </c>
      <c r="E620" s="246" t="s">
        <v>30</v>
      </c>
      <c r="F620" s="247" t="s">
        <v>881</v>
      </c>
      <c r="G620" s="245"/>
      <c r="H620" s="248">
        <v>702.052</v>
      </c>
      <c r="I620" s="249"/>
      <c r="J620" s="245"/>
      <c r="K620" s="245"/>
      <c r="L620" s="250"/>
      <c r="M620" s="251"/>
      <c r="N620" s="252"/>
      <c r="O620" s="252"/>
      <c r="P620" s="252"/>
      <c r="Q620" s="252"/>
      <c r="R620" s="252"/>
      <c r="S620" s="252"/>
      <c r="T620" s="253"/>
      <c r="AT620" s="254" t="s">
        <v>166</v>
      </c>
      <c r="AU620" s="254" t="s">
        <v>84</v>
      </c>
      <c r="AV620" s="12" t="s">
        <v>84</v>
      </c>
      <c r="AW620" s="12" t="s">
        <v>37</v>
      </c>
      <c r="AX620" s="12" t="s">
        <v>82</v>
      </c>
      <c r="AY620" s="254" t="s">
        <v>157</v>
      </c>
    </row>
    <row r="621" spans="2:65" s="1" customFormat="1" ht="25.5" customHeight="1">
      <c r="B621" s="46"/>
      <c r="C621" s="221" t="s">
        <v>882</v>
      </c>
      <c r="D621" s="221" t="s">
        <v>159</v>
      </c>
      <c r="E621" s="222" t="s">
        <v>883</v>
      </c>
      <c r="F621" s="223" t="s">
        <v>884</v>
      </c>
      <c r="G621" s="224" t="s">
        <v>162</v>
      </c>
      <c r="H621" s="225">
        <v>702.052</v>
      </c>
      <c r="I621" s="226"/>
      <c r="J621" s="227">
        <f>ROUND(I621*H621,2)</f>
        <v>0</v>
      </c>
      <c r="K621" s="223" t="s">
        <v>163</v>
      </c>
      <c r="L621" s="72"/>
      <c r="M621" s="228" t="s">
        <v>30</v>
      </c>
      <c r="N621" s="229" t="s">
        <v>45</v>
      </c>
      <c r="O621" s="47"/>
      <c r="P621" s="230">
        <f>O621*H621</f>
        <v>0</v>
      </c>
      <c r="Q621" s="230">
        <v>0</v>
      </c>
      <c r="R621" s="230">
        <f>Q621*H621</f>
        <v>0</v>
      </c>
      <c r="S621" s="230">
        <v>0.016</v>
      </c>
      <c r="T621" s="231">
        <f>S621*H621</f>
        <v>11.232832</v>
      </c>
      <c r="AR621" s="24" t="s">
        <v>164</v>
      </c>
      <c r="AT621" s="24" t="s">
        <v>159</v>
      </c>
      <c r="AU621" s="24" t="s">
        <v>84</v>
      </c>
      <c r="AY621" s="24" t="s">
        <v>157</v>
      </c>
      <c r="BE621" s="232">
        <f>IF(N621="základní",J621,0)</f>
        <v>0</v>
      </c>
      <c r="BF621" s="232">
        <f>IF(N621="snížená",J621,0)</f>
        <v>0</v>
      </c>
      <c r="BG621" s="232">
        <f>IF(N621="zákl. přenesená",J621,0)</f>
        <v>0</v>
      </c>
      <c r="BH621" s="232">
        <f>IF(N621="sníž. přenesená",J621,0)</f>
        <v>0</v>
      </c>
      <c r="BI621" s="232">
        <f>IF(N621="nulová",J621,0)</f>
        <v>0</v>
      </c>
      <c r="BJ621" s="24" t="s">
        <v>82</v>
      </c>
      <c r="BK621" s="232">
        <f>ROUND(I621*H621,2)</f>
        <v>0</v>
      </c>
      <c r="BL621" s="24" t="s">
        <v>164</v>
      </c>
      <c r="BM621" s="24" t="s">
        <v>885</v>
      </c>
    </row>
    <row r="622" spans="2:51" s="12" customFormat="1" ht="13.5">
      <c r="B622" s="244"/>
      <c r="C622" s="245"/>
      <c r="D622" s="235" t="s">
        <v>166</v>
      </c>
      <c r="E622" s="246" t="s">
        <v>30</v>
      </c>
      <c r="F622" s="247" t="s">
        <v>881</v>
      </c>
      <c r="G622" s="245"/>
      <c r="H622" s="248">
        <v>702.052</v>
      </c>
      <c r="I622" s="249"/>
      <c r="J622" s="245"/>
      <c r="K622" s="245"/>
      <c r="L622" s="250"/>
      <c r="M622" s="251"/>
      <c r="N622" s="252"/>
      <c r="O622" s="252"/>
      <c r="P622" s="252"/>
      <c r="Q622" s="252"/>
      <c r="R622" s="252"/>
      <c r="S622" s="252"/>
      <c r="T622" s="253"/>
      <c r="AT622" s="254" t="s">
        <v>166</v>
      </c>
      <c r="AU622" s="254" t="s">
        <v>84</v>
      </c>
      <c r="AV622" s="12" t="s">
        <v>84</v>
      </c>
      <c r="AW622" s="12" t="s">
        <v>37</v>
      </c>
      <c r="AX622" s="12" t="s">
        <v>82</v>
      </c>
      <c r="AY622" s="254" t="s">
        <v>157</v>
      </c>
    </row>
    <row r="623" spans="2:65" s="1" customFormat="1" ht="16.5" customHeight="1">
      <c r="B623" s="46"/>
      <c r="C623" s="221" t="s">
        <v>886</v>
      </c>
      <c r="D623" s="221" t="s">
        <v>159</v>
      </c>
      <c r="E623" s="222" t="s">
        <v>887</v>
      </c>
      <c r="F623" s="223" t="s">
        <v>888</v>
      </c>
      <c r="G623" s="224" t="s">
        <v>162</v>
      </c>
      <c r="H623" s="225">
        <v>1773.827</v>
      </c>
      <c r="I623" s="226"/>
      <c r="J623" s="227">
        <f>ROUND(I623*H623,2)</f>
        <v>0</v>
      </c>
      <c r="K623" s="223" t="s">
        <v>163</v>
      </c>
      <c r="L623" s="72"/>
      <c r="M623" s="228" t="s">
        <v>30</v>
      </c>
      <c r="N623" s="229" t="s">
        <v>45</v>
      </c>
      <c r="O623" s="47"/>
      <c r="P623" s="230">
        <f>O623*H623</f>
        <v>0</v>
      </c>
      <c r="Q623" s="230">
        <v>0</v>
      </c>
      <c r="R623" s="230">
        <f>Q623*H623</f>
        <v>0</v>
      </c>
      <c r="S623" s="230">
        <v>0</v>
      </c>
      <c r="T623" s="231">
        <f>S623*H623</f>
        <v>0</v>
      </c>
      <c r="AR623" s="24" t="s">
        <v>164</v>
      </c>
      <c r="AT623" s="24" t="s">
        <v>159</v>
      </c>
      <c r="AU623" s="24" t="s">
        <v>84</v>
      </c>
      <c r="AY623" s="24" t="s">
        <v>157</v>
      </c>
      <c r="BE623" s="232">
        <f>IF(N623="základní",J623,0)</f>
        <v>0</v>
      </c>
      <c r="BF623" s="232">
        <f>IF(N623="snížená",J623,0)</f>
        <v>0</v>
      </c>
      <c r="BG623" s="232">
        <f>IF(N623="zákl. přenesená",J623,0)</f>
        <v>0</v>
      </c>
      <c r="BH623" s="232">
        <f>IF(N623="sníž. přenesená",J623,0)</f>
        <v>0</v>
      </c>
      <c r="BI623" s="232">
        <f>IF(N623="nulová",J623,0)</f>
        <v>0</v>
      </c>
      <c r="BJ623" s="24" t="s">
        <v>82</v>
      </c>
      <c r="BK623" s="232">
        <f>ROUND(I623*H623,2)</f>
        <v>0</v>
      </c>
      <c r="BL623" s="24" t="s">
        <v>164</v>
      </c>
      <c r="BM623" s="24" t="s">
        <v>889</v>
      </c>
    </row>
    <row r="624" spans="2:51" s="11" customFormat="1" ht="13.5">
      <c r="B624" s="233"/>
      <c r="C624" s="234"/>
      <c r="D624" s="235" t="s">
        <v>166</v>
      </c>
      <c r="E624" s="236" t="s">
        <v>30</v>
      </c>
      <c r="F624" s="237" t="s">
        <v>890</v>
      </c>
      <c r="G624" s="234"/>
      <c r="H624" s="236" t="s">
        <v>30</v>
      </c>
      <c r="I624" s="238"/>
      <c r="J624" s="234"/>
      <c r="K624" s="234"/>
      <c r="L624" s="239"/>
      <c r="M624" s="240"/>
      <c r="N624" s="241"/>
      <c r="O624" s="241"/>
      <c r="P624" s="241"/>
      <c r="Q624" s="241"/>
      <c r="R624" s="241"/>
      <c r="S624" s="241"/>
      <c r="T624" s="242"/>
      <c r="AT624" s="243" t="s">
        <v>166</v>
      </c>
      <c r="AU624" s="243" t="s">
        <v>84</v>
      </c>
      <c r="AV624" s="11" t="s">
        <v>82</v>
      </c>
      <c r="AW624" s="11" t="s">
        <v>37</v>
      </c>
      <c r="AX624" s="11" t="s">
        <v>74</v>
      </c>
      <c r="AY624" s="243" t="s">
        <v>157</v>
      </c>
    </row>
    <row r="625" spans="2:51" s="12" customFormat="1" ht="13.5">
      <c r="B625" s="244"/>
      <c r="C625" s="245"/>
      <c r="D625" s="235" t="s">
        <v>166</v>
      </c>
      <c r="E625" s="246" t="s">
        <v>30</v>
      </c>
      <c r="F625" s="247" t="s">
        <v>622</v>
      </c>
      <c r="G625" s="245"/>
      <c r="H625" s="248">
        <v>702.052</v>
      </c>
      <c r="I625" s="249"/>
      <c r="J625" s="245"/>
      <c r="K625" s="245"/>
      <c r="L625" s="250"/>
      <c r="M625" s="251"/>
      <c r="N625" s="252"/>
      <c r="O625" s="252"/>
      <c r="P625" s="252"/>
      <c r="Q625" s="252"/>
      <c r="R625" s="252"/>
      <c r="S625" s="252"/>
      <c r="T625" s="253"/>
      <c r="AT625" s="254" t="s">
        <v>166</v>
      </c>
      <c r="AU625" s="254" t="s">
        <v>84</v>
      </c>
      <c r="AV625" s="12" t="s">
        <v>84</v>
      </c>
      <c r="AW625" s="12" t="s">
        <v>37</v>
      </c>
      <c r="AX625" s="12" t="s">
        <v>74</v>
      </c>
      <c r="AY625" s="254" t="s">
        <v>157</v>
      </c>
    </row>
    <row r="626" spans="2:51" s="11" customFormat="1" ht="13.5">
      <c r="B626" s="233"/>
      <c r="C626" s="234"/>
      <c r="D626" s="235" t="s">
        <v>166</v>
      </c>
      <c r="E626" s="236" t="s">
        <v>30</v>
      </c>
      <c r="F626" s="237" t="s">
        <v>891</v>
      </c>
      <c r="G626" s="234"/>
      <c r="H626" s="236" t="s">
        <v>30</v>
      </c>
      <c r="I626" s="238"/>
      <c r="J626" s="234"/>
      <c r="K626" s="234"/>
      <c r="L626" s="239"/>
      <c r="M626" s="240"/>
      <c r="N626" s="241"/>
      <c r="O626" s="241"/>
      <c r="P626" s="241"/>
      <c r="Q626" s="241"/>
      <c r="R626" s="241"/>
      <c r="S626" s="241"/>
      <c r="T626" s="242"/>
      <c r="AT626" s="243" t="s">
        <v>166</v>
      </c>
      <c r="AU626" s="243" t="s">
        <v>84</v>
      </c>
      <c r="AV626" s="11" t="s">
        <v>82</v>
      </c>
      <c r="AW626" s="11" t="s">
        <v>37</v>
      </c>
      <c r="AX626" s="11" t="s">
        <v>74</v>
      </c>
      <c r="AY626" s="243" t="s">
        <v>157</v>
      </c>
    </row>
    <row r="627" spans="2:51" s="12" customFormat="1" ht="13.5">
      <c r="B627" s="244"/>
      <c r="C627" s="245"/>
      <c r="D627" s="235" t="s">
        <v>166</v>
      </c>
      <c r="E627" s="246" t="s">
        <v>30</v>
      </c>
      <c r="F627" s="247" t="s">
        <v>892</v>
      </c>
      <c r="G627" s="245"/>
      <c r="H627" s="248">
        <v>267.21</v>
      </c>
      <c r="I627" s="249"/>
      <c r="J627" s="245"/>
      <c r="K627" s="245"/>
      <c r="L627" s="250"/>
      <c r="M627" s="251"/>
      <c r="N627" s="252"/>
      <c r="O627" s="252"/>
      <c r="P627" s="252"/>
      <c r="Q627" s="252"/>
      <c r="R627" s="252"/>
      <c r="S627" s="252"/>
      <c r="T627" s="253"/>
      <c r="AT627" s="254" t="s">
        <v>166</v>
      </c>
      <c r="AU627" s="254" t="s">
        <v>84</v>
      </c>
      <c r="AV627" s="12" t="s">
        <v>84</v>
      </c>
      <c r="AW627" s="12" t="s">
        <v>37</v>
      </c>
      <c r="AX627" s="12" t="s">
        <v>74</v>
      </c>
      <c r="AY627" s="254" t="s">
        <v>157</v>
      </c>
    </row>
    <row r="628" spans="2:51" s="11" customFormat="1" ht="13.5">
      <c r="B628" s="233"/>
      <c r="C628" s="234"/>
      <c r="D628" s="235" t="s">
        <v>166</v>
      </c>
      <c r="E628" s="236" t="s">
        <v>30</v>
      </c>
      <c r="F628" s="237" t="s">
        <v>893</v>
      </c>
      <c r="G628" s="234"/>
      <c r="H628" s="236" t="s">
        <v>30</v>
      </c>
      <c r="I628" s="238"/>
      <c r="J628" s="234"/>
      <c r="K628" s="234"/>
      <c r="L628" s="239"/>
      <c r="M628" s="240"/>
      <c r="N628" s="241"/>
      <c r="O628" s="241"/>
      <c r="P628" s="241"/>
      <c r="Q628" s="241"/>
      <c r="R628" s="241"/>
      <c r="S628" s="241"/>
      <c r="T628" s="242"/>
      <c r="AT628" s="243" t="s">
        <v>166</v>
      </c>
      <c r="AU628" s="243" t="s">
        <v>84</v>
      </c>
      <c r="AV628" s="11" t="s">
        <v>82</v>
      </c>
      <c r="AW628" s="11" t="s">
        <v>37</v>
      </c>
      <c r="AX628" s="11" t="s">
        <v>74</v>
      </c>
      <c r="AY628" s="243" t="s">
        <v>157</v>
      </c>
    </row>
    <row r="629" spans="2:51" s="12" customFormat="1" ht="13.5">
      <c r="B629" s="244"/>
      <c r="C629" s="245"/>
      <c r="D629" s="235" t="s">
        <v>166</v>
      </c>
      <c r="E629" s="246" t="s">
        <v>30</v>
      </c>
      <c r="F629" s="247" t="s">
        <v>894</v>
      </c>
      <c r="G629" s="245"/>
      <c r="H629" s="248">
        <v>804.565</v>
      </c>
      <c r="I629" s="249"/>
      <c r="J629" s="245"/>
      <c r="K629" s="245"/>
      <c r="L629" s="250"/>
      <c r="M629" s="251"/>
      <c r="N629" s="252"/>
      <c r="O629" s="252"/>
      <c r="P629" s="252"/>
      <c r="Q629" s="252"/>
      <c r="R629" s="252"/>
      <c r="S629" s="252"/>
      <c r="T629" s="253"/>
      <c r="AT629" s="254" t="s">
        <v>166</v>
      </c>
      <c r="AU629" s="254" t="s">
        <v>84</v>
      </c>
      <c r="AV629" s="12" t="s">
        <v>84</v>
      </c>
      <c r="AW629" s="12" t="s">
        <v>37</v>
      </c>
      <c r="AX629" s="12" t="s">
        <v>74</v>
      </c>
      <c r="AY629" s="254" t="s">
        <v>157</v>
      </c>
    </row>
    <row r="630" spans="2:51" s="13" customFormat="1" ht="13.5">
      <c r="B630" s="255"/>
      <c r="C630" s="256"/>
      <c r="D630" s="235" t="s">
        <v>166</v>
      </c>
      <c r="E630" s="257" t="s">
        <v>30</v>
      </c>
      <c r="F630" s="258" t="s">
        <v>177</v>
      </c>
      <c r="G630" s="256"/>
      <c r="H630" s="259">
        <v>1773.827</v>
      </c>
      <c r="I630" s="260"/>
      <c r="J630" s="256"/>
      <c r="K630" s="256"/>
      <c r="L630" s="261"/>
      <c r="M630" s="262"/>
      <c r="N630" s="263"/>
      <c r="O630" s="263"/>
      <c r="P630" s="263"/>
      <c r="Q630" s="263"/>
      <c r="R630" s="263"/>
      <c r="S630" s="263"/>
      <c r="T630" s="264"/>
      <c r="AT630" s="265" t="s">
        <v>166</v>
      </c>
      <c r="AU630" s="265" t="s">
        <v>84</v>
      </c>
      <c r="AV630" s="13" t="s">
        <v>164</v>
      </c>
      <c r="AW630" s="13" t="s">
        <v>37</v>
      </c>
      <c r="AX630" s="13" t="s">
        <v>82</v>
      </c>
      <c r="AY630" s="265" t="s">
        <v>157</v>
      </c>
    </row>
    <row r="631" spans="2:65" s="1" customFormat="1" ht="16.5" customHeight="1">
      <c r="B631" s="46"/>
      <c r="C631" s="221" t="s">
        <v>895</v>
      </c>
      <c r="D631" s="221" t="s">
        <v>159</v>
      </c>
      <c r="E631" s="222" t="s">
        <v>896</v>
      </c>
      <c r="F631" s="223" t="s">
        <v>897</v>
      </c>
      <c r="G631" s="224" t="s">
        <v>162</v>
      </c>
      <c r="H631" s="225">
        <v>273.609</v>
      </c>
      <c r="I631" s="226"/>
      <c r="J631" s="227">
        <f>ROUND(I631*H631,2)</f>
        <v>0</v>
      </c>
      <c r="K631" s="223" t="s">
        <v>163</v>
      </c>
      <c r="L631" s="72"/>
      <c r="M631" s="228" t="s">
        <v>30</v>
      </c>
      <c r="N631" s="229" t="s">
        <v>45</v>
      </c>
      <c r="O631" s="47"/>
      <c r="P631" s="230">
        <f>O631*H631</f>
        <v>0</v>
      </c>
      <c r="Q631" s="230">
        <v>0</v>
      </c>
      <c r="R631" s="230">
        <f>Q631*H631</f>
        <v>0</v>
      </c>
      <c r="S631" s="230">
        <v>0</v>
      </c>
      <c r="T631" s="231">
        <f>S631*H631</f>
        <v>0</v>
      </c>
      <c r="AR631" s="24" t="s">
        <v>164</v>
      </c>
      <c r="AT631" s="24" t="s">
        <v>159</v>
      </c>
      <c r="AU631" s="24" t="s">
        <v>84</v>
      </c>
      <c r="AY631" s="24" t="s">
        <v>157</v>
      </c>
      <c r="BE631" s="232">
        <f>IF(N631="základní",J631,0)</f>
        <v>0</v>
      </c>
      <c r="BF631" s="232">
        <f>IF(N631="snížená",J631,0)</f>
        <v>0</v>
      </c>
      <c r="BG631" s="232">
        <f>IF(N631="zákl. přenesená",J631,0)</f>
        <v>0</v>
      </c>
      <c r="BH631" s="232">
        <f>IF(N631="sníž. přenesená",J631,0)</f>
        <v>0</v>
      </c>
      <c r="BI631" s="232">
        <f>IF(N631="nulová",J631,0)</f>
        <v>0</v>
      </c>
      <c r="BJ631" s="24" t="s">
        <v>82</v>
      </c>
      <c r="BK631" s="232">
        <f>ROUND(I631*H631,2)</f>
        <v>0</v>
      </c>
      <c r="BL631" s="24" t="s">
        <v>164</v>
      </c>
      <c r="BM631" s="24" t="s">
        <v>898</v>
      </c>
    </row>
    <row r="632" spans="2:51" s="11" customFormat="1" ht="13.5">
      <c r="B632" s="233"/>
      <c r="C632" s="234"/>
      <c r="D632" s="235" t="s">
        <v>166</v>
      </c>
      <c r="E632" s="236" t="s">
        <v>30</v>
      </c>
      <c r="F632" s="237" t="s">
        <v>899</v>
      </c>
      <c r="G632" s="234"/>
      <c r="H632" s="236" t="s">
        <v>30</v>
      </c>
      <c r="I632" s="238"/>
      <c r="J632" s="234"/>
      <c r="K632" s="234"/>
      <c r="L632" s="239"/>
      <c r="M632" s="240"/>
      <c r="N632" s="241"/>
      <c r="O632" s="241"/>
      <c r="P632" s="241"/>
      <c r="Q632" s="241"/>
      <c r="R632" s="241"/>
      <c r="S632" s="241"/>
      <c r="T632" s="242"/>
      <c r="AT632" s="243" t="s">
        <v>166</v>
      </c>
      <c r="AU632" s="243" t="s">
        <v>84</v>
      </c>
      <c r="AV632" s="11" t="s">
        <v>82</v>
      </c>
      <c r="AW632" s="11" t="s">
        <v>37</v>
      </c>
      <c r="AX632" s="11" t="s">
        <v>74</v>
      </c>
      <c r="AY632" s="243" t="s">
        <v>157</v>
      </c>
    </row>
    <row r="633" spans="2:51" s="11" customFormat="1" ht="13.5">
      <c r="B633" s="233"/>
      <c r="C633" s="234"/>
      <c r="D633" s="235" t="s">
        <v>166</v>
      </c>
      <c r="E633" s="236" t="s">
        <v>30</v>
      </c>
      <c r="F633" s="237" t="s">
        <v>890</v>
      </c>
      <c r="G633" s="234"/>
      <c r="H633" s="236" t="s">
        <v>30</v>
      </c>
      <c r="I633" s="238"/>
      <c r="J633" s="234"/>
      <c r="K633" s="234"/>
      <c r="L633" s="239"/>
      <c r="M633" s="240"/>
      <c r="N633" s="241"/>
      <c r="O633" s="241"/>
      <c r="P633" s="241"/>
      <c r="Q633" s="241"/>
      <c r="R633" s="241"/>
      <c r="S633" s="241"/>
      <c r="T633" s="242"/>
      <c r="AT633" s="243" t="s">
        <v>166</v>
      </c>
      <c r="AU633" s="243" t="s">
        <v>84</v>
      </c>
      <c r="AV633" s="11" t="s">
        <v>82</v>
      </c>
      <c r="AW633" s="11" t="s">
        <v>37</v>
      </c>
      <c r="AX633" s="11" t="s">
        <v>74</v>
      </c>
      <c r="AY633" s="243" t="s">
        <v>157</v>
      </c>
    </row>
    <row r="634" spans="2:51" s="12" customFormat="1" ht="13.5">
      <c r="B634" s="244"/>
      <c r="C634" s="245"/>
      <c r="D634" s="235" t="s">
        <v>166</v>
      </c>
      <c r="E634" s="246" t="s">
        <v>30</v>
      </c>
      <c r="F634" s="247" t="s">
        <v>900</v>
      </c>
      <c r="G634" s="245"/>
      <c r="H634" s="248">
        <v>10.075</v>
      </c>
      <c r="I634" s="249"/>
      <c r="J634" s="245"/>
      <c r="K634" s="245"/>
      <c r="L634" s="250"/>
      <c r="M634" s="251"/>
      <c r="N634" s="252"/>
      <c r="O634" s="252"/>
      <c r="P634" s="252"/>
      <c r="Q634" s="252"/>
      <c r="R634" s="252"/>
      <c r="S634" s="252"/>
      <c r="T634" s="253"/>
      <c r="AT634" s="254" t="s">
        <v>166</v>
      </c>
      <c r="AU634" s="254" t="s">
        <v>84</v>
      </c>
      <c r="AV634" s="12" t="s">
        <v>84</v>
      </c>
      <c r="AW634" s="12" t="s">
        <v>37</v>
      </c>
      <c r="AX634" s="12" t="s">
        <v>74</v>
      </c>
      <c r="AY634" s="254" t="s">
        <v>157</v>
      </c>
    </row>
    <row r="635" spans="2:51" s="12" customFormat="1" ht="13.5">
      <c r="B635" s="244"/>
      <c r="C635" s="245"/>
      <c r="D635" s="235" t="s">
        <v>166</v>
      </c>
      <c r="E635" s="246" t="s">
        <v>30</v>
      </c>
      <c r="F635" s="247" t="s">
        <v>901</v>
      </c>
      <c r="G635" s="245"/>
      <c r="H635" s="248">
        <v>45.154</v>
      </c>
      <c r="I635" s="249"/>
      <c r="J635" s="245"/>
      <c r="K635" s="245"/>
      <c r="L635" s="250"/>
      <c r="M635" s="251"/>
      <c r="N635" s="252"/>
      <c r="O635" s="252"/>
      <c r="P635" s="252"/>
      <c r="Q635" s="252"/>
      <c r="R635" s="252"/>
      <c r="S635" s="252"/>
      <c r="T635" s="253"/>
      <c r="AT635" s="254" t="s">
        <v>166</v>
      </c>
      <c r="AU635" s="254" t="s">
        <v>84</v>
      </c>
      <c r="AV635" s="12" t="s">
        <v>84</v>
      </c>
      <c r="AW635" s="12" t="s">
        <v>37</v>
      </c>
      <c r="AX635" s="12" t="s">
        <v>74</v>
      </c>
      <c r="AY635" s="254" t="s">
        <v>157</v>
      </c>
    </row>
    <row r="636" spans="2:51" s="12" customFormat="1" ht="13.5">
      <c r="B636" s="244"/>
      <c r="C636" s="245"/>
      <c r="D636" s="235" t="s">
        <v>166</v>
      </c>
      <c r="E636" s="246" t="s">
        <v>30</v>
      </c>
      <c r="F636" s="247" t="s">
        <v>902</v>
      </c>
      <c r="G636" s="245"/>
      <c r="H636" s="248">
        <v>24.8</v>
      </c>
      <c r="I636" s="249"/>
      <c r="J636" s="245"/>
      <c r="K636" s="245"/>
      <c r="L636" s="250"/>
      <c r="M636" s="251"/>
      <c r="N636" s="252"/>
      <c r="O636" s="252"/>
      <c r="P636" s="252"/>
      <c r="Q636" s="252"/>
      <c r="R636" s="252"/>
      <c r="S636" s="252"/>
      <c r="T636" s="253"/>
      <c r="AT636" s="254" t="s">
        <v>166</v>
      </c>
      <c r="AU636" s="254" t="s">
        <v>84</v>
      </c>
      <c r="AV636" s="12" t="s">
        <v>84</v>
      </c>
      <c r="AW636" s="12" t="s">
        <v>37</v>
      </c>
      <c r="AX636" s="12" t="s">
        <v>74</v>
      </c>
      <c r="AY636" s="254" t="s">
        <v>157</v>
      </c>
    </row>
    <row r="637" spans="2:51" s="12" customFormat="1" ht="13.5">
      <c r="B637" s="244"/>
      <c r="C637" s="245"/>
      <c r="D637" s="235" t="s">
        <v>166</v>
      </c>
      <c r="E637" s="246" t="s">
        <v>30</v>
      </c>
      <c r="F637" s="247" t="s">
        <v>903</v>
      </c>
      <c r="G637" s="245"/>
      <c r="H637" s="248">
        <v>14.9</v>
      </c>
      <c r="I637" s="249"/>
      <c r="J637" s="245"/>
      <c r="K637" s="245"/>
      <c r="L637" s="250"/>
      <c r="M637" s="251"/>
      <c r="N637" s="252"/>
      <c r="O637" s="252"/>
      <c r="P637" s="252"/>
      <c r="Q637" s="252"/>
      <c r="R637" s="252"/>
      <c r="S637" s="252"/>
      <c r="T637" s="253"/>
      <c r="AT637" s="254" t="s">
        <v>166</v>
      </c>
      <c r="AU637" s="254" t="s">
        <v>84</v>
      </c>
      <c r="AV637" s="12" t="s">
        <v>84</v>
      </c>
      <c r="AW637" s="12" t="s">
        <v>37</v>
      </c>
      <c r="AX637" s="12" t="s">
        <v>74</v>
      </c>
      <c r="AY637" s="254" t="s">
        <v>157</v>
      </c>
    </row>
    <row r="638" spans="2:51" s="12" customFormat="1" ht="13.5">
      <c r="B638" s="244"/>
      <c r="C638" s="245"/>
      <c r="D638" s="235" t="s">
        <v>166</v>
      </c>
      <c r="E638" s="246" t="s">
        <v>30</v>
      </c>
      <c r="F638" s="247" t="s">
        <v>904</v>
      </c>
      <c r="G638" s="245"/>
      <c r="H638" s="248">
        <v>12.25</v>
      </c>
      <c r="I638" s="249"/>
      <c r="J638" s="245"/>
      <c r="K638" s="245"/>
      <c r="L638" s="250"/>
      <c r="M638" s="251"/>
      <c r="N638" s="252"/>
      <c r="O638" s="252"/>
      <c r="P638" s="252"/>
      <c r="Q638" s="252"/>
      <c r="R638" s="252"/>
      <c r="S638" s="252"/>
      <c r="T638" s="253"/>
      <c r="AT638" s="254" t="s">
        <v>166</v>
      </c>
      <c r="AU638" s="254" t="s">
        <v>84</v>
      </c>
      <c r="AV638" s="12" t="s">
        <v>84</v>
      </c>
      <c r="AW638" s="12" t="s">
        <v>37</v>
      </c>
      <c r="AX638" s="12" t="s">
        <v>74</v>
      </c>
      <c r="AY638" s="254" t="s">
        <v>157</v>
      </c>
    </row>
    <row r="639" spans="2:51" s="12" customFormat="1" ht="13.5">
      <c r="B639" s="244"/>
      <c r="C639" s="245"/>
      <c r="D639" s="235" t="s">
        <v>166</v>
      </c>
      <c r="E639" s="246" t="s">
        <v>30</v>
      </c>
      <c r="F639" s="247" t="s">
        <v>905</v>
      </c>
      <c r="G639" s="245"/>
      <c r="H639" s="248">
        <v>76.2</v>
      </c>
      <c r="I639" s="249"/>
      <c r="J639" s="245"/>
      <c r="K639" s="245"/>
      <c r="L639" s="250"/>
      <c r="M639" s="251"/>
      <c r="N639" s="252"/>
      <c r="O639" s="252"/>
      <c r="P639" s="252"/>
      <c r="Q639" s="252"/>
      <c r="R639" s="252"/>
      <c r="S639" s="252"/>
      <c r="T639" s="253"/>
      <c r="AT639" s="254" t="s">
        <v>166</v>
      </c>
      <c r="AU639" s="254" t="s">
        <v>84</v>
      </c>
      <c r="AV639" s="12" t="s">
        <v>84</v>
      </c>
      <c r="AW639" s="12" t="s">
        <v>37</v>
      </c>
      <c r="AX639" s="12" t="s">
        <v>74</v>
      </c>
      <c r="AY639" s="254" t="s">
        <v>157</v>
      </c>
    </row>
    <row r="640" spans="2:51" s="12" customFormat="1" ht="13.5">
      <c r="B640" s="244"/>
      <c r="C640" s="245"/>
      <c r="D640" s="235" t="s">
        <v>166</v>
      </c>
      <c r="E640" s="246" t="s">
        <v>30</v>
      </c>
      <c r="F640" s="247" t="s">
        <v>906</v>
      </c>
      <c r="G640" s="245"/>
      <c r="H640" s="248">
        <v>14.39</v>
      </c>
      <c r="I640" s="249"/>
      <c r="J640" s="245"/>
      <c r="K640" s="245"/>
      <c r="L640" s="250"/>
      <c r="M640" s="251"/>
      <c r="N640" s="252"/>
      <c r="O640" s="252"/>
      <c r="P640" s="252"/>
      <c r="Q640" s="252"/>
      <c r="R640" s="252"/>
      <c r="S640" s="252"/>
      <c r="T640" s="253"/>
      <c r="AT640" s="254" t="s">
        <v>166</v>
      </c>
      <c r="AU640" s="254" t="s">
        <v>84</v>
      </c>
      <c r="AV640" s="12" t="s">
        <v>84</v>
      </c>
      <c r="AW640" s="12" t="s">
        <v>37</v>
      </c>
      <c r="AX640" s="12" t="s">
        <v>74</v>
      </c>
      <c r="AY640" s="254" t="s">
        <v>157</v>
      </c>
    </row>
    <row r="641" spans="2:51" s="12" customFormat="1" ht="13.5">
      <c r="B641" s="244"/>
      <c r="C641" s="245"/>
      <c r="D641" s="235" t="s">
        <v>166</v>
      </c>
      <c r="E641" s="246" t="s">
        <v>30</v>
      </c>
      <c r="F641" s="247" t="s">
        <v>907</v>
      </c>
      <c r="G641" s="245"/>
      <c r="H641" s="248">
        <v>43.54</v>
      </c>
      <c r="I641" s="249"/>
      <c r="J641" s="245"/>
      <c r="K641" s="245"/>
      <c r="L641" s="250"/>
      <c r="M641" s="251"/>
      <c r="N641" s="252"/>
      <c r="O641" s="252"/>
      <c r="P641" s="252"/>
      <c r="Q641" s="252"/>
      <c r="R641" s="252"/>
      <c r="S641" s="252"/>
      <c r="T641" s="253"/>
      <c r="AT641" s="254" t="s">
        <v>166</v>
      </c>
      <c r="AU641" s="254" t="s">
        <v>84</v>
      </c>
      <c r="AV641" s="12" t="s">
        <v>84</v>
      </c>
      <c r="AW641" s="12" t="s">
        <v>37</v>
      </c>
      <c r="AX641" s="12" t="s">
        <v>74</v>
      </c>
      <c r="AY641" s="254" t="s">
        <v>157</v>
      </c>
    </row>
    <row r="642" spans="2:51" s="12" customFormat="1" ht="13.5">
      <c r="B642" s="244"/>
      <c r="C642" s="245"/>
      <c r="D642" s="235" t="s">
        <v>166</v>
      </c>
      <c r="E642" s="246" t="s">
        <v>30</v>
      </c>
      <c r="F642" s="247" t="s">
        <v>908</v>
      </c>
      <c r="G642" s="245"/>
      <c r="H642" s="248">
        <v>32.3</v>
      </c>
      <c r="I642" s="249"/>
      <c r="J642" s="245"/>
      <c r="K642" s="245"/>
      <c r="L642" s="250"/>
      <c r="M642" s="251"/>
      <c r="N642" s="252"/>
      <c r="O642" s="252"/>
      <c r="P642" s="252"/>
      <c r="Q642" s="252"/>
      <c r="R642" s="252"/>
      <c r="S642" s="252"/>
      <c r="T642" s="253"/>
      <c r="AT642" s="254" t="s">
        <v>166</v>
      </c>
      <c r="AU642" s="254" t="s">
        <v>84</v>
      </c>
      <c r="AV642" s="12" t="s">
        <v>84</v>
      </c>
      <c r="AW642" s="12" t="s">
        <v>37</v>
      </c>
      <c r="AX642" s="12" t="s">
        <v>74</v>
      </c>
      <c r="AY642" s="254" t="s">
        <v>157</v>
      </c>
    </row>
    <row r="643" spans="2:51" s="13" customFormat="1" ht="13.5">
      <c r="B643" s="255"/>
      <c r="C643" s="256"/>
      <c r="D643" s="235" t="s">
        <v>166</v>
      </c>
      <c r="E643" s="257" t="s">
        <v>30</v>
      </c>
      <c r="F643" s="258" t="s">
        <v>177</v>
      </c>
      <c r="G643" s="256"/>
      <c r="H643" s="259">
        <v>273.609</v>
      </c>
      <c r="I643" s="260"/>
      <c r="J643" s="256"/>
      <c r="K643" s="256"/>
      <c r="L643" s="261"/>
      <c r="M643" s="262"/>
      <c r="N643" s="263"/>
      <c r="O643" s="263"/>
      <c r="P643" s="263"/>
      <c r="Q643" s="263"/>
      <c r="R643" s="263"/>
      <c r="S643" s="263"/>
      <c r="T643" s="264"/>
      <c r="AT643" s="265" t="s">
        <v>166</v>
      </c>
      <c r="AU643" s="265" t="s">
        <v>84</v>
      </c>
      <c r="AV643" s="13" t="s">
        <v>164</v>
      </c>
      <c r="AW643" s="13" t="s">
        <v>37</v>
      </c>
      <c r="AX643" s="13" t="s">
        <v>82</v>
      </c>
      <c r="AY643" s="265" t="s">
        <v>157</v>
      </c>
    </row>
    <row r="644" spans="2:65" s="1" customFormat="1" ht="16.5" customHeight="1">
      <c r="B644" s="46"/>
      <c r="C644" s="221" t="s">
        <v>909</v>
      </c>
      <c r="D644" s="221" t="s">
        <v>159</v>
      </c>
      <c r="E644" s="222" t="s">
        <v>910</v>
      </c>
      <c r="F644" s="223" t="s">
        <v>911</v>
      </c>
      <c r="G644" s="224" t="s">
        <v>162</v>
      </c>
      <c r="H644" s="225">
        <v>273.609</v>
      </c>
      <c r="I644" s="226"/>
      <c r="J644" s="227">
        <f>ROUND(I644*H644,2)</f>
        <v>0</v>
      </c>
      <c r="K644" s="223" t="s">
        <v>163</v>
      </c>
      <c r="L644" s="72"/>
      <c r="M644" s="228" t="s">
        <v>30</v>
      </c>
      <c r="N644" s="229" t="s">
        <v>45</v>
      </c>
      <c r="O644" s="47"/>
      <c r="P644" s="230">
        <f>O644*H644</f>
        <v>0</v>
      </c>
      <c r="Q644" s="230">
        <v>0</v>
      </c>
      <c r="R644" s="230">
        <f>Q644*H644</f>
        <v>0</v>
      </c>
      <c r="S644" s="230">
        <v>0</v>
      </c>
      <c r="T644" s="231">
        <f>S644*H644</f>
        <v>0</v>
      </c>
      <c r="AR644" s="24" t="s">
        <v>164</v>
      </c>
      <c r="AT644" s="24" t="s">
        <v>159</v>
      </c>
      <c r="AU644" s="24" t="s">
        <v>84</v>
      </c>
      <c r="AY644" s="24" t="s">
        <v>157</v>
      </c>
      <c r="BE644" s="232">
        <f>IF(N644="základní",J644,0)</f>
        <v>0</v>
      </c>
      <c r="BF644" s="232">
        <f>IF(N644="snížená",J644,0)</f>
        <v>0</v>
      </c>
      <c r="BG644" s="232">
        <f>IF(N644="zákl. přenesená",J644,0)</f>
        <v>0</v>
      </c>
      <c r="BH644" s="232">
        <f>IF(N644="sníž. přenesená",J644,0)</f>
        <v>0</v>
      </c>
      <c r="BI644" s="232">
        <f>IF(N644="nulová",J644,0)</f>
        <v>0</v>
      </c>
      <c r="BJ644" s="24" t="s">
        <v>82</v>
      </c>
      <c r="BK644" s="232">
        <f>ROUND(I644*H644,2)</f>
        <v>0</v>
      </c>
      <c r="BL644" s="24" t="s">
        <v>164</v>
      </c>
      <c r="BM644" s="24" t="s">
        <v>912</v>
      </c>
    </row>
    <row r="645" spans="2:65" s="1" customFormat="1" ht="25.5" customHeight="1">
      <c r="B645" s="46"/>
      <c r="C645" s="221" t="s">
        <v>913</v>
      </c>
      <c r="D645" s="221" t="s">
        <v>159</v>
      </c>
      <c r="E645" s="222" t="s">
        <v>914</v>
      </c>
      <c r="F645" s="223" t="s">
        <v>915</v>
      </c>
      <c r="G645" s="224" t="s">
        <v>162</v>
      </c>
      <c r="H645" s="225">
        <v>88.923</v>
      </c>
      <c r="I645" s="226"/>
      <c r="J645" s="227">
        <f>ROUND(I645*H645,2)</f>
        <v>0</v>
      </c>
      <c r="K645" s="223" t="s">
        <v>163</v>
      </c>
      <c r="L645" s="72"/>
      <c r="M645" s="228" t="s">
        <v>30</v>
      </c>
      <c r="N645" s="229" t="s">
        <v>45</v>
      </c>
      <c r="O645" s="47"/>
      <c r="P645" s="230">
        <f>O645*H645</f>
        <v>0</v>
      </c>
      <c r="Q645" s="230">
        <v>0.01539</v>
      </c>
      <c r="R645" s="230">
        <f>Q645*H645</f>
        <v>1.36852497</v>
      </c>
      <c r="S645" s="230">
        <v>0</v>
      </c>
      <c r="T645" s="231">
        <f>S645*H645</f>
        <v>0</v>
      </c>
      <c r="AR645" s="24" t="s">
        <v>164</v>
      </c>
      <c r="AT645" s="24" t="s">
        <v>159</v>
      </c>
      <c r="AU645" s="24" t="s">
        <v>84</v>
      </c>
      <c r="AY645" s="24" t="s">
        <v>157</v>
      </c>
      <c r="BE645" s="232">
        <f>IF(N645="základní",J645,0)</f>
        <v>0</v>
      </c>
      <c r="BF645" s="232">
        <f>IF(N645="snížená",J645,0)</f>
        <v>0</v>
      </c>
      <c r="BG645" s="232">
        <f>IF(N645="zákl. přenesená",J645,0)</f>
        <v>0</v>
      </c>
      <c r="BH645" s="232">
        <f>IF(N645="sníž. přenesená",J645,0)</f>
        <v>0</v>
      </c>
      <c r="BI645" s="232">
        <f>IF(N645="nulová",J645,0)</f>
        <v>0</v>
      </c>
      <c r="BJ645" s="24" t="s">
        <v>82</v>
      </c>
      <c r="BK645" s="232">
        <f>ROUND(I645*H645,2)</f>
        <v>0</v>
      </c>
      <c r="BL645" s="24" t="s">
        <v>164</v>
      </c>
      <c r="BM645" s="24" t="s">
        <v>916</v>
      </c>
    </row>
    <row r="646" spans="2:51" s="11" customFormat="1" ht="13.5">
      <c r="B646" s="233"/>
      <c r="C646" s="234"/>
      <c r="D646" s="235" t="s">
        <v>166</v>
      </c>
      <c r="E646" s="236" t="s">
        <v>30</v>
      </c>
      <c r="F646" s="237" t="s">
        <v>917</v>
      </c>
      <c r="G646" s="234"/>
      <c r="H646" s="236" t="s">
        <v>30</v>
      </c>
      <c r="I646" s="238"/>
      <c r="J646" s="234"/>
      <c r="K646" s="234"/>
      <c r="L646" s="239"/>
      <c r="M646" s="240"/>
      <c r="N646" s="241"/>
      <c r="O646" s="241"/>
      <c r="P646" s="241"/>
      <c r="Q646" s="241"/>
      <c r="R646" s="241"/>
      <c r="S646" s="241"/>
      <c r="T646" s="242"/>
      <c r="AT646" s="243" t="s">
        <v>166</v>
      </c>
      <c r="AU646" s="243" t="s">
        <v>84</v>
      </c>
      <c r="AV646" s="11" t="s">
        <v>82</v>
      </c>
      <c r="AW646" s="11" t="s">
        <v>37</v>
      </c>
      <c r="AX646" s="11" t="s">
        <v>74</v>
      </c>
      <c r="AY646" s="243" t="s">
        <v>157</v>
      </c>
    </row>
    <row r="647" spans="2:51" s="12" customFormat="1" ht="13.5">
      <c r="B647" s="244"/>
      <c r="C647" s="245"/>
      <c r="D647" s="235" t="s">
        <v>166</v>
      </c>
      <c r="E647" s="246" t="s">
        <v>30</v>
      </c>
      <c r="F647" s="247" t="s">
        <v>918</v>
      </c>
      <c r="G647" s="245"/>
      <c r="H647" s="248">
        <v>88.923</v>
      </c>
      <c r="I647" s="249"/>
      <c r="J647" s="245"/>
      <c r="K647" s="245"/>
      <c r="L647" s="250"/>
      <c r="M647" s="251"/>
      <c r="N647" s="252"/>
      <c r="O647" s="252"/>
      <c r="P647" s="252"/>
      <c r="Q647" s="252"/>
      <c r="R647" s="252"/>
      <c r="S647" s="252"/>
      <c r="T647" s="253"/>
      <c r="AT647" s="254" t="s">
        <v>166</v>
      </c>
      <c r="AU647" s="254" t="s">
        <v>84</v>
      </c>
      <c r="AV647" s="12" t="s">
        <v>84</v>
      </c>
      <c r="AW647" s="12" t="s">
        <v>37</v>
      </c>
      <c r="AX647" s="12" t="s">
        <v>82</v>
      </c>
      <c r="AY647" s="254" t="s">
        <v>157</v>
      </c>
    </row>
    <row r="648" spans="2:65" s="1" customFormat="1" ht="25.5" customHeight="1">
      <c r="B648" s="46"/>
      <c r="C648" s="221" t="s">
        <v>919</v>
      </c>
      <c r="D648" s="221" t="s">
        <v>159</v>
      </c>
      <c r="E648" s="222" t="s">
        <v>920</v>
      </c>
      <c r="F648" s="223" t="s">
        <v>921</v>
      </c>
      <c r="G648" s="224" t="s">
        <v>171</v>
      </c>
      <c r="H648" s="225">
        <v>25</v>
      </c>
      <c r="I648" s="226"/>
      <c r="J648" s="227">
        <f>ROUND(I648*H648,2)</f>
        <v>0</v>
      </c>
      <c r="K648" s="223" t="s">
        <v>163</v>
      </c>
      <c r="L648" s="72"/>
      <c r="M648" s="228" t="s">
        <v>30</v>
      </c>
      <c r="N648" s="229" t="s">
        <v>45</v>
      </c>
      <c r="O648" s="47"/>
      <c r="P648" s="230">
        <f>O648*H648</f>
        <v>0</v>
      </c>
      <c r="Q648" s="230">
        <v>0.50426</v>
      </c>
      <c r="R648" s="230">
        <f>Q648*H648</f>
        <v>12.6065</v>
      </c>
      <c r="S648" s="230">
        <v>0</v>
      </c>
      <c r="T648" s="231">
        <f>S648*H648</f>
        <v>0</v>
      </c>
      <c r="AR648" s="24" t="s">
        <v>164</v>
      </c>
      <c r="AT648" s="24" t="s">
        <v>159</v>
      </c>
      <c r="AU648" s="24" t="s">
        <v>84</v>
      </c>
      <c r="AY648" s="24" t="s">
        <v>157</v>
      </c>
      <c r="BE648" s="232">
        <f>IF(N648="základní",J648,0)</f>
        <v>0</v>
      </c>
      <c r="BF648" s="232">
        <f>IF(N648="snížená",J648,0)</f>
        <v>0</v>
      </c>
      <c r="BG648" s="232">
        <f>IF(N648="zákl. přenesená",J648,0)</f>
        <v>0</v>
      </c>
      <c r="BH648" s="232">
        <f>IF(N648="sníž. přenesená",J648,0)</f>
        <v>0</v>
      </c>
      <c r="BI648" s="232">
        <f>IF(N648="nulová",J648,0)</f>
        <v>0</v>
      </c>
      <c r="BJ648" s="24" t="s">
        <v>82</v>
      </c>
      <c r="BK648" s="232">
        <f>ROUND(I648*H648,2)</f>
        <v>0</v>
      </c>
      <c r="BL648" s="24" t="s">
        <v>164</v>
      </c>
      <c r="BM648" s="24" t="s">
        <v>922</v>
      </c>
    </row>
    <row r="649" spans="2:51" s="11" customFormat="1" ht="13.5">
      <c r="B649" s="233"/>
      <c r="C649" s="234"/>
      <c r="D649" s="235" t="s">
        <v>166</v>
      </c>
      <c r="E649" s="236" t="s">
        <v>30</v>
      </c>
      <c r="F649" s="237" t="s">
        <v>923</v>
      </c>
      <c r="G649" s="234"/>
      <c r="H649" s="236" t="s">
        <v>30</v>
      </c>
      <c r="I649" s="238"/>
      <c r="J649" s="234"/>
      <c r="K649" s="234"/>
      <c r="L649" s="239"/>
      <c r="M649" s="240"/>
      <c r="N649" s="241"/>
      <c r="O649" s="241"/>
      <c r="P649" s="241"/>
      <c r="Q649" s="241"/>
      <c r="R649" s="241"/>
      <c r="S649" s="241"/>
      <c r="T649" s="242"/>
      <c r="AT649" s="243" t="s">
        <v>166</v>
      </c>
      <c r="AU649" s="243" t="s">
        <v>84</v>
      </c>
      <c r="AV649" s="11" t="s">
        <v>82</v>
      </c>
      <c r="AW649" s="11" t="s">
        <v>37</v>
      </c>
      <c r="AX649" s="11" t="s">
        <v>74</v>
      </c>
      <c r="AY649" s="243" t="s">
        <v>157</v>
      </c>
    </row>
    <row r="650" spans="2:51" s="12" customFormat="1" ht="13.5">
      <c r="B650" s="244"/>
      <c r="C650" s="245"/>
      <c r="D650" s="235" t="s">
        <v>166</v>
      </c>
      <c r="E650" s="246" t="s">
        <v>30</v>
      </c>
      <c r="F650" s="247" t="s">
        <v>10</v>
      </c>
      <c r="G650" s="245"/>
      <c r="H650" s="248">
        <v>15</v>
      </c>
      <c r="I650" s="249"/>
      <c r="J650" s="245"/>
      <c r="K650" s="245"/>
      <c r="L650" s="250"/>
      <c r="M650" s="251"/>
      <c r="N650" s="252"/>
      <c r="O650" s="252"/>
      <c r="P650" s="252"/>
      <c r="Q650" s="252"/>
      <c r="R650" s="252"/>
      <c r="S650" s="252"/>
      <c r="T650" s="253"/>
      <c r="AT650" s="254" t="s">
        <v>166</v>
      </c>
      <c r="AU650" s="254" t="s">
        <v>84</v>
      </c>
      <c r="AV650" s="12" t="s">
        <v>84</v>
      </c>
      <c r="AW650" s="12" t="s">
        <v>37</v>
      </c>
      <c r="AX650" s="12" t="s">
        <v>74</v>
      </c>
      <c r="AY650" s="254" t="s">
        <v>157</v>
      </c>
    </row>
    <row r="651" spans="2:51" s="11" customFormat="1" ht="13.5">
      <c r="B651" s="233"/>
      <c r="C651" s="234"/>
      <c r="D651" s="235" t="s">
        <v>166</v>
      </c>
      <c r="E651" s="236" t="s">
        <v>30</v>
      </c>
      <c r="F651" s="237" t="s">
        <v>893</v>
      </c>
      <c r="G651" s="234"/>
      <c r="H651" s="236" t="s">
        <v>30</v>
      </c>
      <c r="I651" s="238"/>
      <c r="J651" s="234"/>
      <c r="K651" s="234"/>
      <c r="L651" s="239"/>
      <c r="M651" s="240"/>
      <c r="N651" s="241"/>
      <c r="O651" s="241"/>
      <c r="P651" s="241"/>
      <c r="Q651" s="241"/>
      <c r="R651" s="241"/>
      <c r="S651" s="241"/>
      <c r="T651" s="242"/>
      <c r="AT651" s="243" t="s">
        <v>166</v>
      </c>
      <c r="AU651" s="243" t="s">
        <v>84</v>
      </c>
      <c r="AV651" s="11" t="s">
        <v>82</v>
      </c>
      <c r="AW651" s="11" t="s">
        <v>37</v>
      </c>
      <c r="AX651" s="11" t="s">
        <v>74</v>
      </c>
      <c r="AY651" s="243" t="s">
        <v>157</v>
      </c>
    </row>
    <row r="652" spans="2:51" s="12" customFormat="1" ht="13.5">
      <c r="B652" s="244"/>
      <c r="C652" s="245"/>
      <c r="D652" s="235" t="s">
        <v>166</v>
      </c>
      <c r="E652" s="246" t="s">
        <v>30</v>
      </c>
      <c r="F652" s="247" t="s">
        <v>217</v>
      </c>
      <c r="G652" s="245"/>
      <c r="H652" s="248">
        <v>10</v>
      </c>
      <c r="I652" s="249"/>
      <c r="J652" s="245"/>
      <c r="K652" s="245"/>
      <c r="L652" s="250"/>
      <c r="M652" s="251"/>
      <c r="N652" s="252"/>
      <c r="O652" s="252"/>
      <c r="P652" s="252"/>
      <c r="Q652" s="252"/>
      <c r="R652" s="252"/>
      <c r="S652" s="252"/>
      <c r="T652" s="253"/>
      <c r="AT652" s="254" t="s">
        <v>166</v>
      </c>
      <c r="AU652" s="254" t="s">
        <v>84</v>
      </c>
      <c r="AV652" s="12" t="s">
        <v>84</v>
      </c>
      <c r="AW652" s="12" t="s">
        <v>37</v>
      </c>
      <c r="AX652" s="12" t="s">
        <v>74</v>
      </c>
      <c r="AY652" s="254" t="s">
        <v>157</v>
      </c>
    </row>
    <row r="653" spans="2:51" s="13" customFormat="1" ht="13.5">
      <c r="B653" s="255"/>
      <c r="C653" s="256"/>
      <c r="D653" s="235" t="s">
        <v>166</v>
      </c>
      <c r="E653" s="257" t="s">
        <v>30</v>
      </c>
      <c r="F653" s="258" t="s">
        <v>177</v>
      </c>
      <c r="G653" s="256"/>
      <c r="H653" s="259">
        <v>25</v>
      </c>
      <c r="I653" s="260"/>
      <c r="J653" s="256"/>
      <c r="K653" s="256"/>
      <c r="L653" s="261"/>
      <c r="M653" s="262"/>
      <c r="N653" s="263"/>
      <c r="O653" s="263"/>
      <c r="P653" s="263"/>
      <c r="Q653" s="263"/>
      <c r="R653" s="263"/>
      <c r="S653" s="263"/>
      <c r="T653" s="264"/>
      <c r="AT653" s="265" t="s">
        <v>166</v>
      </c>
      <c r="AU653" s="265" t="s">
        <v>84</v>
      </c>
      <c r="AV653" s="13" t="s">
        <v>164</v>
      </c>
      <c r="AW653" s="13" t="s">
        <v>37</v>
      </c>
      <c r="AX653" s="13" t="s">
        <v>82</v>
      </c>
      <c r="AY653" s="265" t="s">
        <v>157</v>
      </c>
    </row>
    <row r="654" spans="2:65" s="1" customFormat="1" ht="16.5" customHeight="1">
      <c r="B654" s="46"/>
      <c r="C654" s="266" t="s">
        <v>924</v>
      </c>
      <c r="D654" s="266" t="s">
        <v>179</v>
      </c>
      <c r="E654" s="267" t="s">
        <v>925</v>
      </c>
      <c r="F654" s="268" t="s">
        <v>926</v>
      </c>
      <c r="G654" s="269" t="s">
        <v>182</v>
      </c>
      <c r="H654" s="270">
        <v>48.013</v>
      </c>
      <c r="I654" s="271"/>
      <c r="J654" s="272">
        <f>ROUND(I654*H654,2)</f>
        <v>0</v>
      </c>
      <c r="K654" s="268" t="s">
        <v>163</v>
      </c>
      <c r="L654" s="273"/>
      <c r="M654" s="274" t="s">
        <v>30</v>
      </c>
      <c r="N654" s="275" t="s">
        <v>45</v>
      </c>
      <c r="O654" s="47"/>
      <c r="P654" s="230">
        <f>O654*H654</f>
        <v>0</v>
      </c>
      <c r="Q654" s="230">
        <v>1</v>
      </c>
      <c r="R654" s="230">
        <f>Q654*H654</f>
        <v>48.013</v>
      </c>
      <c r="S654" s="230">
        <v>0</v>
      </c>
      <c r="T654" s="231">
        <f>S654*H654</f>
        <v>0</v>
      </c>
      <c r="AR654" s="24" t="s">
        <v>184</v>
      </c>
      <c r="AT654" s="24" t="s">
        <v>179</v>
      </c>
      <c r="AU654" s="24" t="s">
        <v>84</v>
      </c>
      <c r="AY654" s="24" t="s">
        <v>157</v>
      </c>
      <c r="BE654" s="232">
        <f>IF(N654="základní",J654,0)</f>
        <v>0</v>
      </c>
      <c r="BF654" s="232">
        <f>IF(N654="snížená",J654,0)</f>
        <v>0</v>
      </c>
      <c r="BG654" s="232">
        <f>IF(N654="zákl. přenesená",J654,0)</f>
        <v>0</v>
      </c>
      <c r="BH654" s="232">
        <f>IF(N654="sníž. přenesená",J654,0)</f>
        <v>0</v>
      </c>
      <c r="BI654" s="232">
        <f>IF(N654="nulová",J654,0)</f>
        <v>0</v>
      </c>
      <c r="BJ654" s="24" t="s">
        <v>82</v>
      </c>
      <c r="BK654" s="232">
        <f>ROUND(I654*H654,2)</f>
        <v>0</v>
      </c>
      <c r="BL654" s="24" t="s">
        <v>164</v>
      </c>
      <c r="BM654" s="24" t="s">
        <v>927</v>
      </c>
    </row>
    <row r="655" spans="2:51" s="12" customFormat="1" ht="13.5">
      <c r="B655" s="244"/>
      <c r="C655" s="245"/>
      <c r="D655" s="235" t="s">
        <v>166</v>
      </c>
      <c r="E655" s="246" t="s">
        <v>30</v>
      </c>
      <c r="F655" s="247" t="s">
        <v>928</v>
      </c>
      <c r="G655" s="245"/>
      <c r="H655" s="248">
        <v>48.013</v>
      </c>
      <c r="I655" s="249"/>
      <c r="J655" s="245"/>
      <c r="K655" s="245"/>
      <c r="L655" s="250"/>
      <c r="M655" s="251"/>
      <c r="N655" s="252"/>
      <c r="O655" s="252"/>
      <c r="P655" s="252"/>
      <c r="Q655" s="252"/>
      <c r="R655" s="252"/>
      <c r="S655" s="252"/>
      <c r="T655" s="253"/>
      <c r="AT655" s="254" t="s">
        <v>166</v>
      </c>
      <c r="AU655" s="254" t="s">
        <v>84</v>
      </c>
      <c r="AV655" s="12" t="s">
        <v>84</v>
      </c>
      <c r="AW655" s="12" t="s">
        <v>37</v>
      </c>
      <c r="AX655" s="12" t="s">
        <v>82</v>
      </c>
      <c r="AY655" s="254" t="s">
        <v>157</v>
      </c>
    </row>
    <row r="656" spans="2:65" s="1" customFormat="1" ht="25.5" customHeight="1">
      <c r="B656" s="46"/>
      <c r="C656" s="221" t="s">
        <v>929</v>
      </c>
      <c r="D656" s="221" t="s">
        <v>159</v>
      </c>
      <c r="E656" s="222" t="s">
        <v>930</v>
      </c>
      <c r="F656" s="223" t="s">
        <v>931</v>
      </c>
      <c r="G656" s="224" t="s">
        <v>162</v>
      </c>
      <c r="H656" s="225">
        <v>705.052</v>
      </c>
      <c r="I656" s="226"/>
      <c r="J656" s="227">
        <f>ROUND(I656*H656,2)</f>
        <v>0</v>
      </c>
      <c r="K656" s="223" t="s">
        <v>163</v>
      </c>
      <c r="L656" s="72"/>
      <c r="M656" s="228" t="s">
        <v>30</v>
      </c>
      <c r="N656" s="229" t="s">
        <v>45</v>
      </c>
      <c r="O656" s="47"/>
      <c r="P656" s="230">
        <f>O656*H656</f>
        <v>0</v>
      </c>
      <c r="Q656" s="230">
        <v>0.037195</v>
      </c>
      <c r="R656" s="230">
        <f>Q656*H656</f>
        <v>26.22440914</v>
      </c>
      <c r="S656" s="230">
        <v>0</v>
      </c>
      <c r="T656" s="231">
        <f>S656*H656</f>
        <v>0</v>
      </c>
      <c r="AR656" s="24" t="s">
        <v>164</v>
      </c>
      <c r="AT656" s="24" t="s">
        <v>159</v>
      </c>
      <c r="AU656" s="24" t="s">
        <v>84</v>
      </c>
      <c r="AY656" s="24" t="s">
        <v>157</v>
      </c>
      <c r="BE656" s="232">
        <f>IF(N656="základní",J656,0)</f>
        <v>0</v>
      </c>
      <c r="BF656" s="232">
        <f>IF(N656="snížená",J656,0)</f>
        <v>0</v>
      </c>
      <c r="BG656" s="232">
        <f>IF(N656="zákl. přenesená",J656,0)</f>
        <v>0</v>
      </c>
      <c r="BH656" s="232">
        <f>IF(N656="sníž. přenesená",J656,0)</f>
        <v>0</v>
      </c>
      <c r="BI656" s="232">
        <f>IF(N656="nulová",J656,0)</f>
        <v>0</v>
      </c>
      <c r="BJ656" s="24" t="s">
        <v>82</v>
      </c>
      <c r="BK656" s="232">
        <f>ROUND(I656*H656,2)</f>
        <v>0</v>
      </c>
      <c r="BL656" s="24" t="s">
        <v>164</v>
      </c>
      <c r="BM656" s="24" t="s">
        <v>932</v>
      </c>
    </row>
    <row r="657" spans="2:47" s="1" customFormat="1" ht="13.5">
      <c r="B657" s="46"/>
      <c r="C657" s="74"/>
      <c r="D657" s="235" t="s">
        <v>221</v>
      </c>
      <c r="E657" s="74"/>
      <c r="F657" s="276" t="s">
        <v>933</v>
      </c>
      <c r="G657" s="74"/>
      <c r="H657" s="74"/>
      <c r="I657" s="191"/>
      <c r="J657" s="74"/>
      <c r="K657" s="74"/>
      <c r="L657" s="72"/>
      <c r="M657" s="277"/>
      <c r="N657" s="47"/>
      <c r="O657" s="47"/>
      <c r="P657" s="47"/>
      <c r="Q657" s="47"/>
      <c r="R657" s="47"/>
      <c r="S657" s="47"/>
      <c r="T657" s="95"/>
      <c r="AT657" s="24" t="s">
        <v>221</v>
      </c>
      <c r="AU657" s="24" t="s">
        <v>84</v>
      </c>
    </row>
    <row r="658" spans="2:65" s="1" customFormat="1" ht="25.5" customHeight="1">
      <c r="B658" s="46"/>
      <c r="C658" s="221" t="s">
        <v>934</v>
      </c>
      <c r="D658" s="221" t="s">
        <v>159</v>
      </c>
      <c r="E658" s="222" t="s">
        <v>935</v>
      </c>
      <c r="F658" s="223" t="s">
        <v>936</v>
      </c>
      <c r="G658" s="224" t="s">
        <v>162</v>
      </c>
      <c r="H658" s="225">
        <v>702.052</v>
      </c>
      <c r="I658" s="226"/>
      <c r="J658" s="227">
        <f>ROUND(I658*H658,2)</f>
        <v>0</v>
      </c>
      <c r="K658" s="223" t="s">
        <v>163</v>
      </c>
      <c r="L658" s="72"/>
      <c r="M658" s="228" t="s">
        <v>30</v>
      </c>
      <c r="N658" s="229" t="s">
        <v>45</v>
      </c>
      <c r="O658" s="47"/>
      <c r="P658" s="230">
        <f>O658*H658</f>
        <v>0</v>
      </c>
      <c r="Q658" s="230">
        <v>0</v>
      </c>
      <c r="R658" s="230">
        <f>Q658*H658</f>
        <v>0</v>
      </c>
      <c r="S658" s="230">
        <v>0</v>
      </c>
      <c r="T658" s="231">
        <f>S658*H658</f>
        <v>0</v>
      </c>
      <c r="AR658" s="24" t="s">
        <v>164</v>
      </c>
      <c r="AT658" s="24" t="s">
        <v>159</v>
      </c>
      <c r="AU658" s="24" t="s">
        <v>84</v>
      </c>
      <c r="AY658" s="24" t="s">
        <v>157</v>
      </c>
      <c r="BE658" s="232">
        <f>IF(N658="základní",J658,0)</f>
        <v>0</v>
      </c>
      <c r="BF658" s="232">
        <f>IF(N658="snížená",J658,0)</f>
        <v>0</v>
      </c>
      <c r="BG658" s="232">
        <f>IF(N658="zákl. přenesená",J658,0)</f>
        <v>0</v>
      </c>
      <c r="BH658" s="232">
        <f>IF(N658="sníž. přenesená",J658,0)</f>
        <v>0</v>
      </c>
      <c r="BI658" s="232">
        <f>IF(N658="nulová",J658,0)</f>
        <v>0</v>
      </c>
      <c r="BJ658" s="24" t="s">
        <v>82</v>
      </c>
      <c r="BK658" s="232">
        <f>ROUND(I658*H658,2)</f>
        <v>0</v>
      </c>
      <c r="BL658" s="24" t="s">
        <v>164</v>
      </c>
      <c r="BM658" s="24" t="s">
        <v>937</v>
      </c>
    </row>
    <row r="659" spans="2:47" s="1" customFormat="1" ht="13.5">
      <c r="B659" s="46"/>
      <c r="C659" s="74"/>
      <c r="D659" s="235" t="s">
        <v>221</v>
      </c>
      <c r="E659" s="74"/>
      <c r="F659" s="276" t="s">
        <v>938</v>
      </c>
      <c r="G659" s="74"/>
      <c r="H659" s="74"/>
      <c r="I659" s="191"/>
      <c r="J659" s="74"/>
      <c r="K659" s="74"/>
      <c r="L659" s="72"/>
      <c r="M659" s="277"/>
      <c r="N659" s="47"/>
      <c r="O659" s="47"/>
      <c r="P659" s="47"/>
      <c r="Q659" s="47"/>
      <c r="R659" s="47"/>
      <c r="S659" s="47"/>
      <c r="T659" s="95"/>
      <c r="AT659" s="24" t="s">
        <v>221</v>
      </c>
      <c r="AU659" s="24" t="s">
        <v>84</v>
      </c>
    </row>
    <row r="660" spans="2:51" s="12" customFormat="1" ht="13.5">
      <c r="B660" s="244"/>
      <c r="C660" s="245"/>
      <c r="D660" s="235" t="s">
        <v>166</v>
      </c>
      <c r="E660" s="246" t="s">
        <v>30</v>
      </c>
      <c r="F660" s="247" t="s">
        <v>881</v>
      </c>
      <c r="G660" s="245"/>
      <c r="H660" s="248">
        <v>702.052</v>
      </c>
      <c r="I660" s="249"/>
      <c r="J660" s="245"/>
      <c r="K660" s="245"/>
      <c r="L660" s="250"/>
      <c r="M660" s="251"/>
      <c r="N660" s="252"/>
      <c r="O660" s="252"/>
      <c r="P660" s="252"/>
      <c r="Q660" s="252"/>
      <c r="R660" s="252"/>
      <c r="S660" s="252"/>
      <c r="T660" s="253"/>
      <c r="AT660" s="254" t="s">
        <v>166</v>
      </c>
      <c r="AU660" s="254" t="s">
        <v>84</v>
      </c>
      <c r="AV660" s="12" t="s">
        <v>84</v>
      </c>
      <c r="AW660" s="12" t="s">
        <v>37</v>
      </c>
      <c r="AX660" s="12" t="s">
        <v>82</v>
      </c>
      <c r="AY660" s="254" t="s">
        <v>157</v>
      </c>
    </row>
    <row r="661" spans="2:65" s="1" customFormat="1" ht="16.5" customHeight="1">
      <c r="B661" s="46"/>
      <c r="C661" s="221" t="s">
        <v>939</v>
      </c>
      <c r="D661" s="221" t="s">
        <v>159</v>
      </c>
      <c r="E661" s="222" t="s">
        <v>940</v>
      </c>
      <c r="F661" s="223" t="s">
        <v>941</v>
      </c>
      <c r="G661" s="224" t="s">
        <v>942</v>
      </c>
      <c r="H661" s="225">
        <v>1</v>
      </c>
      <c r="I661" s="226"/>
      <c r="J661" s="227">
        <f>ROUND(I661*H661,2)</f>
        <v>0</v>
      </c>
      <c r="K661" s="223" t="s">
        <v>183</v>
      </c>
      <c r="L661" s="72"/>
      <c r="M661" s="228" t="s">
        <v>30</v>
      </c>
      <c r="N661" s="229" t="s">
        <v>45</v>
      </c>
      <c r="O661" s="47"/>
      <c r="P661" s="230">
        <f>O661*H661</f>
        <v>0</v>
      </c>
      <c r="Q661" s="230">
        <v>0</v>
      </c>
      <c r="R661" s="230">
        <f>Q661*H661</f>
        <v>0</v>
      </c>
      <c r="S661" s="230">
        <v>0</v>
      </c>
      <c r="T661" s="231">
        <f>S661*H661</f>
        <v>0</v>
      </c>
      <c r="AR661" s="24" t="s">
        <v>164</v>
      </c>
      <c r="AT661" s="24" t="s">
        <v>159</v>
      </c>
      <c r="AU661" s="24" t="s">
        <v>84</v>
      </c>
      <c r="AY661" s="24" t="s">
        <v>157</v>
      </c>
      <c r="BE661" s="232">
        <f>IF(N661="základní",J661,0)</f>
        <v>0</v>
      </c>
      <c r="BF661" s="232">
        <f>IF(N661="snížená",J661,0)</f>
        <v>0</v>
      </c>
      <c r="BG661" s="232">
        <f>IF(N661="zákl. přenesená",J661,0)</f>
        <v>0</v>
      </c>
      <c r="BH661" s="232">
        <f>IF(N661="sníž. přenesená",J661,0)</f>
        <v>0</v>
      </c>
      <c r="BI661" s="232">
        <f>IF(N661="nulová",J661,0)</f>
        <v>0</v>
      </c>
      <c r="BJ661" s="24" t="s">
        <v>82</v>
      </c>
      <c r="BK661" s="232">
        <f>ROUND(I661*H661,2)</f>
        <v>0</v>
      </c>
      <c r="BL661" s="24" t="s">
        <v>164</v>
      </c>
      <c r="BM661" s="24" t="s">
        <v>943</v>
      </c>
    </row>
    <row r="662" spans="2:65" s="1" customFormat="1" ht="16.5" customHeight="1">
      <c r="B662" s="46"/>
      <c r="C662" s="221" t="s">
        <v>944</v>
      </c>
      <c r="D662" s="221" t="s">
        <v>159</v>
      </c>
      <c r="E662" s="222" t="s">
        <v>945</v>
      </c>
      <c r="F662" s="223" t="s">
        <v>946</v>
      </c>
      <c r="G662" s="224" t="s">
        <v>942</v>
      </c>
      <c r="H662" s="225">
        <v>2</v>
      </c>
      <c r="I662" s="226"/>
      <c r="J662" s="227">
        <f>ROUND(I662*H662,2)</f>
        <v>0</v>
      </c>
      <c r="K662" s="223" t="s">
        <v>183</v>
      </c>
      <c r="L662" s="72"/>
      <c r="M662" s="228" t="s">
        <v>30</v>
      </c>
      <c r="N662" s="229" t="s">
        <v>45</v>
      </c>
      <c r="O662" s="47"/>
      <c r="P662" s="230">
        <f>O662*H662</f>
        <v>0</v>
      </c>
      <c r="Q662" s="230">
        <v>0</v>
      </c>
      <c r="R662" s="230">
        <f>Q662*H662</f>
        <v>0</v>
      </c>
      <c r="S662" s="230">
        <v>0</v>
      </c>
      <c r="T662" s="231">
        <f>S662*H662</f>
        <v>0</v>
      </c>
      <c r="AR662" s="24" t="s">
        <v>164</v>
      </c>
      <c r="AT662" s="24" t="s">
        <v>159</v>
      </c>
      <c r="AU662" s="24" t="s">
        <v>84</v>
      </c>
      <c r="AY662" s="24" t="s">
        <v>157</v>
      </c>
      <c r="BE662" s="232">
        <f>IF(N662="základní",J662,0)</f>
        <v>0</v>
      </c>
      <c r="BF662" s="232">
        <f>IF(N662="snížená",J662,0)</f>
        <v>0</v>
      </c>
      <c r="BG662" s="232">
        <f>IF(N662="zákl. přenesená",J662,0)</f>
        <v>0</v>
      </c>
      <c r="BH662" s="232">
        <f>IF(N662="sníž. přenesená",J662,0)</f>
        <v>0</v>
      </c>
      <c r="BI662" s="232">
        <f>IF(N662="nulová",J662,0)</f>
        <v>0</v>
      </c>
      <c r="BJ662" s="24" t="s">
        <v>82</v>
      </c>
      <c r="BK662" s="232">
        <f>ROUND(I662*H662,2)</f>
        <v>0</v>
      </c>
      <c r="BL662" s="24" t="s">
        <v>164</v>
      </c>
      <c r="BM662" s="24" t="s">
        <v>947</v>
      </c>
    </row>
    <row r="663" spans="2:65" s="1" customFormat="1" ht="16.5" customHeight="1">
      <c r="B663" s="46"/>
      <c r="C663" s="221" t="s">
        <v>948</v>
      </c>
      <c r="D663" s="221" t="s">
        <v>159</v>
      </c>
      <c r="E663" s="222" t="s">
        <v>949</v>
      </c>
      <c r="F663" s="223" t="s">
        <v>950</v>
      </c>
      <c r="G663" s="224" t="s">
        <v>942</v>
      </c>
      <c r="H663" s="225">
        <v>1</v>
      </c>
      <c r="I663" s="226"/>
      <c r="J663" s="227">
        <f>ROUND(I663*H663,2)</f>
        <v>0</v>
      </c>
      <c r="K663" s="223" t="s">
        <v>183</v>
      </c>
      <c r="L663" s="72"/>
      <c r="M663" s="228" t="s">
        <v>30</v>
      </c>
      <c r="N663" s="229" t="s">
        <v>45</v>
      </c>
      <c r="O663" s="47"/>
      <c r="P663" s="230">
        <f>O663*H663</f>
        <v>0</v>
      </c>
      <c r="Q663" s="230">
        <v>0</v>
      </c>
      <c r="R663" s="230">
        <f>Q663*H663</f>
        <v>0</v>
      </c>
      <c r="S663" s="230">
        <v>0</v>
      </c>
      <c r="T663" s="231">
        <f>S663*H663</f>
        <v>0</v>
      </c>
      <c r="AR663" s="24" t="s">
        <v>164</v>
      </c>
      <c r="AT663" s="24" t="s">
        <v>159</v>
      </c>
      <c r="AU663" s="24" t="s">
        <v>84</v>
      </c>
      <c r="AY663" s="24" t="s">
        <v>157</v>
      </c>
      <c r="BE663" s="232">
        <f>IF(N663="základní",J663,0)</f>
        <v>0</v>
      </c>
      <c r="BF663" s="232">
        <f>IF(N663="snížená",J663,0)</f>
        <v>0</v>
      </c>
      <c r="BG663" s="232">
        <f>IF(N663="zákl. přenesená",J663,0)</f>
        <v>0</v>
      </c>
      <c r="BH663" s="232">
        <f>IF(N663="sníž. přenesená",J663,0)</f>
        <v>0</v>
      </c>
      <c r="BI663" s="232">
        <f>IF(N663="nulová",J663,0)</f>
        <v>0</v>
      </c>
      <c r="BJ663" s="24" t="s">
        <v>82</v>
      </c>
      <c r="BK663" s="232">
        <f>ROUND(I663*H663,2)</f>
        <v>0</v>
      </c>
      <c r="BL663" s="24" t="s">
        <v>164</v>
      </c>
      <c r="BM663" s="24" t="s">
        <v>951</v>
      </c>
    </row>
    <row r="664" spans="2:65" s="1" customFormat="1" ht="16.5" customHeight="1">
      <c r="B664" s="46"/>
      <c r="C664" s="221" t="s">
        <v>952</v>
      </c>
      <c r="D664" s="221" t="s">
        <v>159</v>
      </c>
      <c r="E664" s="222" t="s">
        <v>953</v>
      </c>
      <c r="F664" s="223" t="s">
        <v>954</v>
      </c>
      <c r="G664" s="224" t="s">
        <v>942</v>
      </c>
      <c r="H664" s="225">
        <v>1</v>
      </c>
      <c r="I664" s="226"/>
      <c r="J664" s="227">
        <f>ROUND(I664*H664,2)</f>
        <v>0</v>
      </c>
      <c r="K664" s="223" t="s">
        <v>183</v>
      </c>
      <c r="L664" s="72"/>
      <c r="M664" s="228" t="s">
        <v>30</v>
      </c>
      <c r="N664" s="229" t="s">
        <v>45</v>
      </c>
      <c r="O664" s="47"/>
      <c r="P664" s="230">
        <f>O664*H664</f>
        <v>0</v>
      </c>
      <c r="Q664" s="230">
        <v>0</v>
      </c>
      <c r="R664" s="230">
        <f>Q664*H664</f>
        <v>0</v>
      </c>
      <c r="S664" s="230">
        <v>0</v>
      </c>
      <c r="T664" s="231">
        <f>S664*H664</f>
        <v>0</v>
      </c>
      <c r="AR664" s="24" t="s">
        <v>164</v>
      </c>
      <c r="AT664" s="24" t="s">
        <v>159</v>
      </c>
      <c r="AU664" s="24" t="s">
        <v>84</v>
      </c>
      <c r="AY664" s="24" t="s">
        <v>157</v>
      </c>
      <c r="BE664" s="232">
        <f>IF(N664="základní",J664,0)</f>
        <v>0</v>
      </c>
      <c r="BF664" s="232">
        <f>IF(N664="snížená",J664,0)</f>
        <v>0</v>
      </c>
      <c r="BG664" s="232">
        <f>IF(N664="zákl. přenesená",J664,0)</f>
        <v>0</v>
      </c>
      <c r="BH664" s="232">
        <f>IF(N664="sníž. přenesená",J664,0)</f>
        <v>0</v>
      </c>
      <c r="BI664" s="232">
        <f>IF(N664="nulová",J664,0)</f>
        <v>0</v>
      </c>
      <c r="BJ664" s="24" t="s">
        <v>82</v>
      </c>
      <c r="BK664" s="232">
        <f>ROUND(I664*H664,2)</f>
        <v>0</v>
      </c>
      <c r="BL664" s="24" t="s">
        <v>164</v>
      </c>
      <c r="BM664" s="24" t="s">
        <v>955</v>
      </c>
    </row>
    <row r="665" spans="2:65" s="1" customFormat="1" ht="16.5" customHeight="1">
      <c r="B665" s="46"/>
      <c r="C665" s="221" t="s">
        <v>956</v>
      </c>
      <c r="D665" s="221" t="s">
        <v>159</v>
      </c>
      <c r="E665" s="222" t="s">
        <v>957</v>
      </c>
      <c r="F665" s="223" t="s">
        <v>958</v>
      </c>
      <c r="G665" s="224" t="s">
        <v>942</v>
      </c>
      <c r="H665" s="225">
        <v>1</v>
      </c>
      <c r="I665" s="226"/>
      <c r="J665" s="227">
        <f>ROUND(I665*H665,2)</f>
        <v>0</v>
      </c>
      <c r="K665" s="223" t="s">
        <v>183</v>
      </c>
      <c r="L665" s="72"/>
      <c r="M665" s="228" t="s">
        <v>30</v>
      </c>
      <c r="N665" s="229" t="s">
        <v>45</v>
      </c>
      <c r="O665" s="47"/>
      <c r="P665" s="230">
        <f>O665*H665</f>
        <v>0</v>
      </c>
      <c r="Q665" s="230">
        <v>0</v>
      </c>
      <c r="R665" s="230">
        <f>Q665*H665</f>
        <v>0</v>
      </c>
      <c r="S665" s="230">
        <v>0</v>
      </c>
      <c r="T665" s="231">
        <f>S665*H665</f>
        <v>0</v>
      </c>
      <c r="AR665" s="24" t="s">
        <v>164</v>
      </c>
      <c r="AT665" s="24" t="s">
        <v>159</v>
      </c>
      <c r="AU665" s="24" t="s">
        <v>84</v>
      </c>
      <c r="AY665" s="24" t="s">
        <v>157</v>
      </c>
      <c r="BE665" s="232">
        <f>IF(N665="základní",J665,0)</f>
        <v>0</v>
      </c>
      <c r="BF665" s="232">
        <f>IF(N665="snížená",J665,0)</f>
        <v>0</v>
      </c>
      <c r="BG665" s="232">
        <f>IF(N665="zákl. přenesená",J665,0)</f>
        <v>0</v>
      </c>
      <c r="BH665" s="232">
        <f>IF(N665="sníž. přenesená",J665,0)</f>
        <v>0</v>
      </c>
      <c r="BI665" s="232">
        <f>IF(N665="nulová",J665,0)</f>
        <v>0</v>
      </c>
      <c r="BJ665" s="24" t="s">
        <v>82</v>
      </c>
      <c r="BK665" s="232">
        <f>ROUND(I665*H665,2)</f>
        <v>0</v>
      </c>
      <c r="BL665" s="24" t="s">
        <v>164</v>
      </c>
      <c r="BM665" s="24" t="s">
        <v>959</v>
      </c>
    </row>
    <row r="666" spans="2:65" s="1" customFormat="1" ht="16.5" customHeight="1">
      <c r="B666" s="46"/>
      <c r="C666" s="221" t="s">
        <v>960</v>
      </c>
      <c r="D666" s="221" t="s">
        <v>159</v>
      </c>
      <c r="E666" s="222" t="s">
        <v>961</v>
      </c>
      <c r="F666" s="223" t="s">
        <v>962</v>
      </c>
      <c r="G666" s="224" t="s">
        <v>942</v>
      </c>
      <c r="H666" s="225">
        <v>2</v>
      </c>
      <c r="I666" s="226"/>
      <c r="J666" s="227">
        <f>ROUND(I666*H666,2)</f>
        <v>0</v>
      </c>
      <c r="K666" s="223" t="s">
        <v>183</v>
      </c>
      <c r="L666" s="72"/>
      <c r="M666" s="228" t="s">
        <v>30</v>
      </c>
      <c r="N666" s="229" t="s">
        <v>45</v>
      </c>
      <c r="O666" s="47"/>
      <c r="P666" s="230">
        <f>O666*H666</f>
        <v>0</v>
      </c>
      <c r="Q666" s="230">
        <v>0</v>
      </c>
      <c r="R666" s="230">
        <f>Q666*H666</f>
        <v>0</v>
      </c>
      <c r="S666" s="230">
        <v>0</v>
      </c>
      <c r="T666" s="231">
        <f>S666*H666</f>
        <v>0</v>
      </c>
      <c r="AR666" s="24" t="s">
        <v>164</v>
      </c>
      <c r="AT666" s="24" t="s">
        <v>159</v>
      </c>
      <c r="AU666" s="24" t="s">
        <v>84</v>
      </c>
      <c r="AY666" s="24" t="s">
        <v>157</v>
      </c>
      <c r="BE666" s="232">
        <f>IF(N666="základní",J666,0)</f>
        <v>0</v>
      </c>
      <c r="BF666" s="232">
        <f>IF(N666="snížená",J666,0)</f>
        <v>0</v>
      </c>
      <c r="BG666" s="232">
        <f>IF(N666="zákl. přenesená",J666,0)</f>
        <v>0</v>
      </c>
      <c r="BH666" s="232">
        <f>IF(N666="sníž. přenesená",J666,0)</f>
        <v>0</v>
      </c>
      <c r="BI666" s="232">
        <f>IF(N666="nulová",J666,0)</f>
        <v>0</v>
      </c>
      <c r="BJ666" s="24" t="s">
        <v>82</v>
      </c>
      <c r="BK666" s="232">
        <f>ROUND(I666*H666,2)</f>
        <v>0</v>
      </c>
      <c r="BL666" s="24" t="s">
        <v>164</v>
      </c>
      <c r="BM666" s="24" t="s">
        <v>963</v>
      </c>
    </row>
    <row r="667" spans="2:65" s="1" customFormat="1" ht="16.5" customHeight="1">
      <c r="B667" s="46"/>
      <c r="C667" s="221" t="s">
        <v>964</v>
      </c>
      <c r="D667" s="221" t="s">
        <v>159</v>
      </c>
      <c r="E667" s="222" t="s">
        <v>965</v>
      </c>
      <c r="F667" s="223" t="s">
        <v>966</v>
      </c>
      <c r="G667" s="224" t="s">
        <v>942</v>
      </c>
      <c r="H667" s="225">
        <v>1</v>
      </c>
      <c r="I667" s="226"/>
      <c r="J667" s="227">
        <f>ROUND(I667*H667,2)</f>
        <v>0</v>
      </c>
      <c r="K667" s="223" t="s">
        <v>183</v>
      </c>
      <c r="L667" s="72"/>
      <c r="M667" s="228" t="s">
        <v>30</v>
      </c>
      <c r="N667" s="229" t="s">
        <v>45</v>
      </c>
      <c r="O667" s="47"/>
      <c r="P667" s="230">
        <f>O667*H667</f>
        <v>0</v>
      </c>
      <c r="Q667" s="230">
        <v>0</v>
      </c>
      <c r="R667" s="230">
        <f>Q667*H667</f>
        <v>0</v>
      </c>
      <c r="S667" s="230">
        <v>0</v>
      </c>
      <c r="T667" s="231">
        <f>S667*H667</f>
        <v>0</v>
      </c>
      <c r="AR667" s="24" t="s">
        <v>164</v>
      </c>
      <c r="AT667" s="24" t="s">
        <v>159</v>
      </c>
      <c r="AU667" s="24" t="s">
        <v>84</v>
      </c>
      <c r="AY667" s="24" t="s">
        <v>157</v>
      </c>
      <c r="BE667" s="232">
        <f>IF(N667="základní",J667,0)</f>
        <v>0</v>
      </c>
      <c r="BF667" s="232">
        <f>IF(N667="snížená",J667,0)</f>
        <v>0</v>
      </c>
      <c r="BG667" s="232">
        <f>IF(N667="zákl. přenesená",J667,0)</f>
        <v>0</v>
      </c>
      <c r="BH667" s="232">
        <f>IF(N667="sníž. přenesená",J667,0)</f>
        <v>0</v>
      </c>
      <c r="BI667" s="232">
        <f>IF(N667="nulová",J667,0)</f>
        <v>0</v>
      </c>
      <c r="BJ667" s="24" t="s">
        <v>82</v>
      </c>
      <c r="BK667" s="232">
        <f>ROUND(I667*H667,2)</f>
        <v>0</v>
      </c>
      <c r="BL667" s="24" t="s">
        <v>164</v>
      </c>
      <c r="BM667" s="24" t="s">
        <v>967</v>
      </c>
    </row>
    <row r="668" spans="2:63" s="10" customFormat="1" ht="29.85" customHeight="1">
      <c r="B668" s="205"/>
      <c r="C668" s="206"/>
      <c r="D668" s="207" t="s">
        <v>73</v>
      </c>
      <c r="E668" s="219" t="s">
        <v>968</v>
      </c>
      <c r="F668" s="219" t="s">
        <v>969</v>
      </c>
      <c r="G668" s="206"/>
      <c r="H668" s="206"/>
      <c r="I668" s="209"/>
      <c r="J668" s="220">
        <f>BK668</f>
        <v>0</v>
      </c>
      <c r="K668" s="206"/>
      <c r="L668" s="211"/>
      <c r="M668" s="212"/>
      <c r="N668" s="213"/>
      <c r="O668" s="213"/>
      <c r="P668" s="214">
        <f>SUM(P669:P673)</f>
        <v>0</v>
      </c>
      <c r="Q668" s="213"/>
      <c r="R668" s="214">
        <f>SUM(R669:R673)</f>
        <v>0</v>
      </c>
      <c r="S668" s="213"/>
      <c r="T668" s="215">
        <f>SUM(T669:T673)</f>
        <v>0</v>
      </c>
      <c r="AR668" s="216" t="s">
        <v>82</v>
      </c>
      <c r="AT668" s="217" t="s">
        <v>73</v>
      </c>
      <c r="AU668" s="217" t="s">
        <v>82</v>
      </c>
      <c r="AY668" s="216" t="s">
        <v>157</v>
      </c>
      <c r="BK668" s="218">
        <f>SUM(BK669:BK673)</f>
        <v>0</v>
      </c>
    </row>
    <row r="669" spans="2:65" s="1" customFormat="1" ht="38.25" customHeight="1">
      <c r="B669" s="46"/>
      <c r="C669" s="221" t="s">
        <v>970</v>
      </c>
      <c r="D669" s="221" t="s">
        <v>159</v>
      </c>
      <c r="E669" s="222" t="s">
        <v>971</v>
      </c>
      <c r="F669" s="223" t="s">
        <v>972</v>
      </c>
      <c r="G669" s="224" t="s">
        <v>182</v>
      </c>
      <c r="H669" s="225">
        <v>103.961</v>
      </c>
      <c r="I669" s="226"/>
      <c r="J669" s="227">
        <f>ROUND(I669*H669,2)</f>
        <v>0</v>
      </c>
      <c r="K669" s="223" t="s">
        <v>163</v>
      </c>
      <c r="L669" s="72"/>
      <c r="M669" s="228" t="s">
        <v>30</v>
      </c>
      <c r="N669" s="229" t="s">
        <v>45</v>
      </c>
      <c r="O669" s="47"/>
      <c r="P669" s="230">
        <f>O669*H669</f>
        <v>0</v>
      </c>
      <c r="Q669" s="230">
        <v>0</v>
      </c>
      <c r="R669" s="230">
        <f>Q669*H669</f>
        <v>0</v>
      </c>
      <c r="S669" s="230">
        <v>0</v>
      </c>
      <c r="T669" s="231">
        <f>S669*H669</f>
        <v>0</v>
      </c>
      <c r="AR669" s="24" t="s">
        <v>164</v>
      </c>
      <c r="AT669" s="24" t="s">
        <v>159</v>
      </c>
      <c r="AU669" s="24" t="s">
        <v>84</v>
      </c>
      <c r="AY669" s="24" t="s">
        <v>157</v>
      </c>
      <c r="BE669" s="232">
        <f>IF(N669="základní",J669,0)</f>
        <v>0</v>
      </c>
      <c r="BF669" s="232">
        <f>IF(N669="snížená",J669,0)</f>
        <v>0</v>
      </c>
      <c r="BG669" s="232">
        <f>IF(N669="zákl. přenesená",J669,0)</f>
        <v>0</v>
      </c>
      <c r="BH669" s="232">
        <f>IF(N669="sníž. přenesená",J669,0)</f>
        <v>0</v>
      </c>
      <c r="BI669" s="232">
        <f>IF(N669="nulová",J669,0)</f>
        <v>0</v>
      </c>
      <c r="BJ669" s="24" t="s">
        <v>82</v>
      </c>
      <c r="BK669" s="232">
        <f>ROUND(I669*H669,2)</f>
        <v>0</v>
      </c>
      <c r="BL669" s="24" t="s">
        <v>164</v>
      </c>
      <c r="BM669" s="24" t="s">
        <v>973</v>
      </c>
    </row>
    <row r="670" spans="2:65" s="1" customFormat="1" ht="25.5" customHeight="1">
      <c r="B670" s="46"/>
      <c r="C670" s="221" t="s">
        <v>974</v>
      </c>
      <c r="D670" s="221" t="s">
        <v>159</v>
      </c>
      <c r="E670" s="222" t="s">
        <v>975</v>
      </c>
      <c r="F670" s="223" t="s">
        <v>976</v>
      </c>
      <c r="G670" s="224" t="s">
        <v>182</v>
      </c>
      <c r="H670" s="225">
        <v>103.961</v>
      </c>
      <c r="I670" s="226"/>
      <c r="J670" s="227">
        <f>ROUND(I670*H670,2)</f>
        <v>0</v>
      </c>
      <c r="K670" s="223" t="s">
        <v>163</v>
      </c>
      <c r="L670" s="72"/>
      <c r="M670" s="228" t="s">
        <v>30</v>
      </c>
      <c r="N670" s="229" t="s">
        <v>45</v>
      </c>
      <c r="O670" s="47"/>
      <c r="P670" s="230">
        <f>O670*H670</f>
        <v>0</v>
      </c>
      <c r="Q670" s="230">
        <v>0</v>
      </c>
      <c r="R670" s="230">
        <f>Q670*H670</f>
        <v>0</v>
      </c>
      <c r="S670" s="230">
        <v>0</v>
      </c>
      <c r="T670" s="231">
        <f>S670*H670</f>
        <v>0</v>
      </c>
      <c r="AR670" s="24" t="s">
        <v>164</v>
      </c>
      <c r="AT670" s="24" t="s">
        <v>159</v>
      </c>
      <c r="AU670" s="24" t="s">
        <v>84</v>
      </c>
      <c r="AY670" s="24" t="s">
        <v>157</v>
      </c>
      <c r="BE670" s="232">
        <f>IF(N670="základní",J670,0)</f>
        <v>0</v>
      </c>
      <c r="BF670" s="232">
        <f>IF(N670="snížená",J670,0)</f>
        <v>0</v>
      </c>
      <c r="BG670" s="232">
        <f>IF(N670="zákl. přenesená",J670,0)</f>
        <v>0</v>
      </c>
      <c r="BH670" s="232">
        <f>IF(N670="sníž. přenesená",J670,0)</f>
        <v>0</v>
      </c>
      <c r="BI670" s="232">
        <f>IF(N670="nulová",J670,0)</f>
        <v>0</v>
      </c>
      <c r="BJ670" s="24" t="s">
        <v>82</v>
      </c>
      <c r="BK670" s="232">
        <f>ROUND(I670*H670,2)</f>
        <v>0</v>
      </c>
      <c r="BL670" s="24" t="s">
        <v>164</v>
      </c>
      <c r="BM670" s="24" t="s">
        <v>977</v>
      </c>
    </row>
    <row r="671" spans="2:65" s="1" customFormat="1" ht="25.5" customHeight="1">
      <c r="B671" s="46"/>
      <c r="C671" s="221" t="s">
        <v>978</v>
      </c>
      <c r="D671" s="221" t="s">
        <v>159</v>
      </c>
      <c r="E671" s="222" t="s">
        <v>979</v>
      </c>
      <c r="F671" s="223" t="s">
        <v>980</v>
      </c>
      <c r="G671" s="224" t="s">
        <v>182</v>
      </c>
      <c r="H671" s="225">
        <v>935.649</v>
      </c>
      <c r="I671" s="226"/>
      <c r="J671" s="227">
        <f>ROUND(I671*H671,2)</f>
        <v>0</v>
      </c>
      <c r="K671" s="223" t="s">
        <v>163</v>
      </c>
      <c r="L671" s="72"/>
      <c r="M671" s="228" t="s">
        <v>30</v>
      </c>
      <c r="N671" s="229" t="s">
        <v>45</v>
      </c>
      <c r="O671" s="47"/>
      <c r="P671" s="230">
        <f>O671*H671</f>
        <v>0</v>
      </c>
      <c r="Q671" s="230">
        <v>0</v>
      </c>
      <c r="R671" s="230">
        <f>Q671*H671</f>
        <v>0</v>
      </c>
      <c r="S671" s="230">
        <v>0</v>
      </c>
      <c r="T671" s="231">
        <f>S671*H671</f>
        <v>0</v>
      </c>
      <c r="AR671" s="24" t="s">
        <v>164</v>
      </c>
      <c r="AT671" s="24" t="s">
        <v>159</v>
      </c>
      <c r="AU671" s="24" t="s">
        <v>84</v>
      </c>
      <c r="AY671" s="24" t="s">
        <v>157</v>
      </c>
      <c r="BE671" s="232">
        <f>IF(N671="základní",J671,0)</f>
        <v>0</v>
      </c>
      <c r="BF671" s="232">
        <f>IF(N671="snížená",J671,0)</f>
        <v>0</v>
      </c>
      <c r="BG671" s="232">
        <f>IF(N671="zákl. přenesená",J671,0)</f>
        <v>0</v>
      </c>
      <c r="BH671" s="232">
        <f>IF(N671="sníž. přenesená",J671,0)</f>
        <v>0</v>
      </c>
      <c r="BI671" s="232">
        <f>IF(N671="nulová",J671,0)</f>
        <v>0</v>
      </c>
      <c r="BJ671" s="24" t="s">
        <v>82</v>
      </c>
      <c r="BK671" s="232">
        <f>ROUND(I671*H671,2)</f>
        <v>0</v>
      </c>
      <c r="BL671" s="24" t="s">
        <v>164</v>
      </c>
      <c r="BM671" s="24" t="s">
        <v>981</v>
      </c>
    </row>
    <row r="672" spans="2:51" s="12" customFormat="1" ht="13.5">
      <c r="B672" s="244"/>
      <c r="C672" s="245"/>
      <c r="D672" s="235" t="s">
        <v>166</v>
      </c>
      <c r="E672" s="245"/>
      <c r="F672" s="247" t="s">
        <v>982</v>
      </c>
      <c r="G672" s="245"/>
      <c r="H672" s="248">
        <v>935.649</v>
      </c>
      <c r="I672" s="249"/>
      <c r="J672" s="245"/>
      <c r="K672" s="245"/>
      <c r="L672" s="250"/>
      <c r="M672" s="251"/>
      <c r="N672" s="252"/>
      <c r="O672" s="252"/>
      <c r="P672" s="252"/>
      <c r="Q672" s="252"/>
      <c r="R672" s="252"/>
      <c r="S672" s="252"/>
      <c r="T672" s="253"/>
      <c r="AT672" s="254" t="s">
        <v>166</v>
      </c>
      <c r="AU672" s="254" t="s">
        <v>84</v>
      </c>
      <c r="AV672" s="12" t="s">
        <v>84</v>
      </c>
      <c r="AW672" s="12" t="s">
        <v>6</v>
      </c>
      <c r="AX672" s="12" t="s">
        <v>82</v>
      </c>
      <c r="AY672" s="254" t="s">
        <v>157</v>
      </c>
    </row>
    <row r="673" spans="2:65" s="1" customFormat="1" ht="16.5" customHeight="1">
      <c r="B673" s="46"/>
      <c r="C673" s="221" t="s">
        <v>983</v>
      </c>
      <c r="D673" s="221" t="s">
        <v>159</v>
      </c>
      <c r="E673" s="222" t="s">
        <v>984</v>
      </c>
      <c r="F673" s="223" t="s">
        <v>985</v>
      </c>
      <c r="G673" s="224" t="s">
        <v>182</v>
      </c>
      <c r="H673" s="225">
        <v>103.961</v>
      </c>
      <c r="I673" s="226"/>
      <c r="J673" s="227">
        <f>ROUND(I673*H673,2)</f>
        <v>0</v>
      </c>
      <c r="K673" s="223" t="s">
        <v>163</v>
      </c>
      <c r="L673" s="72"/>
      <c r="M673" s="228" t="s">
        <v>30</v>
      </c>
      <c r="N673" s="229" t="s">
        <v>45</v>
      </c>
      <c r="O673" s="47"/>
      <c r="P673" s="230">
        <f>O673*H673</f>
        <v>0</v>
      </c>
      <c r="Q673" s="230">
        <v>0</v>
      </c>
      <c r="R673" s="230">
        <f>Q673*H673</f>
        <v>0</v>
      </c>
      <c r="S673" s="230">
        <v>0</v>
      </c>
      <c r="T673" s="231">
        <f>S673*H673</f>
        <v>0</v>
      </c>
      <c r="AR673" s="24" t="s">
        <v>164</v>
      </c>
      <c r="AT673" s="24" t="s">
        <v>159</v>
      </c>
      <c r="AU673" s="24" t="s">
        <v>84</v>
      </c>
      <c r="AY673" s="24" t="s">
        <v>157</v>
      </c>
      <c r="BE673" s="232">
        <f>IF(N673="základní",J673,0)</f>
        <v>0</v>
      </c>
      <c r="BF673" s="232">
        <f>IF(N673="snížená",J673,0)</f>
        <v>0</v>
      </c>
      <c r="BG673" s="232">
        <f>IF(N673="zákl. přenesená",J673,0)</f>
        <v>0</v>
      </c>
      <c r="BH673" s="232">
        <f>IF(N673="sníž. přenesená",J673,0)</f>
        <v>0</v>
      </c>
      <c r="BI673" s="232">
        <f>IF(N673="nulová",J673,0)</f>
        <v>0</v>
      </c>
      <c r="BJ673" s="24" t="s">
        <v>82</v>
      </c>
      <c r="BK673" s="232">
        <f>ROUND(I673*H673,2)</f>
        <v>0</v>
      </c>
      <c r="BL673" s="24" t="s">
        <v>164</v>
      </c>
      <c r="BM673" s="24" t="s">
        <v>986</v>
      </c>
    </row>
    <row r="674" spans="2:63" s="10" customFormat="1" ht="29.85" customHeight="1">
      <c r="B674" s="205"/>
      <c r="C674" s="206"/>
      <c r="D674" s="207" t="s">
        <v>73</v>
      </c>
      <c r="E674" s="219" t="s">
        <v>987</v>
      </c>
      <c r="F674" s="219" t="s">
        <v>988</v>
      </c>
      <c r="G674" s="206"/>
      <c r="H674" s="206"/>
      <c r="I674" s="209"/>
      <c r="J674" s="220">
        <f>BK674</f>
        <v>0</v>
      </c>
      <c r="K674" s="206"/>
      <c r="L674" s="211"/>
      <c r="M674" s="212"/>
      <c r="N674" s="213"/>
      <c r="O674" s="213"/>
      <c r="P674" s="214">
        <f>P675</f>
        <v>0</v>
      </c>
      <c r="Q674" s="213"/>
      <c r="R674" s="214">
        <f>R675</f>
        <v>0</v>
      </c>
      <c r="S674" s="213"/>
      <c r="T674" s="215">
        <f>T675</f>
        <v>0</v>
      </c>
      <c r="AR674" s="216" t="s">
        <v>82</v>
      </c>
      <c r="AT674" s="217" t="s">
        <v>73</v>
      </c>
      <c r="AU674" s="217" t="s">
        <v>82</v>
      </c>
      <c r="AY674" s="216" t="s">
        <v>157</v>
      </c>
      <c r="BK674" s="218">
        <f>BK675</f>
        <v>0</v>
      </c>
    </row>
    <row r="675" spans="2:65" s="1" customFormat="1" ht="38.25" customHeight="1">
      <c r="B675" s="46"/>
      <c r="C675" s="221" t="s">
        <v>989</v>
      </c>
      <c r="D675" s="221" t="s">
        <v>159</v>
      </c>
      <c r="E675" s="222" t="s">
        <v>990</v>
      </c>
      <c r="F675" s="223" t="s">
        <v>991</v>
      </c>
      <c r="G675" s="224" t="s">
        <v>182</v>
      </c>
      <c r="H675" s="225">
        <v>525.315</v>
      </c>
      <c r="I675" s="226"/>
      <c r="J675" s="227">
        <f>ROUND(I675*H675,2)</f>
        <v>0</v>
      </c>
      <c r="K675" s="223" t="s">
        <v>163</v>
      </c>
      <c r="L675" s="72"/>
      <c r="M675" s="228" t="s">
        <v>30</v>
      </c>
      <c r="N675" s="229" t="s">
        <v>45</v>
      </c>
      <c r="O675" s="47"/>
      <c r="P675" s="230">
        <f>O675*H675</f>
        <v>0</v>
      </c>
      <c r="Q675" s="230">
        <v>0</v>
      </c>
      <c r="R675" s="230">
        <f>Q675*H675</f>
        <v>0</v>
      </c>
      <c r="S675" s="230">
        <v>0</v>
      </c>
      <c r="T675" s="231">
        <f>S675*H675</f>
        <v>0</v>
      </c>
      <c r="AR675" s="24" t="s">
        <v>164</v>
      </c>
      <c r="AT675" s="24" t="s">
        <v>159</v>
      </c>
      <c r="AU675" s="24" t="s">
        <v>84</v>
      </c>
      <c r="AY675" s="24" t="s">
        <v>157</v>
      </c>
      <c r="BE675" s="232">
        <f>IF(N675="základní",J675,0)</f>
        <v>0</v>
      </c>
      <c r="BF675" s="232">
        <f>IF(N675="snížená",J675,0)</f>
        <v>0</v>
      </c>
      <c r="BG675" s="232">
        <f>IF(N675="zákl. přenesená",J675,0)</f>
        <v>0</v>
      </c>
      <c r="BH675" s="232">
        <f>IF(N675="sníž. přenesená",J675,0)</f>
        <v>0</v>
      </c>
      <c r="BI675" s="232">
        <f>IF(N675="nulová",J675,0)</f>
        <v>0</v>
      </c>
      <c r="BJ675" s="24" t="s">
        <v>82</v>
      </c>
      <c r="BK675" s="232">
        <f>ROUND(I675*H675,2)</f>
        <v>0</v>
      </c>
      <c r="BL675" s="24" t="s">
        <v>164</v>
      </c>
      <c r="BM675" s="24" t="s">
        <v>992</v>
      </c>
    </row>
    <row r="676" spans="2:63" s="10" customFormat="1" ht="37.4" customHeight="1">
      <c r="B676" s="205"/>
      <c r="C676" s="206"/>
      <c r="D676" s="207" t="s">
        <v>73</v>
      </c>
      <c r="E676" s="208" t="s">
        <v>993</v>
      </c>
      <c r="F676" s="208" t="s">
        <v>994</v>
      </c>
      <c r="G676" s="206"/>
      <c r="H676" s="206"/>
      <c r="I676" s="209"/>
      <c r="J676" s="210">
        <f>BK676</f>
        <v>0</v>
      </c>
      <c r="K676" s="206"/>
      <c r="L676" s="211"/>
      <c r="M676" s="212"/>
      <c r="N676" s="213"/>
      <c r="O676" s="213"/>
      <c r="P676" s="214">
        <f>P677+P734+P751+P779+P833+P894+P926+P945+P963+P988+P992</f>
        <v>0</v>
      </c>
      <c r="Q676" s="213"/>
      <c r="R676" s="214">
        <f>R677+R734+R751+R779+R833+R894+R926+R945+R963+R988+R992</f>
        <v>28.180647910534002</v>
      </c>
      <c r="S676" s="213"/>
      <c r="T676" s="215">
        <f>T677+T734+T751+T779+T833+T894+T926+T945+T963+T988+T992</f>
        <v>0.59331</v>
      </c>
      <c r="AR676" s="216" t="s">
        <v>84</v>
      </c>
      <c r="AT676" s="217" t="s">
        <v>73</v>
      </c>
      <c r="AU676" s="217" t="s">
        <v>74</v>
      </c>
      <c r="AY676" s="216" t="s">
        <v>157</v>
      </c>
      <c r="BK676" s="218">
        <f>BK677+BK734+BK751+BK779+BK833+BK894+BK926+BK945+BK963+BK988+BK992</f>
        <v>0</v>
      </c>
    </row>
    <row r="677" spans="2:63" s="10" customFormat="1" ht="19.9" customHeight="1">
      <c r="B677" s="205"/>
      <c r="C677" s="206"/>
      <c r="D677" s="207" t="s">
        <v>73</v>
      </c>
      <c r="E677" s="219" t="s">
        <v>995</v>
      </c>
      <c r="F677" s="219" t="s">
        <v>996</v>
      </c>
      <c r="G677" s="206"/>
      <c r="H677" s="206"/>
      <c r="I677" s="209"/>
      <c r="J677" s="220">
        <f>BK677</f>
        <v>0</v>
      </c>
      <c r="K677" s="206"/>
      <c r="L677" s="211"/>
      <c r="M677" s="212"/>
      <c r="N677" s="213"/>
      <c r="O677" s="213"/>
      <c r="P677" s="214">
        <f>SUM(P678:P733)</f>
        <v>0</v>
      </c>
      <c r="Q677" s="213"/>
      <c r="R677" s="214">
        <f>SUM(R678:R733)</f>
        <v>2.9747979467499994</v>
      </c>
      <c r="S677" s="213"/>
      <c r="T677" s="215">
        <f>SUM(T678:T733)</f>
        <v>0</v>
      </c>
      <c r="AR677" s="216" t="s">
        <v>84</v>
      </c>
      <c r="AT677" s="217" t="s">
        <v>73</v>
      </c>
      <c r="AU677" s="217" t="s">
        <v>82</v>
      </c>
      <c r="AY677" s="216" t="s">
        <v>157</v>
      </c>
      <c r="BK677" s="218">
        <f>SUM(BK678:BK733)</f>
        <v>0</v>
      </c>
    </row>
    <row r="678" spans="2:65" s="1" customFormat="1" ht="25.5" customHeight="1">
      <c r="B678" s="46"/>
      <c r="C678" s="221" t="s">
        <v>997</v>
      </c>
      <c r="D678" s="221" t="s">
        <v>159</v>
      </c>
      <c r="E678" s="222" t="s">
        <v>998</v>
      </c>
      <c r="F678" s="223" t="s">
        <v>999</v>
      </c>
      <c r="G678" s="224" t="s">
        <v>162</v>
      </c>
      <c r="H678" s="225">
        <v>266.77</v>
      </c>
      <c r="I678" s="226"/>
      <c r="J678" s="227">
        <f>ROUND(I678*H678,2)</f>
        <v>0</v>
      </c>
      <c r="K678" s="223" t="s">
        <v>163</v>
      </c>
      <c r="L678" s="72"/>
      <c r="M678" s="228" t="s">
        <v>30</v>
      </c>
      <c r="N678" s="229" t="s">
        <v>45</v>
      </c>
      <c r="O678" s="47"/>
      <c r="P678" s="230">
        <f>O678*H678</f>
        <v>0</v>
      </c>
      <c r="Q678" s="230">
        <v>0</v>
      </c>
      <c r="R678" s="230">
        <f>Q678*H678</f>
        <v>0</v>
      </c>
      <c r="S678" s="230">
        <v>0</v>
      </c>
      <c r="T678" s="231">
        <f>S678*H678</f>
        <v>0</v>
      </c>
      <c r="AR678" s="24" t="s">
        <v>255</v>
      </c>
      <c r="AT678" s="24" t="s">
        <v>159</v>
      </c>
      <c r="AU678" s="24" t="s">
        <v>84</v>
      </c>
      <c r="AY678" s="24" t="s">
        <v>157</v>
      </c>
      <c r="BE678" s="232">
        <f>IF(N678="základní",J678,0)</f>
        <v>0</v>
      </c>
      <c r="BF678" s="232">
        <f>IF(N678="snížená",J678,0)</f>
        <v>0</v>
      </c>
      <c r="BG678" s="232">
        <f>IF(N678="zákl. přenesená",J678,0)</f>
        <v>0</v>
      </c>
      <c r="BH678" s="232">
        <f>IF(N678="sníž. přenesená",J678,0)</f>
        <v>0</v>
      </c>
      <c r="BI678" s="232">
        <f>IF(N678="nulová",J678,0)</f>
        <v>0</v>
      </c>
      <c r="BJ678" s="24" t="s">
        <v>82</v>
      </c>
      <c r="BK678" s="232">
        <f>ROUND(I678*H678,2)</f>
        <v>0</v>
      </c>
      <c r="BL678" s="24" t="s">
        <v>255</v>
      </c>
      <c r="BM678" s="24" t="s">
        <v>1000</v>
      </c>
    </row>
    <row r="679" spans="2:47" s="1" customFormat="1" ht="13.5">
      <c r="B679" s="46"/>
      <c r="C679" s="74"/>
      <c r="D679" s="235" t="s">
        <v>221</v>
      </c>
      <c r="E679" s="74"/>
      <c r="F679" s="276" t="s">
        <v>1001</v>
      </c>
      <c r="G679" s="74"/>
      <c r="H679" s="74"/>
      <c r="I679" s="191"/>
      <c r="J679" s="74"/>
      <c r="K679" s="74"/>
      <c r="L679" s="72"/>
      <c r="M679" s="277"/>
      <c r="N679" s="47"/>
      <c r="O679" s="47"/>
      <c r="P679" s="47"/>
      <c r="Q679" s="47"/>
      <c r="R679" s="47"/>
      <c r="S679" s="47"/>
      <c r="T679" s="95"/>
      <c r="AT679" s="24" t="s">
        <v>221</v>
      </c>
      <c r="AU679" s="24" t="s">
        <v>84</v>
      </c>
    </row>
    <row r="680" spans="2:51" s="11" customFormat="1" ht="13.5">
      <c r="B680" s="233"/>
      <c r="C680" s="234"/>
      <c r="D680" s="235" t="s">
        <v>166</v>
      </c>
      <c r="E680" s="236" t="s">
        <v>30</v>
      </c>
      <c r="F680" s="237" t="s">
        <v>1002</v>
      </c>
      <c r="G680" s="234"/>
      <c r="H680" s="236" t="s">
        <v>30</v>
      </c>
      <c r="I680" s="238"/>
      <c r="J680" s="234"/>
      <c r="K680" s="234"/>
      <c r="L680" s="239"/>
      <c r="M680" s="240"/>
      <c r="N680" s="241"/>
      <c r="O680" s="241"/>
      <c r="P680" s="241"/>
      <c r="Q680" s="241"/>
      <c r="R680" s="241"/>
      <c r="S680" s="241"/>
      <c r="T680" s="242"/>
      <c r="AT680" s="243" t="s">
        <v>166</v>
      </c>
      <c r="AU680" s="243" t="s">
        <v>84</v>
      </c>
      <c r="AV680" s="11" t="s">
        <v>82</v>
      </c>
      <c r="AW680" s="11" t="s">
        <v>37</v>
      </c>
      <c r="AX680" s="11" t="s">
        <v>74</v>
      </c>
      <c r="AY680" s="243" t="s">
        <v>157</v>
      </c>
    </row>
    <row r="681" spans="2:51" s="12" customFormat="1" ht="13.5">
      <c r="B681" s="244"/>
      <c r="C681" s="245"/>
      <c r="D681" s="235" t="s">
        <v>166</v>
      </c>
      <c r="E681" s="246" t="s">
        <v>30</v>
      </c>
      <c r="F681" s="247" t="s">
        <v>1003</v>
      </c>
      <c r="G681" s="245"/>
      <c r="H681" s="248">
        <v>167.88</v>
      </c>
      <c r="I681" s="249"/>
      <c r="J681" s="245"/>
      <c r="K681" s="245"/>
      <c r="L681" s="250"/>
      <c r="M681" s="251"/>
      <c r="N681" s="252"/>
      <c r="O681" s="252"/>
      <c r="P681" s="252"/>
      <c r="Q681" s="252"/>
      <c r="R681" s="252"/>
      <c r="S681" s="252"/>
      <c r="T681" s="253"/>
      <c r="AT681" s="254" t="s">
        <v>166</v>
      </c>
      <c r="AU681" s="254" t="s">
        <v>84</v>
      </c>
      <c r="AV681" s="12" t="s">
        <v>84</v>
      </c>
      <c r="AW681" s="12" t="s">
        <v>37</v>
      </c>
      <c r="AX681" s="12" t="s">
        <v>74</v>
      </c>
      <c r="AY681" s="254" t="s">
        <v>157</v>
      </c>
    </row>
    <row r="682" spans="2:51" s="11" customFormat="1" ht="13.5">
      <c r="B682" s="233"/>
      <c r="C682" s="234"/>
      <c r="D682" s="235" t="s">
        <v>166</v>
      </c>
      <c r="E682" s="236" t="s">
        <v>30</v>
      </c>
      <c r="F682" s="237" t="s">
        <v>1004</v>
      </c>
      <c r="G682" s="234"/>
      <c r="H682" s="236" t="s">
        <v>30</v>
      </c>
      <c r="I682" s="238"/>
      <c r="J682" s="234"/>
      <c r="K682" s="234"/>
      <c r="L682" s="239"/>
      <c r="M682" s="240"/>
      <c r="N682" s="241"/>
      <c r="O682" s="241"/>
      <c r="P682" s="241"/>
      <c r="Q682" s="241"/>
      <c r="R682" s="241"/>
      <c r="S682" s="241"/>
      <c r="T682" s="242"/>
      <c r="AT682" s="243" t="s">
        <v>166</v>
      </c>
      <c r="AU682" s="243" t="s">
        <v>84</v>
      </c>
      <c r="AV682" s="11" t="s">
        <v>82</v>
      </c>
      <c r="AW682" s="11" t="s">
        <v>37</v>
      </c>
      <c r="AX682" s="11" t="s">
        <v>74</v>
      </c>
      <c r="AY682" s="243" t="s">
        <v>157</v>
      </c>
    </row>
    <row r="683" spans="2:51" s="12" customFormat="1" ht="13.5">
      <c r="B683" s="244"/>
      <c r="C683" s="245"/>
      <c r="D683" s="235" t="s">
        <v>166</v>
      </c>
      <c r="E683" s="246" t="s">
        <v>30</v>
      </c>
      <c r="F683" s="247" t="s">
        <v>1005</v>
      </c>
      <c r="G683" s="245"/>
      <c r="H683" s="248">
        <v>98.89</v>
      </c>
      <c r="I683" s="249"/>
      <c r="J683" s="245"/>
      <c r="K683" s="245"/>
      <c r="L683" s="250"/>
      <c r="M683" s="251"/>
      <c r="N683" s="252"/>
      <c r="O683" s="252"/>
      <c r="P683" s="252"/>
      <c r="Q683" s="252"/>
      <c r="R683" s="252"/>
      <c r="S683" s="252"/>
      <c r="T683" s="253"/>
      <c r="AT683" s="254" t="s">
        <v>166</v>
      </c>
      <c r="AU683" s="254" t="s">
        <v>84</v>
      </c>
      <c r="AV683" s="12" t="s">
        <v>84</v>
      </c>
      <c r="AW683" s="12" t="s">
        <v>37</v>
      </c>
      <c r="AX683" s="12" t="s">
        <v>74</v>
      </c>
      <c r="AY683" s="254" t="s">
        <v>157</v>
      </c>
    </row>
    <row r="684" spans="2:51" s="13" customFormat="1" ht="13.5">
      <c r="B684" s="255"/>
      <c r="C684" s="256"/>
      <c r="D684" s="235" t="s">
        <v>166</v>
      </c>
      <c r="E684" s="257" t="s">
        <v>30</v>
      </c>
      <c r="F684" s="258" t="s">
        <v>177</v>
      </c>
      <c r="G684" s="256"/>
      <c r="H684" s="259">
        <v>266.77</v>
      </c>
      <c r="I684" s="260"/>
      <c r="J684" s="256"/>
      <c r="K684" s="256"/>
      <c r="L684" s="261"/>
      <c r="M684" s="262"/>
      <c r="N684" s="263"/>
      <c r="O684" s="263"/>
      <c r="P684" s="263"/>
      <c r="Q684" s="263"/>
      <c r="R684" s="263"/>
      <c r="S684" s="263"/>
      <c r="T684" s="264"/>
      <c r="AT684" s="265" t="s">
        <v>166</v>
      </c>
      <c r="AU684" s="265" t="s">
        <v>84</v>
      </c>
      <c r="AV684" s="13" t="s">
        <v>164</v>
      </c>
      <c r="AW684" s="13" t="s">
        <v>37</v>
      </c>
      <c r="AX684" s="13" t="s">
        <v>82</v>
      </c>
      <c r="AY684" s="265" t="s">
        <v>157</v>
      </c>
    </row>
    <row r="685" spans="2:65" s="1" customFormat="1" ht="38.25" customHeight="1">
      <c r="B685" s="46"/>
      <c r="C685" s="266" t="s">
        <v>1006</v>
      </c>
      <c r="D685" s="266" t="s">
        <v>179</v>
      </c>
      <c r="E685" s="267" t="s">
        <v>1007</v>
      </c>
      <c r="F685" s="268" t="s">
        <v>1008</v>
      </c>
      <c r="G685" s="269" t="s">
        <v>275</v>
      </c>
      <c r="H685" s="270">
        <v>81.632</v>
      </c>
      <c r="I685" s="271"/>
      <c r="J685" s="272">
        <f>ROUND(I685*H685,2)</f>
        <v>0</v>
      </c>
      <c r="K685" s="268" t="s">
        <v>163</v>
      </c>
      <c r="L685" s="273"/>
      <c r="M685" s="274" t="s">
        <v>30</v>
      </c>
      <c r="N685" s="275" t="s">
        <v>45</v>
      </c>
      <c r="O685" s="47"/>
      <c r="P685" s="230">
        <f>O685*H685</f>
        <v>0</v>
      </c>
      <c r="Q685" s="230">
        <v>0.001</v>
      </c>
      <c r="R685" s="230">
        <f>Q685*H685</f>
        <v>0.08163200000000001</v>
      </c>
      <c r="S685" s="230">
        <v>0</v>
      </c>
      <c r="T685" s="231">
        <f>S685*H685</f>
        <v>0</v>
      </c>
      <c r="AR685" s="24" t="s">
        <v>370</v>
      </c>
      <c r="AT685" s="24" t="s">
        <v>179</v>
      </c>
      <c r="AU685" s="24" t="s">
        <v>84</v>
      </c>
      <c r="AY685" s="24" t="s">
        <v>157</v>
      </c>
      <c r="BE685" s="232">
        <f>IF(N685="základní",J685,0)</f>
        <v>0</v>
      </c>
      <c r="BF685" s="232">
        <f>IF(N685="snížená",J685,0)</f>
        <v>0</v>
      </c>
      <c r="BG685" s="232">
        <f>IF(N685="zákl. přenesená",J685,0)</f>
        <v>0</v>
      </c>
      <c r="BH685" s="232">
        <f>IF(N685="sníž. přenesená",J685,0)</f>
        <v>0</v>
      </c>
      <c r="BI685" s="232">
        <f>IF(N685="nulová",J685,0)</f>
        <v>0</v>
      </c>
      <c r="BJ685" s="24" t="s">
        <v>82</v>
      </c>
      <c r="BK685" s="232">
        <f>ROUND(I685*H685,2)</f>
        <v>0</v>
      </c>
      <c r="BL685" s="24" t="s">
        <v>255</v>
      </c>
      <c r="BM685" s="24" t="s">
        <v>1009</v>
      </c>
    </row>
    <row r="686" spans="2:51" s="12" customFormat="1" ht="13.5">
      <c r="B686" s="244"/>
      <c r="C686" s="245"/>
      <c r="D686" s="235" t="s">
        <v>166</v>
      </c>
      <c r="E686" s="246" t="s">
        <v>30</v>
      </c>
      <c r="F686" s="247" t="s">
        <v>1010</v>
      </c>
      <c r="G686" s="245"/>
      <c r="H686" s="248">
        <v>80.031</v>
      </c>
      <c r="I686" s="249"/>
      <c r="J686" s="245"/>
      <c r="K686" s="245"/>
      <c r="L686" s="250"/>
      <c r="M686" s="251"/>
      <c r="N686" s="252"/>
      <c r="O686" s="252"/>
      <c r="P686" s="252"/>
      <c r="Q686" s="252"/>
      <c r="R686" s="252"/>
      <c r="S686" s="252"/>
      <c r="T686" s="253"/>
      <c r="AT686" s="254" t="s">
        <v>166</v>
      </c>
      <c r="AU686" s="254" t="s">
        <v>84</v>
      </c>
      <c r="AV686" s="12" t="s">
        <v>84</v>
      </c>
      <c r="AW686" s="12" t="s">
        <v>37</v>
      </c>
      <c r="AX686" s="12" t="s">
        <v>82</v>
      </c>
      <c r="AY686" s="254" t="s">
        <v>157</v>
      </c>
    </row>
    <row r="687" spans="2:51" s="12" customFormat="1" ht="13.5">
      <c r="B687" s="244"/>
      <c r="C687" s="245"/>
      <c r="D687" s="235" t="s">
        <v>166</v>
      </c>
      <c r="E687" s="245"/>
      <c r="F687" s="247" t="s">
        <v>1011</v>
      </c>
      <c r="G687" s="245"/>
      <c r="H687" s="248">
        <v>81.632</v>
      </c>
      <c r="I687" s="249"/>
      <c r="J687" s="245"/>
      <c r="K687" s="245"/>
      <c r="L687" s="250"/>
      <c r="M687" s="251"/>
      <c r="N687" s="252"/>
      <c r="O687" s="252"/>
      <c r="P687" s="252"/>
      <c r="Q687" s="252"/>
      <c r="R687" s="252"/>
      <c r="S687" s="252"/>
      <c r="T687" s="253"/>
      <c r="AT687" s="254" t="s">
        <v>166</v>
      </c>
      <c r="AU687" s="254" t="s">
        <v>84</v>
      </c>
      <c r="AV687" s="12" t="s">
        <v>84</v>
      </c>
      <c r="AW687" s="12" t="s">
        <v>6</v>
      </c>
      <c r="AX687" s="12" t="s">
        <v>82</v>
      </c>
      <c r="AY687" s="254" t="s">
        <v>157</v>
      </c>
    </row>
    <row r="688" spans="2:65" s="1" customFormat="1" ht="25.5" customHeight="1">
      <c r="B688" s="46"/>
      <c r="C688" s="221" t="s">
        <v>1012</v>
      </c>
      <c r="D688" s="221" t="s">
        <v>159</v>
      </c>
      <c r="E688" s="222" t="s">
        <v>1013</v>
      </c>
      <c r="F688" s="223" t="s">
        <v>1014</v>
      </c>
      <c r="G688" s="224" t="s">
        <v>162</v>
      </c>
      <c r="H688" s="225">
        <v>25.235</v>
      </c>
      <c r="I688" s="226"/>
      <c r="J688" s="227">
        <f>ROUND(I688*H688,2)</f>
        <v>0</v>
      </c>
      <c r="K688" s="223" t="s">
        <v>163</v>
      </c>
      <c r="L688" s="72"/>
      <c r="M688" s="228" t="s">
        <v>30</v>
      </c>
      <c r="N688" s="229" t="s">
        <v>45</v>
      </c>
      <c r="O688" s="47"/>
      <c r="P688" s="230">
        <f>O688*H688</f>
        <v>0</v>
      </c>
      <c r="Q688" s="230">
        <v>0</v>
      </c>
      <c r="R688" s="230">
        <f>Q688*H688</f>
        <v>0</v>
      </c>
      <c r="S688" s="230">
        <v>0</v>
      </c>
      <c r="T688" s="231">
        <f>S688*H688</f>
        <v>0</v>
      </c>
      <c r="AR688" s="24" t="s">
        <v>255</v>
      </c>
      <c r="AT688" s="24" t="s">
        <v>159</v>
      </c>
      <c r="AU688" s="24" t="s">
        <v>84</v>
      </c>
      <c r="AY688" s="24" t="s">
        <v>157</v>
      </c>
      <c r="BE688" s="232">
        <f>IF(N688="základní",J688,0)</f>
        <v>0</v>
      </c>
      <c r="BF688" s="232">
        <f>IF(N688="snížená",J688,0)</f>
        <v>0</v>
      </c>
      <c r="BG688" s="232">
        <f>IF(N688="zákl. přenesená",J688,0)</f>
        <v>0</v>
      </c>
      <c r="BH688" s="232">
        <f>IF(N688="sníž. přenesená",J688,0)</f>
        <v>0</v>
      </c>
      <c r="BI688" s="232">
        <f>IF(N688="nulová",J688,0)</f>
        <v>0</v>
      </c>
      <c r="BJ688" s="24" t="s">
        <v>82</v>
      </c>
      <c r="BK688" s="232">
        <f>ROUND(I688*H688,2)</f>
        <v>0</v>
      </c>
      <c r="BL688" s="24" t="s">
        <v>255</v>
      </c>
      <c r="BM688" s="24" t="s">
        <v>1015</v>
      </c>
    </row>
    <row r="689" spans="2:47" s="1" customFormat="1" ht="13.5">
      <c r="B689" s="46"/>
      <c r="C689" s="74"/>
      <c r="D689" s="235" t="s">
        <v>221</v>
      </c>
      <c r="E689" s="74"/>
      <c r="F689" s="276" t="s">
        <v>1001</v>
      </c>
      <c r="G689" s="74"/>
      <c r="H689" s="74"/>
      <c r="I689" s="191"/>
      <c r="J689" s="74"/>
      <c r="K689" s="74"/>
      <c r="L689" s="72"/>
      <c r="M689" s="277"/>
      <c r="N689" s="47"/>
      <c r="O689" s="47"/>
      <c r="P689" s="47"/>
      <c r="Q689" s="47"/>
      <c r="R689" s="47"/>
      <c r="S689" s="47"/>
      <c r="T689" s="95"/>
      <c r="AT689" s="24" t="s">
        <v>221</v>
      </c>
      <c r="AU689" s="24" t="s">
        <v>84</v>
      </c>
    </row>
    <row r="690" spans="2:51" s="11" customFormat="1" ht="13.5">
      <c r="B690" s="233"/>
      <c r="C690" s="234"/>
      <c r="D690" s="235" t="s">
        <v>166</v>
      </c>
      <c r="E690" s="236" t="s">
        <v>30</v>
      </c>
      <c r="F690" s="237" t="s">
        <v>766</v>
      </c>
      <c r="G690" s="234"/>
      <c r="H690" s="236" t="s">
        <v>30</v>
      </c>
      <c r="I690" s="238"/>
      <c r="J690" s="234"/>
      <c r="K690" s="234"/>
      <c r="L690" s="239"/>
      <c r="M690" s="240"/>
      <c r="N690" s="241"/>
      <c r="O690" s="241"/>
      <c r="P690" s="241"/>
      <c r="Q690" s="241"/>
      <c r="R690" s="241"/>
      <c r="S690" s="241"/>
      <c r="T690" s="242"/>
      <c r="AT690" s="243" t="s">
        <v>166</v>
      </c>
      <c r="AU690" s="243" t="s">
        <v>84</v>
      </c>
      <c r="AV690" s="11" t="s">
        <v>82</v>
      </c>
      <c r="AW690" s="11" t="s">
        <v>37</v>
      </c>
      <c r="AX690" s="11" t="s">
        <v>74</v>
      </c>
      <c r="AY690" s="243" t="s">
        <v>157</v>
      </c>
    </row>
    <row r="691" spans="2:51" s="12" customFormat="1" ht="13.5">
      <c r="B691" s="244"/>
      <c r="C691" s="245"/>
      <c r="D691" s="235" t="s">
        <v>166</v>
      </c>
      <c r="E691" s="246" t="s">
        <v>30</v>
      </c>
      <c r="F691" s="247" t="s">
        <v>1016</v>
      </c>
      <c r="G691" s="245"/>
      <c r="H691" s="248">
        <v>25.235</v>
      </c>
      <c r="I691" s="249"/>
      <c r="J691" s="245"/>
      <c r="K691" s="245"/>
      <c r="L691" s="250"/>
      <c r="M691" s="251"/>
      <c r="N691" s="252"/>
      <c r="O691" s="252"/>
      <c r="P691" s="252"/>
      <c r="Q691" s="252"/>
      <c r="R691" s="252"/>
      <c r="S691" s="252"/>
      <c r="T691" s="253"/>
      <c r="AT691" s="254" t="s">
        <v>166</v>
      </c>
      <c r="AU691" s="254" t="s">
        <v>84</v>
      </c>
      <c r="AV691" s="12" t="s">
        <v>84</v>
      </c>
      <c r="AW691" s="12" t="s">
        <v>37</v>
      </c>
      <c r="AX691" s="12" t="s">
        <v>82</v>
      </c>
      <c r="AY691" s="254" t="s">
        <v>157</v>
      </c>
    </row>
    <row r="692" spans="2:65" s="1" customFormat="1" ht="25.5" customHeight="1">
      <c r="B692" s="46"/>
      <c r="C692" s="221" t="s">
        <v>1017</v>
      </c>
      <c r="D692" s="221" t="s">
        <v>159</v>
      </c>
      <c r="E692" s="222" t="s">
        <v>1018</v>
      </c>
      <c r="F692" s="223" t="s">
        <v>1019</v>
      </c>
      <c r="G692" s="224" t="s">
        <v>162</v>
      </c>
      <c r="H692" s="225">
        <v>3.936</v>
      </c>
      <c r="I692" s="226"/>
      <c r="J692" s="227">
        <f>ROUND(I692*H692,2)</f>
        <v>0</v>
      </c>
      <c r="K692" s="223" t="s">
        <v>163</v>
      </c>
      <c r="L692" s="72"/>
      <c r="M692" s="228" t="s">
        <v>30</v>
      </c>
      <c r="N692" s="229" t="s">
        <v>45</v>
      </c>
      <c r="O692" s="47"/>
      <c r="P692" s="230">
        <f>O692*H692</f>
        <v>0</v>
      </c>
      <c r="Q692" s="230">
        <v>0</v>
      </c>
      <c r="R692" s="230">
        <f>Q692*H692</f>
        <v>0</v>
      </c>
      <c r="S692" s="230">
        <v>0</v>
      </c>
      <c r="T692" s="231">
        <f>S692*H692</f>
        <v>0</v>
      </c>
      <c r="AR692" s="24" t="s">
        <v>255</v>
      </c>
      <c r="AT692" s="24" t="s">
        <v>159</v>
      </c>
      <c r="AU692" s="24" t="s">
        <v>84</v>
      </c>
      <c r="AY692" s="24" t="s">
        <v>157</v>
      </c>
      <c r="BE692" s="232">
        <f>IF(N692="základní",J692,0)</f>
        <v>0</v>
      </c>
      <c r="BF692" s="232">
        <f>IF(N692="snížená",J692,0)</f>
        <v>0</v>
      </c>
      <c r="BG692" s="232">
        <f>IF(N692="zákl. přenesená",J692,0)</f>
        <v>0</v>
      </c>
      <c r="BH692" s="232">
        <f>IF(N692="sníž. přenesená",J692,0)</f>
        <v>0</v>
      </c>
      <c r="BI692" s="232">
        <f>IF(N692="nulová",J692,0)</f>
        <v>0</v>
      </c>
      <c r="BJ692" s="24" t="s">
        <v>82</v>
      </c>
      <c r="BK692" s="232">
        <f>ROUND(I692*H692,2)</f>
        <v>0</v>
      </c>
      <c r="BL692" s="24" t="s">
        <v>255</v>
      </c>
      <c r="BM692" s="24" t="s">
        <v>1020</v>
      </c>
    </row>
    <row r="693" spans="2:47" s="1" customFormat="1" ht="13.5">
      <c r="B693" s="46"/>
      <c r="C693" s="74"/>
      <c r="D693" s="235" t="s">
        <v>221</v>
      </c>
      <c r="E693" s="74"/>
      <c r="F693" s="276" t="s">
        <v>1001</v>
      </c>
      <c r="G693" s="74"/>
      <c r="H693" s="74"/>
      <c r="I693" s="191"/>
      <c r="J693" s="74"/>
      <c r="K693" s="74"/>
      <c r="L693" s="72"/>
      <c r="M693" s="277"/>
      <c r="N693" s="47"/>
      <c r="O693" s="47"/>
      <c r="P693" s="47"/>
      <c r="Q693" s="47"/>
      <c r="R693" s="47"/>
      <c r="S693" s="47"/>
      <c r="T693" s="95"/>
      <c r="AT693" s="24" t="s">
        <v>221</v>
      </c>
      <c r="AU693" s="24" t="s">
        <v>84</v>
      </c>
    </row>
    <row r="694" spans="2:51" s="11" customFormat="1" ht="13.5">
      <c r="B694" s="233"/>
      <c r="C694" s="234"/>
      <c r="D694" s="235" t="s">
        <v>166</v>
      </c>
      <c r="E694" s="236" t="s">
        <v>30</v>
      </c>
      <c r="F694" s="237" t="s">
        <v>766</v>
      </c>
      <c r="G694" s="234"/>
      <c r="H694" s="236" t="s">
        <v>30</v>
      </c>
      <c r="I694" s="238"/>
      <c r="J694" s="234"/>
      <c r="K694" s="234"/>
      <c r="L694" s="239"/>
      <c r="M694" s="240"/>
      <c r="N694" s="241"/>
      <c r="O694" s="241"/>
      <c r="P694" s="241"/>
      <c r="Q694" s="241"/>
      <c r="R694" s="241"/>
      <c r="S694" s="241"/>
      <c r="T694" s="242"/>
      <c r="AT694" s="243" t="s">
        <v>166</v>
      </c>
      <c r="AU694" s="243" t="s">
        <v>84</v>
      </c>
      <c r="AV694" s="11" t="s">
        <v>82</v>
      </c>
      <c r="AW694" s="11" t="s">
        <v>37</v>
      </c>
      <c r="AX694" s="11" t="s">
        <v>74</v>
      </c>
      <c r="AY694" s="243" t="s">
        <v>157</v>
      </c>
    </row>
    <row r="695" spans="2:51" s="12" customFormat="1" ht="13.5">
      <c r="B695" s="244"/>
      <c r="C695" s="245"/>
      <c r="D695" s="235" t="s">
        <v>166</v>
      </c>
      <c r="E695" s="246" t="s">
        <v>30</v>
      </c>
      <c r="F695" s="247" t="s">
        <v>1021</v>
      </c>
      <c r="G695" s="245"/>
      <c r="H695" s="248">
        <v>3.936</v>
      </c>
      <c r="I695" s="249"/>
      <c r="J695" s="245"/>
      <c r="K695" s="245"/>
      <c r="L695" s="250"/>
      <c r="M695" s="251"/>
      <c r="N695" s="252"/>
      <c r="O695" s="252"/>
      <c r="P695" s="252"/>
      <c r="Q695" s="252"/>
      <c r="R695" s="252"/>
      <c r="S695" s="252"/>
      <c r="T695" s="253"/>
      <c r="AT695" s="254" t="s">
        <v>166</v>
      </c>
      <c r="AU695" s="254" t="s">
        <v>84</v>
      </c>
      <c r="AV695" s="12" t="s">
        <v>84</v>
      </c>
      <c r="AW695" s="12" t="s">
        <v>37</v>
      </c>
      <c r="AX695" s="12" t="s">
        <v>82</v>
      </c>
      <c r="AY695" s="254" t="s">
        <v>157</v>
      </c>
    </row>
    <row r="696" spans="2:65" s="1" customFormat="1" ht="16.5" customHeight="1">
      <c r="B696" s="46"/>
      <c r="C696" s="266" t="s">
        <v>1022</v>
      </c>
      <c r="D696" s="266" t="s">
        <v>179</v>
      </c>
      <c r="E696" s="267" t="s">
        <v>1023</v>
      </c>
      <c r="F696" s="268" t="s">
        <v>1024</v>
      </c>
      <c r="G696" s="269" t="s">
        <v>1025</v>
      </c>
      <c r="H696" s="270">
        <v>175.026</v>
      </c>
      <c r="I696" s="271"/>
      <c r="J696" s="272">
        <f>ROUND(I696*H696,2)</f>
        <v>0</v>
      </c>
      <c r="K696" s="268" t="s">
        <v>183</v>
      </c>
      <c r="L696" s="273"/>
      <c r="M696" s="274" t="s">
        <v>30</v>
      </c>
      <c r="N696" s="275" t="s">
        <v>45</v>
      </c>
      <c r="O696" s="47"/>
      <c r="P696" s="230">
        <f>O696*H696</f>
        <v>0</v>
      </c>
      <c r="Q696" s="230">
        <v>0.001</v>
      </c>
      <c r="R696" s="230">
        <f>Q696*H696</f>
        <v>0.17502600000000001</v>
      </c>
      <c r="S696" s="230">
        <v>0</v>
      </c>
      <c r="T696" s="231">
        <f>S696*H696</f>
        <v>0</v>
      </c>
      <c r="AR696" s="24" t="s">
        <v>370</v>
      </c>
      <c r="AT696" s="24" t="s">
        <v>179</v>
      </c>
      <c r="AU696" s="24" t="s">
        <v>84</v>
      </c>
      <c r="AY696" s="24" t="s">
        <v>157</v>
      </c>
      <c r="BE696" s="232">
        <f>IF(N696="základní",J696,0)</f>
        <v>0</v>
      </c>
      <c r="BF696" s="232">
        <f>IF(N696="snížená",J696,0)</f>
        <v>0</v>
      </c>
      <c r="BG696" s="232">
        <f>IF(N696="zákl. přenesená",J696,0)</f>
        <v>0</v>
      </c>
      <c r="BH696" s="232">
        <f>IF(N696="sníž. přenesená",J696,0)</f>
        <v>0</v>
      </c>
      <c r="BI696" s="232">
        <f>IF(N696="nulová",J696,0)</f>
        <v>0</v>
      </c>
      <c r="BJ696" s="24" t="s">
        <v>82</v>
      </c>
      <c r="BK696" s="232">
        <f>ROUND(I696*H696,2)</f>
        <v>0</v>
      </c>
      <c r="BL696" s="24" t="s">
        <v>255</v>
      </c>
      <c r="BM696" s="24" t="s">
        <v>1026</v>
      </c>
    </row>
    <row r="697" spans="2:51" s="12" customFormat="1" ht="13.5">
      <c r="B697" s="244"/>
      <c r="C697" s="245"/>
      <c r="D697" s="235" t="s">
        <v>166</v>
      </c>
      <c r="E697" s="246" t="s">
        <v>30</v>
      </c>
      <c r="F697" s="247" t="s">
        <v>1027</v>
      </c>
      <c r="G697" s="245"/>
      <c r="H697" s="248">
        <v>175.026</v>
      </c>
      <c r="I697" s="249"/>
      <c r="J697" s="245"/>
      <c r="K697" s="245"/>
      <c r="L697" s="250"/>
      <c r="M697" s="251"/>
      <c r="N697" s="252"/>
      <c r="O697" s="252"/>
      <c r="P697" s="252"/>
      <c r="Q697" s="252"/>
      <c r="R697" s="252"/>
      <c r="S697" s="252"/>
      <c r="T697" s="253"/>
      <c r="AT697" s="254" t="s">
        <v>166</v>
      </c>
      <c r="AU697" s="254" t="s">
        <v>84</v>
      </c>
      <c r="AV697" s="12" t="s">
        <v>84</v>
      </c>
      <c r="AW697" s="12" t="s">
        <v>37</v>
      </c>
      <c r="AX697" s="12" t="s">
        <v>82</v>
      </c>
      <c r="AY697" s="254" t="s">
        <v>157</v>
      </c>
    </row>
    <row r="698" spans="2:65" s="1" customFormat="1" ht="25.5" customHeight="1">
      <c r="B698" s="46"/>
      <c r="C698" s="221" t="s">
        <v>1028</v>
      </c>
      <c r="D698" s="221" t="s">
        <v>159</v>
      </c>
      <c r="E698" s="222" t="s">
        <v>1029</v>
      </c>
      <c r="F698" s="223" t="s">
        <v>1030</v>
      </c>
      <c r="G698" s="224" t="s">
        <v>162</v>
      </c>
      <c r="H698" s="225">
        <v>266.77</v>
      </c>
      <c r="I698" s="226"/>
      <c r="J698" s="227">
        <f>ROUND(I698*H698,2)</f>
        <v>0</v>
      </c>
      <c r="K698" s="223" t="s">
        <v>163</v>
      </c>
      <c r="L698" s="72"/>
      <c r="M698" s="228" t="s">
        <v>30</v>
      </c>
      <c r="N698" s="229" t="s">
        <v>45</v>
      </c>
      <c r="O698" s="47"/>
      <c r="P698" s="230">
        <f>O698*H698</f>
        <v>0</v>
      </c>
      <c r="Q698" s="230">
        <v>0</v>
      </c>
      <c r="R698" s="230">
        <f>Q698*H698</f>
        <v>0</v>
      </c>
      <c r="S698" s="230">
        <v>0</v>
      </c>
      <c r="T698" s="231">
        <f>S698*H698</f>
        <v>0</v>
      </c>
      <c r="AR698" s="24" t="s">
        <v>255</v>
      </c>
      <c r="AT698" s="24" t="s">
        <v>159</v>
      </c>
      <c r="AU698" s="24" t="s">
        <v>84</v>
      </c>
      <c r="AY698" s="24" t="s">
        <v>157</v>
      </c>
      <c r="BE698" s="232">
        <f>IF(N698="základní",J698,0)</f>
        <v>0</v>
      </c>
      <c r="BF698" s="232">
        <f>IF(N698="snížená",J698,0)</f>
        <v>0</v>
      </c>
      <c r="BG698" s="232">
        <f>IF(N698="zákl. přenesená",J698,0)</f>
        <v>0</v>
      </c>
      <c r="BH698" s="232">
        <f>IF(N698="sníž. přenesená",J698,0)</f>
        <v>0</v>
      </c>
      <c r="BI698" s="232">
        <f>IF(N698="nulová",J698,0)</f>
        <v>0</v>
      </c>
      <c r="BJ698" s="24" t="s">
        <v>82</v>
      </c>
      <c r="BK698" s="232">
        <f>ROUND(I698*H698,2)</f>
        <v>0</v>
      </c>
      <c r="BL698" s="24" t="s">
        <v>255</v>
      </c>
      <c r="BM698" s="24" t="s">
        <v>1031</v>
      </c>
    </row>
    <row r="699" spans="2:47" s="1" customFormat="1" ht="13.5">
      <c r="B699" s="46"/>
      <c r="C699" s="74"/>
      <c r="D699" s="235" t="s">
        <v>221</v>
      </c>
      <c r="E699" s="74"/>
      <c r="F699" s="276" t="s">
        <v>1032</v>
      </c>
      <c r="G699" s="74"/>
      <c r="H699" s="74"/>
      <c r="I699" s="191"/>
      <c r="J699" s="74"/>
      <c r="K699" s="74"/>
      <c r="L699" s="72"/>
      <c r="M699" s="277"/>
      <c r="N699" s="47"/>
      <c r="O699" s="47"/>
      <c r="P699" s="47"/>
      <c r="Q699" s="47"/>
      <c r="R699" s="47"/>
      <c r="S699" s="47"/>
      <c r="T699" s="95"/>
      <c r="AT699" s="24" t="s">
        <v>221</v>
      </c>
      <c r="AU699" s="24" t="s">
        <v>84</v>
      </c>
    </row>
    <row r="700" spans="2:51" s="11" customFormat="1" ht="13.5">
      <c r="B700" s="233"/>
      <c r="C700" s="234"/>
      <c r="D700" s="235" t="s">
        <v>166</v>
      </c>
      <c r="E700" s="236" t="s">
        <v>30</v>
      </c>
      <c r="F700" s="237" t="s">
        <v>1033</v>
      </c>
      <c r="G700" s="234"/>
      <c r="H700" s="236" t="s">
        <v>30</v>
      </c>
      <c r="I700" s="238"/>
      <c r="J700" s="234"/>
      <c r="K700" s="234"/>
      <c r="L700" s="239"/>
      <c r="M700" s="240"/>
      <c r="N700" s="241"/>
      <c r="O700" s="241"/>
      <c r="P700" s="241"/>
      <c r="Q700" s="241"/>
      <c r="R700" s="241"/>
      <c r="S700" s="241"/>
      <c r="T700" s="242"/>
      <c r="AT700" s="243" t="s">
        <v>166</v>
      </c>
      <c r="AU700" s="243" t="s">
        <v>84</v>
      </c>
      <c r="AV700" s="11" t="s">
        <v>82</v>
      </c>
      <c r="AW700" s="11" t="s">
        <v>37</v>
      </c>
      <c r="AX700" s="11" t="s">
        <v>74</v>
      </c>
      <c r="AY700" s="243" t="s">
        <v>157</v>
      </c>
    </row>
    <row r="701" spans="2:51" s="12" customFormat="1" ht="13.5">
      <c r="B701" s="244"/>
      <c r="C701" s="245"/>
      <c r="D701" s="235" t="s">
        <v>166</v>
      </c>
      <c r="E701" s="246" t="s">
        <v>30</v>
      </c>
      <c r="F701" s="247" t="s">
        <v>1034</v>
      </c>
      <c r="G701" s="245"/>
      <c r="H701" s="248">
        <v>266.77</v>
      </c>
      <c r="I701" s="249"/>
      <c r="J701" s="245"/>
      <c r="K701" s="245"/>
      <c r="L701" s="250"/>
      <c r="M701" s="251"/>
      <c r="N701" s="252"/>
      <c r="O701" s="252"/>
      <c r="P701" s="252"/>
      <c r="Q701" s="252"/>
      <c r="R701" s="252"/>
      <c r="S701" s="252"/>
      <c r="T701" s="253"/>
      <c r="AT701" s="254" t="s">
        <v>166</v>
      </c>
      <c r="AU701" s="254" t="s">
        <v>84</v>
      </c>
      <c r="AV701" s="12" t="s">
        <v>84</v>
      </c>
      <c r="AW701" s="12" t="s">
        <v>37</v>
      </c>
      <c r="AX701" s="12" t="s">
        <v>82</v>
      </c>
      <c r="AY701" s="254" t="s">
        <v>157</v>
      </c>
    </row>
    <row r="702" spans="2:65" s="1" customFormat="1" ht="25.5" customHeight="1">
      <c r="B702" s="46"/>
      <c r="C702" s="221" t="s">
        <v>1035</v>
      </c>
      <c r="D702" s="221" t="s">
        <v>159</v>
      </c>
      <c r="E702" s="222" t="s">
        <v>1036</v>
      </c>
      <c r="F702" s="223" t="s">
        <v>1037</v>
      </c>
      <c r="G702" s="224" t="s">
        <v>162</v>
      </c>
      <c r="H702" s="225">
        <v>41.109</v>
      </c>
      <c r="I702" s="226"/>
      <c r="J702" s="227">
        <f>ROUND(I702*H702,2)</f>
        <v>0</v>
      </c>
      <c r="K702" s="223" t="s">
        <v>163</v>
      </c>
      <c r="L702" s="72"/>
      <c r="M702" s="228" t="s">
        <v>30</v>
      </c>
      <c r="N702" s="229" t="s">
        <v>45</v>
      </c>
      <c r="O702" s="47"/>
      <c r="P702" s="230">
        <f>O702*H702</f>
        <v>0</v>
      </c>
      <c r="Q702" s="230">
        <v>0</v>
      </c>
      <c r="R702" s="230">
        <f>Q702*H702</f>
        <v>0</v>
      </c>
      <c r="S702" s="230">
        <v>0</v>
      </c>
      <c r="T702" s="231">
        <f>S702*H702</f>
        <v>0</v>
      </c>
      <c r="AR702" s="24" t="s">
        <v>255</v>
      </c>
      <c r="AT702" s="24" t="s">
        <v>159</v>
      </c>
      <c r="AU702" s="24" t="s">
        <v>84</v>
      </c>
      <c r="AY702" s="24" t="s">
        <v>157</v>
      </c>
      <c r="BE702" s="232">
        <f>IF(N702="základní",J702,0)</f>
        <v>0</v>
      </c>
      <c r="BF702" s="232">
        <f>IF(N702="snížená",J702,0)</f>
        <v>0</v>
      </c>
      <c r="BG702" s="232">
        <f>IF(N702="zákl. přenesená",J702,0)</f>
        <v>0</v>
      </c>
      <c r="BH702" s="232">
        <f>IF(N702="sníž. přenesená",J702,0)</f>
        <v>0</v>
      </c>
      <c r="BI702" s="232">
        <f>IF(N702="nulová",J702,0)</f>
        <v>0</v>
      </c>
      <c r="BJ702" s="24" t="s">
        <v>82</v>
      </c>
      <c r="BK702" s="232">
        <f>ROUND(I702*H702,2)</f>
        <v>0</v>
      </c>
      <c r="BL702" s="24" t="s">
        <v>255</v>
      </c>
      <c r="BM702" s="24" t="s">
        <v>1038</v>
      </c>
    </row>
    <row r="703" spans="2:51" s="11" customFormat="1" ht="13.5">
      <c r="B703" s="233"/>
      <c r="C703" s="234"/>
      <c r="D703" s="235" t="s">
        <v>166</v>
      </c>
      <c r="E703" s="236" t="s">
        <v>30</v>
      </c>
      <c r="F703" s="237" t="s">
        <v>1039</v>
      </c>
      <c r="G703" s="234"/>
      <c r="H703" s="236" t="s">
        <v>30</v>
      </c>
      <c r="I703" s="238"/>
      <c r="J703" s="234"/>
      <c r="K703" s="234"/>
      <c r="L703" s="239"/>
      <c r="M703" s="240"/>
      <c r="N703" s="241"/>
      <c r="O703" s="241"/>
      <c r="P703" s="241"/>
      <c r="Q703" s="241"/>
      <c r="R703" s="241"/>
      <c r="S703" s="241"/>
      <c r="T703" s="242"/>
      <c r="AT703" s="243" t="s">
        <v>166</v>
      </c>
      <c r="AU703" s="243" t="s">
        <v>84</v>
      </c>
      <c r="AV703" s="11" t="s">
        <v>82</v>
      </c>
      <c r="AW703" s="11" t="s">
        <v>37</v>
      </c>
      <c r="AX703" s="11" t="s">
        <v>74</v>
      </c>
      <c r="AY703" s="243" t="s">
        <v>157</v>
      </c>
    </row>
    <row r="704" spans="2:51" s="12" customFormat="1" ht="13.5">
      <c r="B704" s="244"/>
      <c r="C704" s="245"/>
      <c r="D704" s="235" t="s">
        <v>166</v>
      </c>
      <c r="E704" s="246" t="s">
        <v>30</v>
      </c>
      <c r="F704" s="247" t="s">
        <v>1040</v>
      </c>
      <c r="G704" s="245"/>
      <c r="H704" s="248">
        <v>41.109</v>
      </c>
      <c r="I704" s="249"/>
      <c r="J704" s="245"/>
      <c r="K704" s="245"/>
      <c r="L704" s="250"/>
      <c r="M704" s="251"/>
      <c r="N704" s="252"/>
      <c r="O704" s="252"/>
      <c r="P704" s="252"/>
      <c r="Q704" s="252"/>
      <c r="R704" s="252"/>
      <c r="S704" s="252"/>
      <c r="T704" s="253"/>
      <c r="AT704" s="254" t="s">
        <v>166</v>
      </c>
      <c r="AU704" s="254" t="s">
        <v>84</v>
      </c>
      <c r="AV704" s="12" t="s">
        <v>84</v>
      </c>
      <c r="AW704" s="12" t="s">
        <v>37</v>
      </c>
      <c r="AX704" s="12" t="s">
        <v>82</v>
      </c>
      <c r="AY704" s="254" t="s">
        <v>157</v>
      </c>
    </row>
    <row r="705" spans="2:65" s="1" customFormat="1" ht="25.5" customHeight="1">
      <c r="B705" s="46"/>
      <c r="C705" s="266" t="s">
        <v>1041</v>
      </c>
      <c r="D705" s="266" t="s">
        <v>179</v>
      </c>
      <c r="E705" s="267" t="s">
        <v>1042</v>
      </c>
      <c r="F705" s="268" t="s">
        <v>1043</v>
      </c>
      <c r="G705" s="269" t="s">
        <v>162</v>
      </c>
      <c r="H705" s="270">
        <v>356.117</v>
      </c>
      <c r="I705" s="271"/>
      <c r="J705" s="272">
        <f>ROUND(I705*H705,2)</f>
        <v>0</v>
      </c>
      <c r="K705" s="268" t="s">
        <v>163</v>
      </c>
      <c r="L705" s="273"/>
      <c r="M705" s="274" t="s">
        <v>30</v>
      </c>
      <c r="N705" s="275" t="s">
        <v>45</v>
      </c>
      <c r="O705" s="47"/>
      <c r="P705" s="230">
        <f>O705*H705</f>
        <v>0</v>
      </c>
      <c r="Q705" s="230">
        <v>0.0005</v>
      </c>
      <c r="R705" s="230">
        <f>Q705*H705</f>
        <v>0.1780585</v>
      </c>
      <c r="S705" s="230">
        <v>0</v>
      </c>
      <c r="T705" s="231">
        <f>S705*H705</f>
        <v>0</v>
      </c>
      <c r="AR705" s="24" t="s">
        <v>370</v>
      </c>
      <c r="AT705" s="24" t="s">
        <v>179</v>
      </c>
      <c r="AU705" s="24" t="s">
        <v>84</v>
      </c>
      <c r="AY705" s="24" t="s">
        <v>157</v>
      </c>
      <c r="BE705" s="232">
        <f>IF(N705="základní",J705,0)</f>
        <v>0</v>
      </c>
      <c r="BF705" s="232">
        <f>IF(N705="snížená",J705,0)</f>
        <v>0</v>
      </c>
      <c r="BG705" s="232">
        <f>IF(N705="zákl. přenesená",J705,0)</f>
        <v>0</v>
      </c>
      <c r="BH705" s="232">
        <f>IF(N705="sníž. přenesená",J705,0)</f>
        <v>0</v>
      </c>
      <c r="BI705" s="232">
        <f>IF(N705="nulová",J705,0)</f>
        <v>0</v>
      </c>
      <c r="BJ705" s="24" t="s">
        <v>82</v>
      </c>
      <c r="BK705" s="232">
        <f>ROUND(I705*H705,2)</f>
        <v>0</v>
      </c>
      <c r="BL705" s="24" t="s">
        <v>255</v>
      </c>
      <c r="BM705" s="24" t="s">
        <v>1044</v>
      </c>
    </row>
    <row r="706" spans="2:47" s="1" customFormat="1" ht="13.5">
      <c r="B706" s="46"/>
      <c r="C706" s="74"/>
      <c r="D706" s="235" t="s">
        <v>416</v>
      </c>
      <c r="E706" s="74"/>
      <c r="F706" s="276" t="s">
        <v>1045</v>
      </c>
      <c r="G706" s="74"/>
      <c r="H706" s="74"/>
      <c r="I706" s="191"/>
      <c r="J706" s="74"/>
      <c r="K706" s="74"/>
      <c r="L706" s="72"/>
      <c r="M706" s="277"/>
      <c r="N706" s="47"/>
      <c r="O706" s="47"/>
      <c r="P706" s="47"/>
      <c r="Q706" s="47"/>
      <c r="R706" s="47"/>
      <c r="S706" s="47"/>
      <c r="T706" s="95"/>
      <c r="AT706" s="24" t="s">
        <v>416</v>
      </c>
      <c r="AU706" s="24" t="s">
        <v>84</v>
      </c>
    </row>
    <row r="707" spans="2:51" s="12" customFormat="1" ht="13.5">
      <c r="B707" s="244"/>
      <c r="C707" s="245"/>
      <c r="D707" s="235" t="s">
        <v>166</v>
      </c>
      <c r="E707" s="246" t="s">
        <v>30</v>
      </c>
      <c r="F707" s="247" t="s">
        <v>1046</v>
      </c>
      <c r="G707" s="245"/>
      <c r="H707" s="248">
        <v>306.786</v>
      </c>
      <c r="I707" s="249"/>
      <c r="J707" s="245"/>
      <c r="K707" s="245"/>
      <c r="L707" s="250"/>
      <c r="M707" s="251"/>
      <c r="N707" s="252"/>
      <c r="O707" s="252"/>
      <c r="P707" s="252"/>
      <c r="Q707" s="252"/>
      <c r="R707" s="252"/>
      <c r="S707" s="252"/>
      <c r="T707" s="253"/>
      <c r="AT707" s="254" t="s">
        <v>166</v>
      </c>
      <c r="AU707" s="254" t="s">
        <v>84</v>
      </c>
      <c r="AV707" s="12" t="s">
        <v>84</v>
      </c>
      <c r="AW707" s="12" t="s">
        <v>37</v>
      </c>
      <c r="AX707" s="12" t="s">
        <v>74</v>
      </c>
      <c r="AY707" s="254" t="s">
        <v>157</v>
      </c>
    </row>
    <row r="708" spans="2:51" s="12" customFormat="1" ht="13.5">
      <c r="B708" s="244"/>
      <c r="C708" s="245"/>
      <c r="D708" s="235" t="s">
        <v>166</v>
      </c>
      <c r="E708" s="246" t="s">
        <v>30</v>
      </c>
      <c r="F708" s="247" t="s">
        <v>1047</v>
      </c>
      <c r="G708" s="245"/>
      <c r="H708" s="248">
        <v>49.331</v>
      </c>
      <c r="I708" s="249"/>
      <c r="J708" s="245"/>
      <c r="K708" s="245"/>
      <c r="L708" s="250"/>
      <c r="M708" s="251"/>
      <c r="N708" s="252"/>
      <c r="O708" s="252"/>
      <c r="P708" s="252"/>
      <c r="Q708" s="252"/>
      <c r="R708" s="252"/>
      <c r="S708" s="252"/>
      <c r="T708" s="253"/>
      <c r="AT708" s="254" t="s">
        <v>166</v>
      </c>
      <c r="AU708" s="254" t="s">
        <v>84</v>
      </c>
      <c r="AV708" s="12" t="s">
        <v>84</v>
      </c>
      <c r="AW708" s="12" t="s">
        <v>37</v>
      </c>
      <c r="AX708" s="12" t="s">
        <v>74</v>
      </c>
      <c r="AY708" s="254" t="s">
        <v>157</v>
      </c>
    </row>
    <row r="709" spans="2:51" s="13" customFormat="1" ht="13.5">
      <c r="B709" s="255"/>
      <c r="C709" s="256"/>
      <c r="D709" s="235" t="s">
        <v>166</v>
      </c>
      <c r="E709" s="257" t="s">
        <v>30</v>
      </c>
      <c r="F709" s="258" t="s">
        <v>177</v>
      </c>
      <c r="G709" s="256"/>
      <c r="H709" s="259">
        <v>356.117</v>
      </c>
      <c r="I709" s="260"/>
      <c r="J709" s="256"/>
      <c r="K709" s="256"/>
      <c r="L709" s="261"/>
      <c r="M709" s="262"/>
      <c r="N709" s="263"/>
      <c r="O709" s="263"/>
      <c r="P709" s="263"/>
      <c r="Q709" s="263"/>
      <c r="R709" s="263"/>
      <c r="S709" s="263"/>
      <c r="T709" s="264"/>
      <c r="AT709" s="265" t="s">
        <v>166</v>
      </c>
      <c r="AU709" s="265" t="s">
        <v>84</v>
      </c>
      <c r="AV709" s="13" t="s">
        <v>164</v>
      </c>
      <c r="AW709" s="13" t="s">
        <v>37</v>
      </c>
      <c r="AX709" s="13" t="s">
        <v>82</v>
      </c>
      <c r="AY709" s="265" t="s">
        <v>157</v>
      </c>
    </row>
    <row r="710" spans="2:65" s="1" customFormat="1" ht="25.5" customHeight="1">
      <c r="B710" s="46"/>
      <c r="C710" s="221" t="s">
        <v>1048</v>
      </c>
      <c r="D710" s="221" t="s">
        <v>159</v>
      </c>
      <c r="E710" s="222" t="s">
        <v>1049</v>
      </c>
      <c r="F710" s="223" t="s">
        <v>1050</v>
      </c>
      <c r="G710" s="224" t="s">
        <v>162</v>
      </c>
      <c r="H710" s="225">
        <v>533.54</v>
      </c>
      <c r="I710" s="226"/>
      <c r="J710" s="227">
        <f>ROUND(I710*H710,2)</f>
        <v>0</v>
      </c>
      <c r="K710" s="223" t="s">
        <v>163</v>
      </c>
      <c r="L710" s="72"/>
      <c r="M710" s="228" t="s">
        <v>30</v>
      </c>
      <c r="N710" s="229" t="s">
        <v>45</v>
      </c>
      <c r="O710" s="47"/>
      <c r="P710" s="230">
        <f>O710*H710</f>
        <v>0</v>
      </c>
      <c r="Q710" s="230">
        <v>0.00039825</v>
      </c>
      <c r="R710" s="230">
        <f>Q710*H710</f>
        <v>0.21248230499999998</v>
      </c>
      <c r="S710" s="230">
        <v>0</v>
      </c>
      <c r="T710" s="231">
        <f>S710*H710</f>
        <v>0</v>
      </c>
      <c r="AR710" s="24" t="s">
        <v>255</v>
      </c>
      <c r="AT710" s="24" t="s">
        <v>159</v>
      </c>
      <c r="AU710" s="24" t="s">
        <v>84</v>
      </c>
      <c r="AY710" s="24" t="s">
        <v>157</v>
      </c>
      <c r="BE710" s="232">
        <f>IF(N710="základní",J710,0)</f>
        <v>0</v>
      </c>
      <c r="BF710" s="232">
        <f>IF(N710="snížená",J710,0)</f>
        <v>0</v>
      </c>
      <c r="BG710" s="232">
        <f>IF(N710="zákl. přenesená",J710,0)</f>
        <v>0</v>
      </c>
      <c r="BH710" s="232">
        <f>IF(N710="sníž. přenesená",J710,0)</f>
        <v>0</v>
      </c>
      <c r="BI710" s="232">
        <f>IF(N710="nulová",J710,0)</f>
        <v>0</v>
      </c>
      <c r="BJ710" s="24" t="s">
        <v>82</v>
      </c>
      <c r="BK710" s="232">
        <f>ROUND(I710*H710,2)</f>
        <v>0</v>
      </c>
      <c r="BL710" s="24" t="s">
        <v>255</v>
      </c>
      <c r="BM710" s="24" t="s">
        <v>1051</v>
      </c>
    </row>
    <row r="711" spans="2:47" s="1" customFormat="1" ht="13.5">
      <c r="B711" s="46"/>
      <c r="C711" s="74"/>
      <c r="D711" s="235" t="s">
        <v>221</v>
      </c>
      <c r="E711" s="74"/>
      <c r="F711" s="276" t="s">
        <v>1052</v>
      </c>
      <c r="G711" s="74"/>
      <c r="H711" s="74"/>
      <c r="I711" s="191"/>
      <c r="J711" s="74"/>
      <c r="K711" s="74"/>
      <c r="L711" s="72"/>
      <c r="M711" s="277"/>
      <c r="N711" s="47"/>
      <c r="O711" s="47"/>
      <c r="P711" s="47"/>
      <c r="Q711" s="47"/>
      <c r="R711" s="47"/>
      <c r="S711" s="47"/>
      <c r="T711" s="95"/>
      <c r="AT711" s="24" t="s">
        <v>221</v>
      </c>
      <c r="AU711" s="24" t="s">
        <v>84</v>
      </c>
    </row>
    <row r="712" spans="2:51" s="11" customFormat="1" ht="13.5">
      <c r="B712" s="233"/>
      <c r="C712" s="234"/>
      <c r="D712" s="235" t="s">
        <v>166</v>
      </c>
      <c r="E712" s="236" t="s">
        <v>30</v>
      </c>
      <c r="F712" s="237" t="s">
        <v>1033</v>
      </c>
      <c r="G712" s="234"/>
      <c r="H712" s="236" t="s">
        <v>30</v>
      </c>
      <c r="I712" s="238"/>
      <c r="J712" s="234"/>
      <c r="K712" s="234"/>
      <c r="L712" s="239"/>
      <c r="M712" s="240"/>
      <c r="N712" s="241"/>
      <c r="O712" s="241"/>
      <c r="P712" s="241"/>
      <c r="Q712" s="241"/>
      <c r="R712" s="241"/>
      <c r="S712" s="241"/>
      <c r="T712" s="242"/>
      <c r="AT712" s="243" t="s">
        <v>166</v>
      </c>
      <c r="AU712" s="243" t="s">
        <v>84</v>
      </c>
      <c r="AV712" s="11" t="s">
        <v>82</v>
      </c>
      <c r="AW712" s="11" t="s">
        <v>37</v>
      </c>
      <c r="AX712" s="11" t="s">
        <v>74</v>
      </c>
      <c r="AY712" s="243" t="s">
        <v>157</v>
      </c>
    </row>
    <row r="713" spans="2:51" s="12" customFormat="1" ht="13.5">
      <c r="B713" s="244"/>
      <c r="C713" s="245"/>
      <c r="D713" s="235" t="s">
        <v>166</v>
      </c>
      <c r="E713" s="246" t="s">
        <v>30</v>
      </c>
      <c r="F713" s="247" t="s">
        <v>1053</v>
      </c>
      <c r="G713" s="245"/>
      <c r="H713" s="248">
        <v>533.54</v>
      </c>
      <c r="I713" s="249"/>
      <c r="J713" s="245"/>
      <c r="K713" s="245"/>
      <c r="L713" s="250"/>
      <c r="M713" s="251"/>
      <c r="N713" s="252"/>
      <c r="O713" s="252"/>
      <c r="P713" s="252"/>
      <c r="Q713" s="252"/>
      <c r="R713" s="252"/>
      <c r="S713" s="252"/>
      <c r="T713" s="253"/>
      <c r="AT713" s="254" t="s">
        <v>166</v>
      </c>
      <c r="AU713" s="254" t="s">
        <v>84</v>
      </c>
      <c r="AV713" s="12" t="s">
        <v>84</v>
      </c>
      <c r="AW713" s="12" t="s">
        <v>37</v>
      </c>
      <c r="AX713" s="12" t="s">
        <v>82</v>
      </c>
      <c r="AY713" s="254" t="s">
        <v>157</v>
      </c>
    </row>
    <row r="714" spans="2:65" s="1" customFormat="1" ht="25.5" customHeight="1">
      <c r="B714" s="46"/>
      <c r="C714" s="266" t="s">
        <v>1054</v>
      </c>
      <c r="D714" s="266" t="s">
        <v>179</v>
      </c>
      <c r="E714" s="267" t="s">
        <v>1055</v>
      </c>
      <c r="F714" s="268" t="s">
        <v>1056</v>
      </c>
      <c r="G714" s="269" t="s">
        <v>162</v>
      </c>
      <c r="H714" s="270">
        <v>280.109</v>
      </c>
      <c r="I714" s="271"/>
      <c r="J714" s="272">
        <f>ROUND(I714*H714,2)</f>
        <v>0</v>
      </c>
      <c r="K714" s="268" t="s">
        <v>163</v>
      </c>
      <c r="L714" s="273"/>
      <c r="M714" s="274" t="s">
        <v>30</v>
      </c>
      <c r="N714" s="275" t="s">
        <v>45</v>
      </c>
      <c r="O714" s="47"/>
      <c r="P714" s="230">
        <f>O714*H714</f>
        <v>0</v>
      </c>
      <c r="Q714" s="230">
        <v>0.00388</v>
      </c>
      <c r="R714" s="230">
        <f>Q714*H714</f>
        <v>1.08682292</v>
      </c>
      <c r="S714" s="230">
        <v>0</v>
      </c>
      <c r="T714" s="231">
        <f>S714*H714</f>
        <v>0</v>
      </c>
      <c r="AR714" s="24" t="s">
        <v>370</v>
      </c>
      <c r="AT714" s="24" t="s">
        <v>179</v>
      </c>
      <c r="AU714" s="24" t="s">
        <v>84</v>
      </c>
      <c r="AY714" s="24" t="s">
        <v>157</v>
      </c>
      <c r="BE714" s="232">
        <f>IF(N714="základní",J714,0)</f>
        <v>0</v>
      </c>
      <c r="BF714" s="232">
        <f>IF(N714="snížená",J714,0)</f>
        <v>0</v>
      </c>
      <c r="BG714" s="232">
        <f>IF(N714="zákl. přenesená",J714,0)</f>
        <v>0</v>
      </c>
      <c r="BH714" s="232">
        <f>IF(N714="sníž. přenesená",J714,0)</f>
        <v>0</v>
      </c>
      <c r="BI714" s="232">
        <f>IF(N714="nulová",J714,0)</f>
        <v>0</v>
      </c>
      <c r="BJ714" s="24" t="s">
        <v>82</v>
      </c>
      <c r="BK714" s="232">
        <f>ROUND(I714*H714,2)</f>
        <v>0</v>
      </c>
      <c r="BL714" s="24" t="s">
        <v>255</v>
      </c>
      <c r="BM714" s="24" t="s">
        <v>1057</v>
      </c>
    </row>
    <row r="715" spans="2:51" s="11" customFormat="1" ht="13.5">
      <c r="B715" s="233"/>
      <c r="C715" s="234"/>
      <c r="D715" s="235" t="s">
        <v>166</v>
      </c>
      <c r="E715" s="236" t="s">
        <v>30</v>
      </c>
      <c r="F715" s="237" t="s">
        <v>1033</v>
      </c>
      <c r="G715" s="234"/>
      <c r="H715" s="236" t="s">
        <v>30</v>
      </c>
      <c r="I715" s="238"/>
      <c r="J715" s="234"/>
      <c r="K715" s="234"/>
      <c r="L715" s="239"/>
      <c r="M715" s="240"/>
      <c r="N715" s="241"/>
      <c r="O715" s="241"/>
      <c r="P715" s="241"/>
      <c r="Q715" s="241"/>
      <c r="R715" s="241"/>
      <c r="S715" s="241"/>
      <c r="T715" s="242"/>
      <c r="AT715" s="243" t="s">
        <v>166</v>
      </c>
      <c r="AU715" s="243" t="s">
        <v>84</v>
      </c>
      <c r="AV715" s="11" t="s">
        <v>82</v>
      </c>
      <c r="AW715" s="11" t="s">
        <v>37</v>
      </c>
      <c r="AX715" s="11" t="s">
        <v>74</v>
      </c>
      <c r="AY715" s="243" t="s">
        <v>157</v>
      </c>
    </row>
    <row r="716" spans="2:51" s="12" customFormat="1" ht="13.5">
      <c r="B716" s="244"/>
      <c r="C716" s="245"/>
      <c r="D716" s="235" t="s">
        <v>166</v>
      </c>
      <c r="E716" s="246" t="s">
        <v>30</v>
      </c>
      <c r="F716" s="247" t="s">
        <v>1058</v>
      </c>
      <c r="G716" s="245"/>
      <c r="H716" s="248">
        <v>266.77</v>
      </c>
      <c r="I716" s="249"/>
      <c r="J716" s="245"/>
      <c r="K716" s="245"/>
      <c r="L716" s="250"/>
      <c r="M716" s="251"/>
      <c r="N716" s="252"/>
      <c r="O716" s="252"/>
      <c r="P716" s="252"/>
      <c r="Q716" s="252"/>
      <c r="R716" s="252"/>
      <c r="S716" s="252"/>
      <c r="T716" s="253"/>
      <c r="AT716" s="254" t="s">
        <v>166</v>
      </c>
      <c r="AU716" s="254" t="s">
        <v>84</v>
      </c>
      <c r="AV716" s="12" t="s">
        <v>84</v>
      </c>
      <c r="AW716" s="12" t="s">
        <v>37</v>
      </c>
      <c r="AX716" s="12" t="s">
        <v>82</v>
      </c>
      <c r="AY716" s="254" t="s">
        <v>157</v>
      </c>
    </row>
    <row r="717" spans="2:51" s="12" customFormat="1" ht="13.5">
      <c r="B717" s="244"/>
      <c r="C717" s="245"/>
      <c r="D717" s="235" t="s">
        <v>166</v>
      </c>
      <c r="E717" s="245"/>
      <c r="F717" s="247" t="s">
        <v>1059</v>
      </c>
      <c r="G717" s="245"/>
      <c r="H717" s="248">
        <v>280.109</v>
      </c>
      <c r="I717" s="249"/>
      <c r="J717" s="245"/>
      <c r="K717" s="245"/>
      <c r="L717" s="250"/>
      <c r="M717" s="251"/>
      <c r="N717" s="252"/>
      <c r="O717" s="252"/>
      <c r="P717" s="252"/>
      <c r="Q717" s="252"/>
      <c r="R717" s="252"/>
      <c r="S717" s="252"/>
      <c r="T717" s="253"/>
      <c r="AT717" s="254" t="s">
        <v>166</v>
      </c>
      <c r="AU717" s="254" t="s">
        <v>84</v>
      </c>
      <c r="AV717" s="12" t="s">
        <v>84</v>
      </c>
      <c r="AW717" s="12" t="s">
        <v>6</v>
      </c>
      <c r="AX717" s="12" t="s">
        <v>82</v>
      </c>
      <c r="AY717" s="254" t="s">
        <v>157</v>
      </c>
    </row>
    <row r="718" spans="2:65" s="1" customFormat="1" ht="25.5" customHeight="1">
      <c r="B718" s="46"/>
      <c r="C718" s="266" t="s">
        <v>1060</v>
      </c>
      <c r="D718" s="266" t="s">
        <v>179</v>
      </c>
      <c r="E718" s="267" t="s">
        <v>1061</v>
      </c>
      <c r="F718" s="268" t="s">
        <v>1062</v>
      </c>
      <c r="G718" s="269" t="s">
        <v>162</v>
      </c>
      <c r="H718" s="270">
        <v>280.109</v>
      </c>
      <c r="I718" s="271"/>
      <c r="J718" s="272">
        <f>ROUND(I718*H718,2)</f>
        <v>0</v>
      </c>
      <c r="K718" s="268" t="s">
        <v>163</v>
      </c>
      <c r="L718" s="273"/>
      <c r="M718" s="274" t="s">
        <v>30</v>
      </c>
      <c r="N718" s="275" t="s">
        <v>45</v>
      </c>
      <c r="O718" s="47"/>
      <c r="P718" s="230">
        <f>O718*H718</f>
        <v>0</v>
      </c>
      <c r="Q718" s="230">
        <v>0.0042</v>
      </c>
      <c r="R718" s="230">
        <f>Q718*H718</f>
        <v>1.1764577999999999</v>
      </c>
      <c r="S718" s="230">
        <v>0</v>
      </c>
      <c r="T718" s="231">
        <f>S718*H718</f>
        <v>0</v>
      </c>
      <c r="AR718" s="24" t="s">
        <v>370</v>
      </c>
      <c r="AT718" s="24" t="s">
        <v>179</v>
      </c>
      <c r="AU718" s="24" t="s">
        <v>84</v>
      </c>
      <c r="AY718" s="24" t="s">
        <v>157</v>
      </c>
      <c r="BE718" s="232">
        <f>IF(N718="základní",J718,0)</f>
        <v>0</v>
      </c>
      <c r="BF718" s="232">
        <f>IF(N718="snížená",J718,0)</f>
        <v>0</v>
      </c>
      <c r="BG718" s="232">
        <f>IF(N718="zákl. přenesená",J718,0)</f>
        <v>0</v>
      </c>
      <c r="BH718" s="232">
        <f>IF(N718="sníž. přenesená",J718,0)</f>
        <v>0</v>
      </c>
      <c r="BI718" s="232">
        <f>IF(N718="nulová",J718,0)</f>
        <v>0</v>
      </c>
      <c r="BJ718" s="24" t="s">
        <v>82</v>
      </c>
      <c r="BK718" s="232">
        <f>ROUND(I718*H718,2)</f>
        <v>0</v>
      </c>
      <c r="BL718" s="24" t="s">
        <v>255</v>
      </c>
      <c r="BM718" s="24" t="s">
        <v>1063</v>
      </c>
    </row>
    <row r="719" spans="2:51" s="11" customFormat="1" ht="13.5">
      <c r="B719" s="233"/>
      <c r="C719" s="234"/>
      <c r="D719" s="235" t="s">
        <v>166</v>
      </c>
      <c r="E719" s="236" t="s">
        <v>30</v>
      </c>
      <c r="F719" s="237" t="s">
        <v>1033</v>
      </c>
      <c r="G719" s="234"/>
      <c r="H719" s="236" t="s">
        <v>30</v>
      </c>
      <c r="I719" s="238"/>
      <c r="J719" s="234"/>
      <c r="K719" s="234"/>
      <c r="L719" s="239"/>
      <c r="M719" s="240"/>
      <c r="N719" s="241"/>
      <c r="O719" s="241"/>
      <c r="P719" s="241"/>
      <c r="Q719" s="241"/>
      <c r="R719" s="241"/>
      <c r="S719" s="241"/>
      <c r="T719" s="242"/>
      <c r="AT719" s="243" t="s">
        <v>166</v>
      </c>
      <c r="AU719" s="243" t="s">
        <v>84</v>
      </c>
      <c r="AV719" s="11" t="s">
        <v>82</v>
      </c>
      <c r="AW719" s="11" t="s">
        <v>37</v>
      </c>
      <c r="AX719" s="11" t="s">
        <v>74</v>
      </c>
      <c r="AY719" s="243" t="s">
        <v>157</v>
      </c>
    </row>
    <row r="720" spans="2:51" s="12" customFormat="1" ht="13.5">
      <c r="B720" s="244"/>
      <c r="C720" s="245"/>
      <c r="D720" s="235" t="s">
        <v>166</v>
      </c>
      <c r="E720" s="246" t="s">
        <v>30</v>
      </c>
      <c r="F720" s="247" t="s">
        <v>1058</v>
      </c>
      <c r="G720" s="245"/>
      <c r="H720" s="248">
        <v>266.77</v>
      </c>
      <c r="I720" s="249"/>
      <c r="J720" s="245"/>
      <c r="K720" s="245"/>
      <c r="L720" s="250"/>
      <c r="M720" s="251"/>
      <c r="N720" s="252"/>
      <c r="O720" s="252"/>
      <c r="P720" s="252"/>
      <c r="Q720" s="252"/>
      <c r="R720" s="252"/>
      <c r="S720" s="252"/>
      <c r="T720" s="253"/>
      <c r="AT720" s="254" t="s">
        <v>166</v>
      </c>
      <c r="AU720" s="254" t="s">
        <v>84</v>
      </c>
      <c r="AV720" s="12" t="s">
        <v>84</v>
      </c>
      <c r="AW720" s="12" t="s">
        <v>37</v>
      </c>
      <c r="AX720" s="12" t="s">
        <v>82</v>
      </c>
      <c r="AY720" s="254" t="s">
        <v>157</v>
      </c>
    </row>
    <row r="721" spans="2:51" s="12" customFormat="1" ht="13.5">
      <c r="B721" s="244"/>
      <c r="C721" s="245"/>
      <c r="D721" s="235" t="s">
        <v>166</v>
      </c>
      <c r="E721" s="245"/>
      <c r="F721" s="247" t="s">
        <v>1059</v>
      </c>
      <c r="G721" s="245"/>
      <c r="H721" s="248">
        <v>280.109</v>
      </c>
      <c r="I721" s="249"/>
      <c r="J721" s="245"/>
      <c r="K721" s="245"/>
      <c r="L721" s="250"/>
      <c r="M721" s="251"/>
      <c r="N721" s="252"/>
      <c r="O721" s="252"/>
      <c r="P721" s="252"/>
      <c r="Q721" s="252"/>
      <c r="R721" s="252"/>
      <c r="S721" s="252"/>
      <c r="T721" s="253"/>
      <c r="AT721" s="254" t="s">
        <v>166</v>
      </c>
      <c r="AU721" s="254" t="s">
        <v>84</v>
      </c>
      <c r="AV721" s="12" t="s">
        <v>84</v>
      </c>
      <c r="AW721" s="12" t="s">
        <v>6</v>
      </c>
      <c r="AX721" s="12" t="s">
        <v>82</v>
      </c>
      <c r="AY721" s="254" t="s">
        <v>157</v>
      </c>
    </row>
    <row r="722" spans="2:65" s="1" customFormat="1" ht="25.5" customHeight="1">
      <c r="B722" s="46"/>
      <c r="C722" s="221" t="s">
        <v>1064</v>
      </c>
      <c r="D722" s="221" t="s">
        <v>159</v>
      </c>
      <c r="E722" s="222" t="s">
        <v>1065</v>
      </c>
      <c r="F722" s="223" t="s">
        <v>1066</v>
      </c>
      <c r="G722" s="224" t="s">
        <v>162</v>
      </c>
      <c r="H722" s="225">
        <v>41.109</v>
      </c>
      <c r="I722" s="226"/>
      <c r="J722" s="227">
        <f>ROUND(I722*H722,2)</f>
        <v>0</v>
      </c>
      <c r="K722" s="223" t="s">
        <v>163</v>
      </c>
      <c r="L722" s="72"/>
      <c r="M722" s="228" t="s">
        <v>30</v>
      </c>
      <c r="N722" s="229" t="s">
        <v>45</v>
      </c>
      <c r="O722" s="47"/>
      <c r="P722" s="230">
        <f>O722*H722</f>
        <v>0</v>
      </c>
      <c r="Q722" s="230">
        <v>0.000792</v>
      </c>
      <c r="R722" s="230">
        <f>Q722*H722</f>
        <v>0.032558328</v>
      </c>
      <c r="S722" s="230">
        <v>0</v>
      </c>
      <c r="T722" s="231">
        <f>S722*H722</f>
        <v>0</v>
      </c>
      <c r="AR722" s="24" t="s">
        <v>255</v>
      </c>
      <c r="AT722" s="24" t="s">
        <v>159</v>
      </c>
      <c r="AU722" s="24" t="s">
        <v>84</v>
      </c>
      <c r="AY722" s="24" t="s">
        <v>157</v>
      </c>
      <c r="BE722" s="232">
        <f>IF(N722="základní",J722,0)</f>
        <v>0</v>
      </c>
      <c r="BF722" s="232">
        <f>IF(N722="snížená",J722,0)</f>
        <v>0</v>
      </c>
      <c r="BG722" s="232">
        <f>IF(N722="zákl. přenesená",J722,0)</f>
        <v>0</v>
      </c>
      <c r="BH722" s="232">
        <f>IF(N722="sníž. přenesená",J722,0)</f>
        <v>0</v>
      </c>
      <c r="BI722" s="232">
        <f>IF(N722="nulová",J722,0)</f>
        <v>0</v>
      </c>
      <c r="BJ722" s="24" t="s">
        <v>82</v>
      </c>
      <c r="BK722" s="232">
        <f>ROUND(I722*H722,2)</f>
        <v>0</v>
      </c>
      <c r="BL722" s="24" t="s">
        <v>255</v>
      </c>
      <c r="BM722" s="24" t="s">
        <v>1067</v>
      </c>
    </row>
    <row r="723" spans="2:51" s="11" customFormat="1" ht="13.5">
      <c r="B723" s="233"/>
      <c r="C723" s="234"/>
      <c r="D723" s="235" t="s">
        <v>166</v>
      </c>
      <c r="E723" s="236" t="s">
        <v>30</v>
      </c>
      <c r="F723" s="237" t="s">
        <v>1068</v>
      </c>
      <c r="G723" s="234"/>
      <c r="H723" s="236" t="s">
        <v>30</v>
      </c>
      <c r="I723" s="238"/>
      <c r="J723" s="234"/>
      <c r="K723" s="234"/>
      <c r="L723" s="239"/>
      <c r="M723" s="240"/>
      <c r="N723" s="241"/>
      <c r="O723" s="241"/>
      <c r="P723" s="241"/>
      <c r="Q723" s="241"/>
      <c r="R723" s="241"/>
      <c r="S723" s="241"/>
      <c r="T723" s="242"/>
      <c r="AT723" s="243" t="s">
        <v>166</v>
      </c>
      <c r="AU723" s="243" t="s">
        <v>84</v>
      </c>
      <c r="AV723" s="11" t="s">
        <v>82</v>
      </c>
      <c r="AW723" s="11" t="s">
        <v>37</v>
      </c>
      <c r="AX723" s="11" t="s">
        <v>74</v>
      </c>
      <c r="AY723" s="243" t="s">
        <v>157</v>
      </c>
    </row>
    <row r="724" spans="2:51" s="12" customFormat="1" ht="13.5">
      <c r="B724" s="244"/>
      <c r="C724" s="245"/>
      <c r="D724" s="235" t="s">
        <v>166</v>
      </c>
      <c r="E724" s="246" t="s">
        <v>30</v>
      </c>
      <c r="F724" s="247" t="s">
        <v>1069</v>
      </c>
      <c r="G724" s="245"/>
      <c r="H724" s="248">
        <v>41.109</v>
      </c>
      <c r="I724" s="249"/>
      <c r="J724" s="245"/>
      <c r="K724" s="245"/>
      <c r="L724" s="250"/>
      <c r="M724" s="251"/>
      <c r="N724" s="252"/>
      <c r="O724" s="252"/>
      <c r="P724" s="252"/>
      <c r="Q724" s="252"/>
      <c r="R724" s="252"/>
      <c r="S724" s="252"/>
      <c r="T724" s="253"/>
      <c r="AT724" s="254" t="s">
        <v>166</v>
      </c>
      <c r="AU724" s="254" t="s">
        <v>84</v>
      </c>
      <c r="AV724" s="12" t="s">
        <v>84</v>
      </c>
      <c r="AW724" s="12" t="s">
        <v>37</v>
      </c>
      <c r="AX724" s="12" t="s">
        <v>82</v>
      </c>
      <c r="AY724" s="254" t="s">
        <v>157</v>
      </c>
    </row>
    <row r="725" spans="2:65" s="1" customFormat="1" ht="25.5" customHeight="1">
      <c r="B725" s="46"/>
      <c r="C725" s="221" t="s">
        <v>1070</v>
      </c>
      <c r="D725" s="221" t="s">
        <v>159</v>
      </c>
      <c r="E725" s="222" t="s">
        <v>1071</v>
      </c>
      <c r="F725" s="223" t="s">
        <v>1072</v>
      </c>
      <c r="G725" s="224" t="s">
        <v>295</v>
      </c>
      <c r="H725" s="225">
        <v>9.625</v>
      </c>
      <c r="I725" s="226"/>
      <c r="J725" s="227">
        <f>ROUND(I725*H725,2)</f>
        <v>0</v>
      </c>
      <c r="K725" s="223" t="s">
        <v>163</v>
      </c>
      <c r="L725" s="72"/>
      <c r="M725" s="228" t="s">
        <v>30</v>
      </c>
      <c r="N725" s="229" t="s">
        <v>45</v>
      </c>
      <c r="O725" s="47"/>
      <c r="P725" s="230">
        <f>O725*H725</f>
        <v>0</v>
      </c>
      <c r="Q725" s="230">
        <v>0.00020375</v>
      </c>
      <c r="R725" s="230">
        <f>Q725*H725</f>
        <v>0.0019610937499999997</v>
      </c>
      <c r="S725" s="230">
        <v>0</v>
      </c>
      <c r="T725" s="231">
        <f>S725*H725</f>
        <v>0</v>
      </c>
      <c r="AR725" s="24" t="s">
        <v>255</v>
      </c>
      <c r="AT725" s="24" t="s">
        <v>159</v>
      </c>
      <c r="AU725" s="24" t="s">
        <v>84</v>
      </c>
      <c r="AY725" s="24" t="s">
        <v>157</v>
      </c>
      <c r="BE725" s="232">
        <f>IF(N725="základní",J725,0)</f>
        <v>0</v>
      </c>
      <c r="BF725" s="232">
        <f>IF(N725="snížená",J725,0)</f>
        <v>0</v>
      </c>
      <c r="BG725" s="232">
        <f>IF(N725="zákl. přenesená",J725,0)</f>
        <v>0</v>
      </c>
      <c r="BH725" s="232">
        <f>IF(N725="sníž. přenesená",J725,0)</f>
        <v>0</v>
      </c>
      <c r="BI725" s="232">
        <f>IF(N725="nulová",J725,0)</f>
        <v>0</v>
      </c>
      <c r="BJ725" s="24" t="s">
        <v>82</v>
      </c>
      <c r="BK725" s="232">
        <f>ROUND(I725*H725,2)</f>
        <v>0</v>
      </c>
      <c r="BL725" s="24" t="s">
        <v>255</v>
      </c>
      <c r="BM725" s="24" t="s">
        <v>1073</v>
      </c>
    </row>
    <row r="726" spans="2:51" s="12" customFormat="1" ht="13.5">
      <c r="B726" s="244"/>
      <c r="C726" s="245"/>
      <c r="D726" s="235" t="s">
        <v>166</v>
      </c>
      <c r="E726" s="246" t="s">
        <v>30</v>
      </c>
      <c r="F726" s="247" t="s">
        <v>1074</v>
      </c>
      <c r="G726" s="245"/>
      <c r="H726" s="248">
        <v>9.625</v>
      </c>
      <c r="I726" s="249"/>
      <c r="J726" s="245"/>
      <c r="K726" s="245"/>
      <c r="L726" s="250"/>
      <c r="M726" s="251"/>
      <c r="N726" s="252"/>
      <c r="O726" s="252"/>
      <c r="P726" s="252"/>
      <c r="Q726" s="252"/>
      <c r="R726" s="252"/>
      <c r="S726" s="252"/>
      <c r="T726" s="253"/>
      <c r="AT726" s="254" t="s">
        <v>166</v>
      </c>
      <c r="AU726" s="254" t="s">
        <v>84</v>
      </c>
      <c r="AV726" s="12" t="s">
        <v>84</v>
      </c>
      <c r="AW726" s="12" t="s">
        <v>37</v>
      </c>
      <c r="AX726" s="12" t="s">
        <v>82</v>
      </c>
      <c r="AY726" s="254" t="s">
        <v>157</v>
      </c>
    </row>
    <row r="727" spans="2:65" s="1" customFormat="1" ht="16.5" customHeight="1">
      <c r="B727" s="46"/>
      <c r="C727" s="221" t="s">
        <v>1075</v>
      </c>
      <c r="D727" s="221" t="s">
        <v>159</v>
      </c>
      <c r="E727" s="222" t="s">
        <v>1076</v>
      </c>
      <c r="F727" s="223" t="s">
        <v>1077</v>
      </c>
      <c r="G727" s="224" t="s">
        <v>162</v>
      </c>
      <c r="H727" s="225">
        <v>99.33</v>
      </c>
      <c r="I727" s="226"/>
      <c r="J727" s="227">
        <f>ROUND(I727*H727,2)</f>
        <v>0</v>
      </c>
      <c r="K727" s="223" t="s">
        <v>163</v>
      </c>
      <c r="L727" s="72"/>
      <c r="M727" s="228" t="s">
        <v>30</v>
      </c>
      <c r="N727" s="229" t="s">
        <v>45</v>
      </c>
      <c r="O727" s="47"/>
      <c r="P727" s="230">
        <f>O727*H727</f>
        <v>0</v>
      </c>
      <c r="Q727" s="230">
        <v>0</v>
      </c>
      <c r="R727" s="230">
        <f>Q727*H727</f>
        <v>0</v>
      </c>
      <c r="S727" s="230">
        <v>0</v>
      </c>
      <c r="T727" s="231">
        <f>S727*H727</f>
        <v>0</v>
      </c>
      <c r="AR727" s="24" t="s">
        <v>255</v>
      </c>
      <c r="AT727" s="24" t="s">
        <v>159</v>
      </c>
      <c r="AU727" s="24" t="s">
        <v>84</v>
      </c>
      <c r="AY727" s="24" t="s">
        <v>157</v>
      </c>
      <c r="BE727" s="232">
        <f>IF(N727="základní",J727,0)</f>
        <v>0</v>
      </c>
      <c r="BF727" s="232">
        <f>IF(N727="snížená",J727,0)</f>
        <v>0</v>
      </c>
      <c r="BG727" s="232">
        <f>IF(N727="zákl. přenesená",J727,0)</f>
        <v>0</v>
      </c>
      <c r="BH727" s="232">
        <f>IF(N727="sníž. přenesená",J727,0)</f>
        <v>0</v>
      </c>
      <c r="BI727" s="232">
        <f>IF(N727="nulová",J727,0)</f>
        <v>0</v>
      </c>
      <c r="BJ727" s="24" t="s">
        <v>82</v>
      </c>
      <c r="BK727" s="232">
        <f>ROUND(I727*H727,2)</f>
        <v>0</v>
      </c>
      <c r="BL727" s="24" t="s">
        <v>255</v>
      </c>
      <c r="BM727" s="24" t="s">
        <v>1078</v>
      </c>
    </row>
    <row r="728" spans="2:51" s="11" customFormat="1" ht="13.5">
      <c r="B728" s="233"/>
      <c r="C728" s="234"/>
      <c r="D728" s="235" t="s">
        <v>166</v>
      </c>
      <c r="E728" s="236" t="s">
        <v>30</v>
      </c>
      <c r="F728" s="237" t="s">
        <v>1079</v>
      </c>
      <c r="G728" s="234"/>
      <c r="H728" s="236" t="s">
        <v>30</v>
      </c>
      <c r="I728" s="238"/>
      <c r="J728" s="234"/>
      <c r="K728" s="234"/>
      <c r="L728" s="239"/>
      <c r="M728" s="240"/>
      <c r="N728" s="241"/>
      <c r="O728" s="241"/>
      <c r="P728" s="241"/>
      <c r="Q728" s="241"/>
      <c r="R728" s="241"/>
      <c r="S728" s="241"/>
      <c r="T728" s="242"/>
      <c r="AT728" s="243" t="s">
        <v>166</v>
      </c>
      <c r="AU728" s="243" t="s">
        <v>84</v>
      </c>
      <c r="AV728" s="11" t="s">
        <v>82</v>
      </c>
      <c r="AW728" s="11" t="s">
        <v>37</v>
      </c>
      <c r="AX728" s="11" t="s">
        <v>74</v>
      </c>
      <c r="AY728" s="243" t="s">
        <v>157</v>
      </c>
    </row>
    <row r="729" spans="2:51" s="12" customFormat="1" ht="13.5">
      <c r="B729" s="244"/>
      <c r="C729" s="245"/>
      <c r="D729" s="235" t="s">
        <v>166</v>
      </c>
      <c r="E729" s="246" t="s">
        <v>30</v>
      </c>
      <c r="F729" s="247" t="s">
        <v>743</v>
      </c>
      <c r="G729" s="245"/>
      <c r="H729" s="248">
        <v>99.33</v>
      </c>
      <c r="I729" s="249"/>
      <c r="J729" s="245"/>
      <c r="K729" s="245"/>
      <c r="L729" s="250"/>
      <c r="M729" s="251"/>
      <c r="N729" s="252"/>
      <c r="O729" s="252"/>
      <c r="P729" s="252"/>
      <c r="Q729" s="252"/>
      <c r="R729" s="252"/>
      <c r="S729" s="252"/>
      <c r="T729" s="253"/>
      <c r="AT729" s="254" t="s">
        <v>166</v>
      </c>
      <c r="AU729" s="254" t="s">
        <v>84</v>
      </c>
      <c r="AV729" s="12" t="s">
        <v>84</v>
      </c>
      <c r="AW729" s="12" t="s">
        <v>37</v>
      </c>
      <c r="AX729" s="12" t="s">
        <v>82</v>
      </c>
      <c r="AY729" s="254" t="s">
        <v>157</v>
      </c>
    </row>
    <row r="730" spans="2:65" s="1" customFormat="1" ht="38.25" customHeight="1">
      <c r="B730" s="46"/>
      <c r="C730" s="266" t="s">
        <v>1080</v>
      </c>
      <c r="D730" s="266" t="s">
        <v>179</v>
      </c>
      <c r="E730" s="267" t="s">
        <v>1081</v>
      </c>
      <c r="F730" s="268" t="s">
        <v>1082</v>
      </c>
      <c r="G730" s="269" t="s">
        <v>275</v>
      </c>
      <c r="H730" s="270">
        <v>29.799</v>
      </c>
      <c r="I730" s="271"/>
      <c r="J730" s="272">
        <f>ROUND(I730*H730,2)</f>
        <v>0</v>
      </c>
      <c r="K730" s="268" t="s">
        <v>163</v>
      </c>
      <c r="L730" s="273"/>
      <c r="M730" s="274" t="s">
        <v>30</v>
      </c>
      <c r="N730" s="275" t="s">
        <v>45</v>
      </c>
      <c r="O730" s="47"/>
      <c r="P730" s="230">
        <f>O730*H730</f>
        <v>0</v>
      </c>
      <c r="Q730" s="230">
        <v>0.001</v>
      </c>
      <c r="R730" s="230">
        <f>Q730*H730</f>
        <v>0.029799</v>
      </c>
      <c r="S730" s="230">
        <v>0</v>
      </c>
      <c r="T730" s="231">
        <f>S730*H730</f>
        <v>0</v>
      </c>
      <c r="AR730" s="24" t="s">
        <v>370</v>
      </c>
      <c r="AT730" s="24" t="s">
        <v>179</v>
      </c>
      <c r="AU730" s="24" t="s">
        <v>84</v>
      </c>
      <c r="AY730" s="24" t="s">
        <v>157</v>
      </c>
      <c r="BE730" s="232">
        <f>IF(N730="základní",J730,0)</f>
        <v>0</v>
      </c>
      <c r="BF730" s="232">
        <f>IF(N730="snížená",J730,0)</f>
        <v>0</v>
      </c>
      <c r="BG730" s="232">
        <f>IF(N730="zákl. přenesená",J730,0)</f>
        <v>0</v>
      </c>
      <c r="BH730" s="232">
        <f>IF(N730="sníž. přenesená",J730,0)</f>
        <v>0</v>
      </c>
      <c r="BI730" s="232">
        <f>IF(N730="nulová",J730,0)</f>
        <v>0</v>
      </c>
      <c r="BJ730" s="24" t="s">
        <v>82</v>
      </c>
      <c r="BK730" s="232">
        <f>ROUND(I730*H730,2)</f>
        <v>0</v>
      </c>
      <c r="BL730" s="24" t="s">
        <v>255</v>
      </c>
      <c r="BM730" s="24" t="s">
        <v>1083</v>
      </c>
    </row>
    <row r="731" spans="2:51" s="12" customFormat="1" ht="13.5">
      <c r="B731" s="244"/>
      <c r="C731" s="245"/>
      <c r="D731" s="235" t="s">
        <v>166</v>
      </c>
      <c r="E731" s="246" t="s">
        <v>30</v>
      </c>
      <c r="F731" s="247" t="s">
        <v>1084</v>
      </c>
      <c r="G731" s="245"/>
      <c r="H731" s="248">
        <v>29.799</v>
      </c>
      <c r="I731" s="249"/>
      <c r="J731" s="245"/>
      <c r="K731" s="245"/>
      <c r="L731" s="250"/>
      <c r="M731" s="251"/>
      <c r="N731" s="252"/>
      <c r="O731" s="252"/>
      <c r="P731" s="252"/>
      <c r="Q731" s="252"/>
      <c r="R731" s="252"/>
      <c r="S731" s="252"/>
      <c r="T731" s="253"/>
      <c r="AT731" s="254" t="s">
        <v>166</v>
      </c>
      <c r="AU731" s="254" t="s">
        <v>84</v>
      </c>
      <c r="AV731" s="12" t="s">
        <v>84</v>
      </c>
      <c r="AW731" s="12" t="s">
        <v>37</v>
      </c>
      <c r="AX731" s="12" t="s">
        <v>82</v>
      </c>
      <c r="AY731" s="254" t="s">
        <v>157</v>
      </c>
    </row>
    <row r="732" spans="2:65" s="1" customFormat="1" ht="38.25" customHeight="1">
      <c r="B732" s="46"/>
      <c r="C732" s="221" t="s">
        <v>1085</v>
      </c>
      <c r="D732" s="221" t="s">
        <v>159</v>
      </c>
      <c r="E732" s="222" t="s">
        <v>1086</v>
      </c>
      <c r="F732" s="223" t="s">
        <v>1087</v>
      </c>
      <c r="G732" s="224" t="s">
        <v>182</v>
      </c>
      <c r="H732" s="225">
        <v>2.975</v>
      </c>
      <c r="I732" s="226"/>
      <c r="J732" s="227">
        <f>ROUND(I732*H732,2)</f>
        <v>0</v>
      </c>
      <c r="K732" s="223" t="s">
        <v>163</v>
      </c>
      <c r="L732" s="72"/>
      <c r="M732" s="228" t="s">
        <v>30</v>
      </c>
      <c r="N732" s="229" t="s">
        <v>45</v>
      </c>
      <c r="O732" s="47"/>
      <c r="P732" s="230">
        <f>O732*H732</f>
        <v>0</v>
      </c>
      <c r="Q732" s="230">
        <v>0</v>
      </c>
      <c r="R732" s="230">
        <f>Q732*H732</f>
        <v>0</v>
      </c>
      <c r="S732" s="230">
        <v>0</v>
      </c>
      <c r="T732" s="231">
        <f>S732*H732</f>
        <v>0</v>
      </c>
      <c r="AR732" s="24" t="s">
        <v>255</v>
      </c>
      <c r="AT732" s="24" t="s">
        <v>159</v>
      </c>
      <c r="AU732" s="24" t="s">
        <v>84</v>
      </c>
      <c r="AY732" s="24" t="s">
        <v>157</v>
      </c>
      <c r="BE732" s="232">
        <f>IF(N732="základní",J732,0)</f>
        <v>0</v>
      </c>
      <c r="BF732" s="232">
        <f>IF(N732="snížená",J732,0)</f>
        <v>0</v>
      </c>
      <c r="BG732" s="232">
        <f>IF(N732="zákl. přenesená",J732,0)</f>
        <v>0</v>
      </c>
      <c r="BH732" s="232">
        <f>IF(N732="sníž. přenesená",J732,0)</f>
        <v>0</v>
      </c>
      <c r="BI732" s="232">
        <f>IF(N732="nulová",J732,0)</f>
        <v>0</v>
      </c>
      <c r="BJ732" s="24" t="s">
        <v>82</v>
      </c>
      <c r="BK732" s="232">
        <f>ROUND(I732*H732,2)</f>
        <v>0</v>
      </c>
      <c r="BL732" s="24" t="s">
        <v>255</v>
      </c>
      <c r="BM732" s="24" t="s">
        <v>1088</v>
      </c>
    </row>
    <row r="733" spans="2:47" s="1" customFormat="1" ht="13.5">
      <c r="B733" s="46"/>
      <c r="C733" s="74"/>
      <c r="D733" s="235" t="s">
        <v>221</v>
      </c>
      <c r="E733" s="74"/>
      <c r="F733" s="276" t="s">
        <v>1089</v>
      </c>
      <c r="G733" s="74"/>
      <c r="H733" s="74"/>
      <c r="I733" s="191"/>
      <c r="J733" s="74"/>
      <c r="K733" s="74"/>
      <c r="L733" s="72"/>
      <c r="M733" s="277"/>
      <c r="N733" s="47"/>
      <c r="O733" s="47"/>
      <c r="P733" s="47"/>
      <c r="Q733" s="47"/>
      <c r="R733" s="47"/>
      <c r="S733" s="47"/>
      <c r="T733" s="95"/>
      <c r="AT733" s="24" t="s">
        <v>221</v>
      </c>
      <c r="AU733" s="24" t="s">
        <v>84</v>
      </c>
    </row>
    <row r="734" spans="2:63" s="10" customFormat="1" ht="29.85" customHeight="1">
      <c r="B734" s="205"/>
      <c r="C734" s="206"/>
      <c r="D734" s="207" t="s">
        <v>73</v>
      </c>
      <c r="E734" s="219" t="s">
        <v>1090</v>
      </c>
      <c r="F734" s="219" t="s">
        <v>1091</v>
      </c>
      <c r="G734" s="206"/>
      <c r="H734" s="206"/>
      <c r="I734" s="209"/>
      <c r="J734" s="220">
        <f>BK734</f>
        <v>0</v>
      </c>
      <c r="K734" s="206"/>
      <c r="L734" s="211"/>
      <c r="M734" s="212"/>
      <c r="N734" s="213"/>
      <c r="O734" s="213"/>
      <c r="P734" s="214">
        <f>SUM(P735:P750)</f>
        <v>0</v>
      </c>
      <c r="Q734" s="213"/>
      <c r="R734" s="214">
        <f>SUM(R735:R750)</f>
        <v>1.2341131760000001</v>
      </c>
      <c r="S734" s="213"/>
      <c r="T734" s="215">
        <f>SUM(T735:T750)</f>
        <v>0</v>
      </c>
      <c r="AR734" s="216" t="s">
        <v>84</v>
      </c>
      <c r="AT734" s="217" t="s">
        <v>73</v>
      </c>
      <c r="AU734" s="217" t="s">
        <v>82</v>
      </c>
      <c r="AY734" s="216" t="s">
        <v>157</v>
      </c>
      <c r="BK734" s="218">
        <f>SUM(BK735:BK750)</f>
        <v>0</v>
      </c>
    </row>
    <row r="735" spans="2:65" s="1" customFormat="1" ht="25.5" customHeight="1">
      <c r="B735" s="46"/>
      <c r="C735" s="221" t="s">
        <v>1092</v>
      </c>
      <c r="D735" s="221" t="s">
        <v>159</v>
      </c>
      <c r="E735" s="222" t="s">
        <v>1093</v>
      </c>
      <c r="F735" s="223" t="s">
        <v>1094</v>
      </c>
      <c r="G735" s="224" t="s">
        <v>162</v>
      </c>
      <c r="H735" s="225">
        <v>298.09</v>
      </c>
      <c r="I735" s="226"/>
      <c r="J735" s="227">
        <f>ROUND(I735*H735,2)</f>
        <v>0</v>
      </c>
      <c r="K735" s="223" t="s">
        <v>163</v>
      </c>
      <c r="L735" s="72"/>
      <c r="M735" s="228" t="s">
        <v>30</v>
      </c>
      <c r="N735" s="229" t="s">
        <v>45</v>
      </c>
      <c r="O735" s="47"/>
      <c r="P735" s="230">
        <f>O735*H735</f>
        <v>0</v>
      </c>
      <c r="Q735" s="230">
        <v>0</v>
      </c>
      <c r="R735" s="230">
        <f>Q735*H735</f>
        <v>0</v>
      </c>
      <c r="S735" s="230">
        <v>0</v>
      </c>
      <c r="T735" s="231">
        <f>S735*H735</f>
        <v>0</v>
      </c>
      <c r="AR735" s="24" t="s">
        <v>255</v>
      </c>
      <c r="AT735" s="24" t="s">
        <v>159</v>
      </c>
      <c r="AU735" s="24" t="s">
        <v>84</v>
      </c>
      <c r="AY735" s="24" t="s">
        <v>157</v>
      </c>
      <c r="BE735" s="232">
        <f>IF(N735="základní",J735,0)</f>
        <v>0</v>
      </c>
      <c r="BF735" s="232">
        <f>IF(N735="snížená",J735,0)</f>
        <v>0</v>
      </c>
      <c r="BG735" s="232">
        <f>IF(N735="zákl. přenesená",J735,0)</f>
        <v>0</v>
      </c>
      <c r="BH735" s="232">
        <f>IF(N735="sníž. přenesená",J735,0)</f>
        <v>0</v>
      </c>
      <c r="BI735" s="232">
        <f>IF(N735="nulová",J735,0)</f>
        <v>0</v>
      </c>
      <c r="BJ735" s="24" t="s">
        <v>82</v>
      </c>
      <c r="BK735" s="232">
        <f>ROUND(I735*H735,2)</f>
        <v>0</v>
      </c>
      <c r="BL735" s="24" t="s">
        <v>255</v>
      </c>
      <c r="BM735" s="24" t="s">
        <v>1095</v>
      </c>
    </row>
    <row r="736" spans="2:47" s="1" customFormat="1" ht="13.5">
      <c r="B736" s="46"/>
      <c r="C736" s="74"/>
      <c r="D736" s="235" t="s">
        <v>221</v>
      </c>
      <c r="E736" s="74"/>
      <c r="F736" s="276" t="s">
        <v>1096</v>
      </c>
      <c r="G736" s="74"/>
      <c r="H736" s="74"/>
      <c r="I736" s="191"/>
      <c r="J736" s="74"/>
      <c r="K736" s="74"/>
      <c r="L736" s="72"/>
      <c r="M736" s="277"/>
      <c r="N736" s="47"/>
      <c r="O736" s="47"/>
      <c r="P736" s="47"/>
      <c r="Q736" s="47"/>
      <c r="R736" s="47"/>
      <c r="S736" s="47"/>
      <c r="T736" s="95"/>
      <c r="AT736" s="24" t="s">
        <v>221</v>
      </c>
      <c r="AU736" s="24" t="s">
        <v>84</v>
      </c>
    </row>
    <row r="737" spans="2:51" s="11" customFormat="1" ht="13.5">
      <c r="B737" s="233"/>
      <c r="C737" s="234"/>
      <c r="D737" s="235" t="s">
        <v>166</v>
      </c>
      <c r="E737" s="236" t="s">
        <v>30</v>
      </c>
      <c r="F737" s="237" t="s">
        <v>1033</v>
      </c>
      <c r="G737" s="234"/>
      <c r="H737" s="236" t="s">
        <v>30</v>
      </c>
      <c r="I737" s="238"/>
      <c r="J737" s="234"/>
      <c r="K737" s="234"/>
      <c r="L737" s="239"/>
      <c r="M737" s="240"/>
      <c r="N737" s="241"/>
      <c r="O737" s="241"/>
      <c r="P737" s="241"/>
      <c r="Q737" s="241"/>
      <c r="R737" s="241"/>
      <c r="S737" s="241"/>
      <c r="T737" s="242"/>
      <c r="AT737" s="243" t="s">
        <v>166</v>
      </c>
      <c r="AU737" s="243" t="s">
        <v>84</v>
      </c>
      <c r="AV737" s="11" t="s">
        <v>82</v>
      </c>
      <c r="AW737" s="11" t="s">
        <v>37</v>
      </c>
      <c r="AX737" s="11" t="s">
        <v>74</v>
      </c>
      <c r="AY737" s="243" t="s">
        <v>157</v>
      </c>
    </row>
    <row r="738" spans="2:51" s="12" customFormat="1" ht="13.5">
      <c r="B738" s="244"/>
      <c r="C738" s="245"/>
      <c r="D738" s="235" t="s">
        <v>166</v>
      </c>
      <c r="E738" s="246" t="s">
        <v>30</v>
      </c>
      <c r="F738" s="247" t="s">
        <v>1034</v>
      </c>
      <c r="G738" s="245"/>
      <c r="H738" s="248">
        <v>266.77</v>
      </c>
      <c r="I738" s="249"/>
      <c r="J738" s="245"/>
      <c r="K738" s="245"/>
      <c r="L738" s="250"/>
      <c r="M738" s="251"/>
      <c r="N738" s="252"/>
      <c r="O738" s="252"/>
      <c r="P738" s="252"/>
      <c r="Q738" s="252"/>
      <c r="R738" s="252"/>
      <c r="S738" s="252"/>
      <c r="T738" s="253"/>
      <c r="AT738" s="254" t="s">
        <v>166</v>
      </c>
      <c r="AU738" s="254" t="s">
        <v>84</v>
      </c>
      <c r="AV738" s="12" t="s">
        <v>84</v>
      </c>
      <c r="AW738" s="12" t="s">
        <v>37</v>
      </c>
      <c r="AX738" s="12" t="s">
        <v>74</v>
      </c>
      <c r="AY738" s="254" t="s">
        <v>157</v>
      </c>
    </row>
    <row r="739" spans="2:51" s="11" customFormat="1" ht="13.5">
      <c r="B739" s="233"/>
      <c r="C739" s="234"/>
      <c r="D739" s="235" t="s">
        <v>166</v>
      </c>
      <c r="E739" s="236" t="s">
        <v>30</v>
      </c>
      <c r="F739" s="237" t="s">
        <v>1097</v>
      </c>
      <c r="G739" s="234"/>
      <c r="H739" s="236" t="s">
        <v>30</v>
      </c>
      <c r="I739" s="238"/>
      <c r="J739" s="234"/>
      <c r="K739" s="234"/>
      <c r="L739" s="239"/>
      <c r="M739" s="240"/>
      <c r="N739" s="241"/>
      <c r="O739" s="241"/>
      <c r="P739" s="241"/>
      <c r="Q739" s="241"/>
      <c r="R739" s="241"/>
      <c r="S739" s="241"/>
      <c r="T739" s="242"/>
      <c r="AT739" s="243" t="s">
        <v>166</v>
      </c>
      <c r="AU739" s="243" t="s">
        <v>84</v>
      </c>
      <c r="AV739" s="11" t="s">
        <v>82</v>
      </c>
      <c r="AW739" s="11" t="s">
        <v>37</v>
      </c>
      <c r="AX739" s="11" t="s">
        <v>74</v>
      </c>
      <c r="AY739" s="243" t="s">
        <v>157</v>
      </c>
    </row>
    <row r="740" spans="2:51" s="12" customFormat="1" ht="13.5">
      <c r="B740" s="244"/>
      <c r="C740" s="245"/>
      <c r="D740" s="235" t="s">
        <v>166</v>
      </c>
      <c r="E740" s="246" t="s">
        <v>30</v>
      </c>
      <c r="F740" s="247" t="s">
        <v>1098</v>
      </c>
      <c r="G740" s="245"/>
      <c r="H740" s="248">
        <v>31.32</v>
      </c>
      <c r="I740" s="249"/>
      <c r="J740" s="245"/>
      <c r="K740" s="245"/>
      <c r="L740" s="250"/>
      <c r="M740" s="251"/>
      <c r="N740" s="252"/>
      <c r="O740" s="252"/>
      <c r="P740" s="252"/>
      <c r="Q740" s="252"/>
      <c r="R740" s="252"/>
      <c r="S740" s="252"/>
      <c r="T740" s="253"/>
      <c r="AT740" s="254" t="s">
        <v>166</v>
      </c>
      <c r="AU740" s="254" t="s">
        <v>84</v>
      </c>
      <c r="AV740" s="12" t="s">
        <v>84</v>
      </c>
      <c r="AW740" s="12" t="s">
        <v>37</v>
      </c>
      <c r="AX740" s="12" t="s">
        <v>74</v>
      </c>
      <c r="AY740" s="254" t="s">
        <v>157</v>
      </c>
    </row>
    <row r="741" spans="2:51" s="13" customFormat="1" ht="13.5">
      <c r="B741" s="255"/>
      <c r="C741" s="256"/>
      <c r="D741" s="235" t="s">
        <v>166</v>
      </c>
      <c r="E741" s="257" t="s">
        <v>30</v>
      </c>
      <c r="F741" s="258" t="s">
        <v>177</v>
      </c>
      <c r="G741" s="256"/>
      <c r="H741" s="259">
        <v>298.09</v>
      </c>
      <c r="I741" s="260"/>
      <c r="J741" s="256"/>
      <c r="K741" s="256"/>
      <c r="L741" s="261"/>
      <c r="M741" s="262"/>
      <c r="N741" s="263"/>
      <c r="O741" s="263"/>
      <c r="P741" s="263"/>
      <c r="Q741" s="263"/>
      <c r="R741" s="263"/>
      <c r="S741" s="263"/>
      <c r="T741" s="264"/>
      <c r="AT741" s="265" t="s">
        <v>166</v>
      </c>
      <c r="AU741" s="265" t="s">
        <v>84</v>
      </c>
      <c r="AV741" s="13" t="s">
        <v>164</v>
      </c>
      <c r="AW741" s="13" t="s">
        <v>37</v>
      </c>
      <c r="AX741" s="13" t="s">
        <v>82</v>
      </c>
      <c r="AY741" s="265" t="s">
        <v>157</v>
      </c>
    </row>
    <row r="742" spans="2:65" s="1" customFormat="1" ht="63.75" customHeight="1">
      <c r="B742" s="46"/>
      <c r="C742" s="266" t="s">
        <v>1099</v>
      </c>
      <c r="D742" s="266" t="s">
        <v>179</v>
      </c>
      <c r="E742" s="267" t="s">
        <v>1100</v>
      </c>
      <c r="F742" s="268" t="s">
        <v>1101</v>
      </c>
      <c r="G742" s="269" t="s">
        <v>162</v>
      </c>
      <c r="H742" s="270">
        <v>312.995</v>
      </c>
      <c r="I742" s="271"/>
      <c r="J742" s="272">
        <f>ROUND(I742*H742,2)</f>
        <v>0</v>
      </c>
      <c r="K742" s="268" t="s">
        <v>163</v>
      </c>
      <c r="L742" s="273"/>
      <c r="M742" s="274" t="s">
        <v>30</v>
      </c>
      <c r="N742" s="275" t="s">
        <v>45</v>
      </c>
      <c r="O742" s="47"/>
      <c r="P742" s="230">
        <f>O742*H742</f>
        <v>0</v>
      </c>
      <c r="Q742" s="230">
        <v>0.003</v>
      </c>
      <c r="R742" s="230">
        <f>Q742*H742</f>
        <v>0.9389850000000001</v>
      </c>
      <c r="S742" s="230">
        <v>0</v>
      </c>
      <c r="T742" s="231">
        <f>S742*H742</f>
        <v>0</v>
      </c>
      <c r="AR742" s="24" t="s">
        <v>370</v>
      </c>
      <c r="AT742" s="24" t="s">
        <v>179</v>
      </c>
      <c r="AU742" s="24" t="s">
        <v>84</v>
      </c>
      <c r="AY742" s="24" t="s">
        <v>157</v>
      </c>
      <c r="BE742" s="232">
        <f>IF(N742="základní",J742,0)</f>
        <v>0</v>
      </c>
      <c r="BF742" s="232">
        <f>IF(N742="snížená",J742,0)</f>
        <v>0</v>
      </c>
      <c r="BG742" s="232">
        <f>IF(N742="zákl. přenesená",J742,0)</f>
        <v>0</v>
      </c>
      <c r="BH742" s="232">
        <f>IF(N742="sníž. přenesená",J742,0)</f>
        <v>0</v>
      </c>
      <c r="BI742" s="232">
        <f>IF(N742="nulová",J742,0)</f>
        <v>0</v>
      </c>
      <c r="BJ742" s="24" t="s">
        <v>82</v>
      </c>
      <c r="BK742" s="232">
        <f>ROUND(I742*H742,2)</f>
        <v>0</v>
      </c>
      <c r="BL742" s="24" t="s">
        <v>255</v>
      </c>
      <c r="BM742" s="24" t="s">
        <v>1102</v>
      </c>
    </row>
    <row r="743" spans="2:47" s="1" customFormat="1" ht="13.5">
      <c r="B743" s="46"/>
      <c r="C743" s="74"/>
      <c r="D743" s="235" t="s">
        <v>416</v>
      </c>
      <c r="E743" s="74"/>
      <c r="F743" s="276" t="s">
        <v>1103</v>
      </c>
      <c r="G743" s="74"/>
      <c r="H743" s="74"/>
      <c r="I743" s="191"/>
      <c r="J743" s="74"/>
      <c r="K743" s="74"/>
      <c r="L743" s="72"/>
      <c r="M743" s="277"/>
      <c r="N743" s="47"/>
      <c r="O743" s="47"/>
      <c r="P743" s="47"/>
      <c r="Q743" s="47"/>
      <c r="R743" s="47"/>
      <c r="S743" s="47"/>
      <c r="T743" s="95"/>
      <c r="AT743" s="24" t="s">
        <v>416</v>
      </c>
      <c r="AU743" s="24" t="s">
        <v>84</v>
      </c>
    </row>
    <row r="744" spans="2:51" s="12" customFormat="1" ht="13.5">
      <c r="B744" s="244"/>
      <c r="C744" s="245"/>
      <c r="D744" s="235" t="s">
        <v>166</v>
      </c>
      <c r="E744" s="245"/>
      <c r="F744" s="247" t="s">
        <v>1104</v>
      </c>
      <c r="G744" s="245"/>
      <c r="H744" s="248">
        <v>312.995</v>
      </c>
      <c r="I744" s="249"/>
      <c r="J744" s="245"/>
      <c r="K744" s="245"/>
      <c r="L744" s="250"/>
      <c r="M744" s="251"/>
      <c r="N744" s="252"/>
      <c r="O744" s="252"/>
      <c r="P744" s="252"/>
      <c r="Q744" s="252"/>
      <c r="R744" s="252"/>
      <c r="S744" s="252"/>
      <c r="T744" s="253"/>
      <c r="AT744" s="254" t="s">
        <v>166</v>
      </c>
      <c r="AU744" s="254" t="s">
        <v>84</v>
      </c>
      <c r="AV744" s="12" t="s">
        <v>84</v>
      </c>
      <c r="AW744" s="12" t="s">
        <v>6</v>
      </c>
      <c r="AX744" s="12" t="s">
        <v>82</v>
      </c>
      <c r="AY744" s="254" t="s">
        <v>157</v>
      </c>
    </row>
    <row r="745" spans="2:65" s="1" customFormat="1" ht="25.5" customHeight="1">
      <c r="B745" s="46"/>
      <c r="C745" s="221" t="s">
        <v>1105</v>
      </c>
      <c r="D745" s="221" t="s">
        <v>159</v>
      </c>
      <c r="E745" s="222" t="s">
        <v>1106</v>
      </c>
      <c r="F745" s="223" t="s">
        <v>1107</v>
      </c>
      <c r="G745" s="224" t="s">
        <v>162</v>
      </c>
      <c r="H745" s="225">
        <v>266.77</v>
      </c>
      <c r="I745" s="226"/>
      <c r="J745" s="227">
        <f>ROUND(I745*H745,2)</f>
        <v>0</v>
      </c>
      <c r="K745" s="223" t="s">
        <v>163</v>
      </c>
      <c r="L745" s="72"/>
      <c r="M745" s="228" t="s">
        <v>30</v>
      </c>
      <c r="N745" s="229" t="s">
        <v>45</v>
      </c>
      <c r="O745" s="47"/>
      <c r="P745" s="230">
        <f>O745*H745</f>
        <v>0</v>
      </c>
      <c r="Q745" s="230">
        <v>3.8E-06</v>
      </c>
      <c r="R745" s="230">
        <f>Q745*H745</f>
        <v>0.001013726</v>
      </c>
      <c r="S745" s="230">
        <v>0</v>
      </c>
      <c r="T745" s="231">
        <f>S745*H745</f>
        <v>0</v>
      </c>
      <c r="AR745" s="24" t="s">
        <v>255</v>
      </c>
      <c r="AT745" s="24" t="s">
        <v>159</v>
      </c>
      <c r="AU745" s="24" t="s">
        <v>84</v>
      </c>
      <c r="AY745" s="24" t="s">
        <v>157</v>
      </c>
      <c r="BE745" s="232">
        <f>IF(N745="základní",J745,0)</f>
        <v>0</v>
      </c>
      <c r="BF745" s="232">
        <f>IF(N745="snížená",J745,0)</f>
        <v>0</v>
      </c>
      <c r="BG745" s="232">
        <f>IF(N745="zákl. přenesená",J745,0)</f>
        <v>0</v>
      </c>
      <c r="BH745" s="232">
        <f>IF(N745="sníž. přenesená",J745,0)</f>
        <v>0</v>
      </c>
      <c r="BI745" s="232">
        <f>IF(N745="nulová",J745,0)</f>
        <v>0</v>
      </c>
      <c r="BJ745" s="24" t="s">
        <v>82</v>
      </c>
      <c r="BK745" s="232">
        <f>ROUND(I745*H745,2)</f>
        <v>0</v>
      </c>
      <c r="BL745" s="24" t="s">
        <v>255</v>
      </c>
      <c r="BM745" s="24" t="s">
        <v>1108</v>
      </c>
    </row>
    <row r="746" spans="2:47" s="1" customFormat="1" ht="13.5">
      <c r="B746" s="46"/>
      <c r="C746" s="74"/>
      <c r="D746" s="235" t="s">
        <v>221</v>
      </c>
      <c r="E746" s="74"/>
      <c r="F746" s="276" t="s">
        <v>1096</v>
      </c>
      <c r="G746" s="74"/>
      <c r="H746" s="74"/>
      <c r="I746" s="191"/>
      <c r="J746" s="74"/>
      <c r="K746" s="74"/>
      <c r="L746" s="72"/>
      <c r="M746" s="277"/>
      <c r="N746" s="47"/>
      <c r="O746" s="47"/>
      <c r="P746" s="47"/>
      <c r="Q746" s="47"/>
      <c r="R746" s="47"/>
      <c r="S746" s="47"/>
      <c r="T746" s="95"/>
      <c r="AT746" s="24" t="s">
        <v>221</v>
      </c>
      <c r="AU746" s="24" t="s">
        <v>84</v>
      </c>
    </row>
    <row r="747" spans="2:65" s="1" customFormat="1" ht="25.5" customHeight="1">
      <c r="B747" s="46"/>
      <c r="C747" s="266" t="s">
        <v>1109</v>
      </c>
      <c r="D747" s="266" t="s">
        <v>179</v>
      </c>
      <c r="E747" s="267" t="s">
        <v>1110</v>
      </c>
      <c r="F747" s="268" t="s">
        <v>1111</v>
      </c>
      <c r="G747" s="269" t="s">
        <v>162</v>
      </c>
      <c r="H747" s="270">
        <v>280.109</v>
      </c>
      <c r="I747" s="271"/>
      <c r="J747" s="272">
        <f>ROUND(I747*H747,2)</f>
        <v>0</v>
      </c>
      <c r="K747" s="268" t="s">
        <v>163</v>
      </c>
      <c r="L747" s="273"/>
      <c r="M747" s="274" t="s">
        <v>30</v>
      </c>
      <c r="N747" s="275" t="s">
        <v>45</v>
      </c>
      <c r="O747" s="47"/>
      <c r="P747" s="230">
        <f>O747*H747</f>
        <v>0</v>
      </c>
      <c r="Q747" s="230">
        <v>0.00105</v>
      </c>
      <c r="R747" s="230">
        <f>Q747*H747</f>
        <v>0.29411444999999997</v>
      </c>
      <c r="S747" s="230">
        <v>0</v>
      </c>
      <c r="T747" s="231">
        <f>S747*H747</f>
        <v>0</v>
      </c>
      <c r="AR747" s="24" t="s">
        <v>370</v>
      </c>
      <c r="AT747" s="24" t="s">
        <v>179</v>
      </c>
      <c r="AU747" s="24" t="s">
        <v>84</v>
      </c>
      <c r="AY747" s="24" t="s">
        <v>157</v>
      </c>
      <c r="BE747" s="232">
        <f>IF(N747="základní",J747,0)</f>
        <v>0</v>
      </c>
      <c r="BF747" s="232">
        <f>IF(N747="snížená",J747,0)</f>
        <v>0</v>
      </c>
      <c r="BG747" s="232">
        <f>IF(N747="zákl. přenesená",J747,0)</f>
        <v>0</v>
      </c>
      <c r="BH747" s="232">
        <f>IF(N747="sníž. přenesená",J747,0)</f>
        <v>0</v>
      </c>
      <c r="BI747" s="232">
        <f>IF(N747="nulová",J747,0)</f>
        <v>0</v>
      </c>
      <c r="BJ747" s="24" t="s">
        <v>82</v>
      </c>
      <c r="BK747" s="232">
        <f>ROUND(I747*H747,2)</f>
        <v>0</v>
      </c>
      <c r="BL747" s="24" t="s">
        <v>255</v>
      </c>
      <c r="BM747" s="24" t="s">
        <v>1112</v>
      </c>
    </row>
    <row r="748" spans="2:51" s="12" customFormat="1" ht="13.5">
      <c r="B748" s="244"/>
      <c r="C748" s="245"/>
      <c r="D748" s="235" t="s">
        <v>166</v>
      </c>
      <c r="E748" s="245"/>
      <c r="F748" s="247" t="s">
        <v>1059</v>
      </c>
      <c r="G748" s="245"/>
      <c r="H748" s="248">
        <v>280.109</v>
      </c>
      <c r="I748" s="249"/>
      <c r="J748" s="245"/>
      <c r="K748" s="245"/>
      <c r="L748" s="250"/>
      <c r="M748" s="251"/>
      <c r="N748" s="252"/>
      <c r="O748" s="252"/>
      <c r="P748" s="252"/>
      <c r="Q748" s="252"/>
      <c r="R748" s="252"/>
      <c r="S748" s="252"/>
      <c r="T748" s="253"/>
      <c r="AT748" s="254" t="s">
        <v>166</v>
      </c>
      <c r="AU748" s="254" t="s">
        <v>84</v>
      </c>
      <c r="AV748" s="12" t="s">
        <v>84</v>
      </c>
      <c r="AW748" s="12" t="s">
        <v>6</v>
      </c>
      <c r="AX748" s="12" t="s">
        <v>82</v>
      </c>
      <c r="AY748" s="254" t="s">
        <v>157</v>
      </c>
    </row>
    <row r="749" spans="2:65" s="1" customFormat="1" ht="38.25" customHeight="1">
      <c r="B749" s="46"/>
      <c r="C749" s="221" t="s">
        <v>1113</v>
      </c>
      <c r="D749" s="221" t="s">
        <v>159</v>
      </c>
      <c r="E749" s="222" t="s">
        <v>1114</v>
      </c>
      <c r="F749" s="223" t="s">
        <v>1115</v>
      </c>
      <c r="G749" s="224" t="s">
        <v>182</v>
      </c>
      <c r="H749" s="225">
        <v>1.234</v>
      </c>
      <c r="I749" s="226"/>
      <c r="J749" s="227">
        <f>ROUND(I749*H749,2)</f>
        <v>0</v>
      </c>
      <c r="K749" s="223" t="s">
        <v>163</v>
      </c>
      <c r="L749" s="72"/>
      <c r="M749" s="228" t="s">
        <v>30</v>
      </c>
      <c r="N749" s="229" t="s">
        <v>45</v>
      </c>
      <c r="O749" s="47"/>
      <c r="P749" s="230">
        <f>O749*H749</f>
        <v>0</v>
      </c>
      <c r="Q749" s="230">
        <v>0</v>
      </c>
      <c r="R749" s="230">
        <f>Q749*H749</f>
        <v>0</v>
      </c>
      <c r="S749" s="230">
        <v>0</v>
      </c>
      <c r="T749" s="231">
        <f>S749*H749</f>
        <v>0</v>
      </c>
      <c r="AR749" s="24" t="s">
        <v>255</v>
      </c>
      <c r="AT749" s="24" t="s">
        <v>159</v>
      </c>
      <c r="AU749" s="24" t="s">
        <v>84</v>
      </c>
      <c r="AY749" s="24" t="s">
        <v>157</v>
      </c>
      <c r="BE749" s="232">
        <f>IF(N749="základní",J749,0)</f>
        <v>0</v>
      </c>
      <c r="BF749" s="232">
        <f>IF(N749="snížená",J749,0)</f>
        <v>0</v>
      </c>
      <c r="BG749" s="232">
        <f>IF(N749="zákl. přenesená",J749,0)</f>
        <v>0</v>
      </c>
      <c r="BH749" s="232">
        <f>IF(N749="sníž. přenesená",J749,0)</f>
        <v>0</v>
      </c>
      <c r="BI749" s="232">
        <f>IF(N749="nulová",J749,0)</f>
        <v>0</v>
      </c>
      <c r="BJ749" s="24" t="s">
        <v>82</v>
      </c>
      <c r="BK749" s="232">
        <f>ROUND(I749*H749,2)</f>
        <v>0</v>
      </c>
      <c r="BL749" s="24" t="s">
        <v>255</v>
      </c>
      <c r="BM749" s="24" t="s">
        <v>1116</v>
      </c>
    </row>
    <row r="750" spans="2:47" s="1" customFormat="1" ht="13.5">
      <c r="B750" s="46"/>
      <c r="C750" s="74"/>
      <c r="D750" s="235" t="s">
        <v>221</v>
      </c>
      <c r="E750" s="74"/>
      <c r="F750" s="276" t="s">
        <v>1117</v>
      </c>
      <c r="G750" s="74"/>
      <c r="H750" s="74"/>
      <c r="I750" s="191"/>
      <c r="J750" s="74"/>
      <c r="K750" s="74"/>
      <c r="L750" s="72"/>
      <c r="M750" s="277"/>
      <c r="N750" s="47"/>
      <c r="O750" s="47"/>
      <c r="P750" s="47"/>
      <c r="Q750" s="47"/>
      <c r="R750" s="47"/>
      <c r="S750" s="47"/>
      <c r="T750" s="95"/>
      <c r="AT750" s="24" t="s">
        <v>221</v>
      </c>
      <c r="AU750" s="24" t="s">
        <v>84</v>
      </c>
    </row>
    <row r="751" spans="2:63" s="10" customFormat="1" ht="29.85" customHeight="1">
      <c r="B751" s="205"/>
      <c r="C751" s="206"/>
      <c r="D751" s="207" t="s">
        <v>73</v>
      </c>
      <c r="E751" s="219" t="s">
        <v>1118</v>
      </c>
      <c r="F751" s="219" t="s">
        <v>1119</v>
      </c>
      <c r="G751" s="206"/>
      <c r="H751" s="206"/>
      <c r="I751" s="209"/>
      <c r="J751" s="220">
        <f>BK751</f>
        <v>0</v>
      </c>
      <c r="K751" s="206"/>
      <c r="L751" s="211"/>
      <c r="M751" s="212"/>
      <c r="N751" s="213"/>
      <c r="O751" s="213"/>
      <c r="P751" s="214">
        <f>SUM(P752:P778)</f>
        <v>0</v>
      </c>
      <c r="Q751" s="213"/>
      <c r="R751" s="214">
        <f>SUM(R752:R778)</f>
        <v>0.3232648816</v>
      </c>
      <c r="S751" s="213"/>
      <c r="T751" s="215">
        <f>SUM(T752:T778)</f>
        <v>0</v>
      </c>
      <c r="AR751" s="216" t="s">
        <v>84</v>
      </c>
      <c r="AT751" s="217" t="s">
        <v>73</v>
      </c>
      <c r="AU751" s="217" t="s">
        <v>82</v>
      </c>
      <c r="AY751" s="216" t="s">
        <v>157</v>
      </c>
      <c r="BK751" s="218">
        <f>SUM(BK752:BK778)</f>
        <v>0</v>
      </c>
    </row>
    <row r="752" spans="2:65" s="1" customFormat="1" ht="38.25" customHeight="1">
      <c r="B752" s="46"/>
      <c r="C752" s="221" t="s">
        <v>1120</v>
      </c>
      <c r="D752" s="221" t="s">
        <v>159</v>
      </c>
      <c r="E752" s="222" t="s">
        <v>1121</v>
      </c>
      <c r="F752" s="223" t="s">
        <v>1122</v>
      </c>
      <c r="G752" s="224" t="s">
        <v>162</v>
      </c>
      <c r="H752" s="225">
        <v>16.56</v>
      </c>
      <c r="I752" s="226"/>
      <c r="J752" s="227">
        <f>ROUND(I752*H752,2)</f>
        <v>0</v>
      </c>
      <c r="K752" s="223" t="s">
        <v>163</v>
      </c>
      <c r="L752" s="72"/>
      <c r="M752" s="228" t="s">
        <v>30</v>
      </c>
      <c r="N752" s="229" t="s">
        <v>45</v>
      </c>
      <c r="O752" s="47"/>
      <c r="P752" s="230">
        <f>O752*H752</f>
        <v>0</v>
      </c>
      <c r="Q752" s="230">
        <v>0.01694486</v>
      </c>
      <c r="R752" s="230">
        <f>Q752*H752</f>
        <v>0.28060688159999997</v>
      </c>
      <c r="S752" s="230">
        <v>0</v>
      </c>
      <c r="T752" s="231">
        <f>S752*H752</f>
        <v>0</v>
      </c>
      <c r="AR752" s="24" t="s">
        <v>255</v>
      </c>
      <c r="AT752" s="24" t="s">
        <v>159</v>
      </c>
      <c r="AU752" s="24" t="s">
        <v>84</v>
      </c>
      <c r="AY752" s="24" t="s">
        <v>157</v>
      </c>
      <c r="BE752" s="232">
        <f>IF(N752="základní",J752,0)</f>
        <v>0</v>
      </c>
      <c r="BF752" s="232">
        <f>IF(N752="snížená",J752,0)</f>
        <v>0</v>
      </c>
      <c r="BG752" s="232">
        <f>IF(N752="zákl. přenesená",J752,0)</f>
        <v>0</v>
      </c>
      <c r="BH752" s="232">
        <f>IF(N752="sníž. přenesená",J752,0)</f>
        <v>0</v>
      </c>
      <c r="BI752" s="232">
        <f>IF(N752="nulová",J752,0)</f>
        <v>0</v>
      </c>
      <c r="BJ752" s="24" t="s">
        <v>82</v>
      </c>
      <c r="BK752" s="232">
        <f>ROUND(I752*H752,2)</f>
        <v>0</v>
      </c>
      <c r="BL752" s="24" t="s">
        <v>255</v>
      </c>
      <c r="BM752" s="24" t="s">
        <v>1123</v>
      </c>
    </row>
    <row r="753" spans="2:47" s="1" customFormat="1" ht="13.5">
      <c r="B753" s="46"/>
      <c r="C753" s="74"/>
      <c r="D753" s="235" t="s">
        <v>221</v>
      </c>
      <c r="E753" s="74"/>
      <c r="F753" s="276" t="s">
        <v>1124</v>
      </c>
      <c r="G753" s="74"/>
      <c r="H753" s="74"/>
      <c r="I753" s="191"/>
      <c r="J753" s="74"/>
      <c r="K753" s="74"/>
      <c r="L753" s="72"/>
      <c r="M753" s="277"/>
      <c r="N753" s="47"/>
      <c r="O753" s="47"/>
      <c r="P753" s="47"/>
      <c r="Q753" s="47"/>
      <c r="R753" s="47"/>
      <c r="S753" s="47"/>
      <c r="T753" s="95"/>
      <c r="AT753" s="24" t="s">
        <v>221</v>
      </c>
      <c r="AU753" s="24" t="s">
        <v>84</v>
      </c>
    </row>
    <row r="754" spans="2:51" s="11" customFormat="1" ht="13.5">
      <c r="B754" s="233"/>
      <c r="C754" s="234"/>
      <c r="D754" s="235" t="s">
        <v>166</v>
      </c>
      <c r="E754" s="236" t="s">
        <v>30</v>
      </c>
      <c r="F754" s="237" t="s">
        <v>766</v>
      </c>
      <c r="G754" s="234"/>
      <c r="H754" s="236" t="s">
        <v>30</v>
      </c>
      <c r="I754" s="238"/>
      <c r="J754" s="234"/>
      <c r="K754" s="234"/>
      <c r="L754" s="239"/>
      <c r="M754" s="240"/>
      <c r="N754" s="241"/>
      <c r="O754" s="241"/>
      <c r="P754" s="241"/>
      <c r="Q754" s="241"/>
      <c r="R754" s="241"/>
      <c r="S754" s="241"/>
      <c r="T754" s="242"/>
      <c r="AT754" s="243" t="s">
        <v>166</v>
      </c>
      <c r="AU754" s="243" t="s">
        <v>84</v>
      </c>
      <c r="AV754" s="11" t="s">
        <v>82</v>
      </c>
      <c r="AW754" s="11" t="s">
        <v>37</v>
      </c>
      <c r="AX754" s="11" t="s">
        <v>74</v>
      </c>
      <c r="AY754" s="243" t="s">
        <v>157</v>
      </c>
    </row>
    <row r="755" spans="2:51" s="12" customFormat="1" ht="13.5">
      <c r="B755" s="244"/>
      <c r="C755" s="245"/>
      <c r="D755" s="235" t="s">
        <v>166</v>
      </c>
      <c r="E755" s="246" t="s">
        <v>30</v>
      </c>
      <c r="F755" s="247" t="s">
        <v>1125</v>
      </c>
      <c r="G755" s="245"/>
      <c r="H755" s="248">
        <v>3.96</v>
      </c>
      <c r="I755" s="249"/>
      <c r="J755" s="245"/>
      <c r="K755" s="245"/>
      <c r="L755" s="250"/>
      <c r="M755" s="251"/>
      <c r="N755" s="252"/>
      <c r="O755" s="252"/>
      <c r="P755" s="252"/>
      <c r="Q755" s="252"/>
      <c r="R755" s="252"/>
      <c r="S755" s="252"/>
      <c r="T755" s="253"/>
      <c r="AT755" s="254" t="s">
        <v>166</v>
      </c>
      <c r="AU755" s="254" t="s">
        <v>84</v>
      </c>
      <c r="AV755" s="12" t="s">
        <v>84</v>
      </c>
      <c r="AW755" s="12" t="s">
        <v>37</v>
      </c>
      <c r="AX755" s="12" t="s">
        <v>74</v>
      </c>
      <c r="AY755" s="254" t="s">
        <v>157</v>
      </c>
    </row>
    <row r="756" spans="2:51" s="11" customFormat="1" ht="13.5">
      <c r="B756" s="233"/>
      <c r="C756" s="234"/>
      <c r="D756" s="235" t="s">
        <v>166</v>
      </c>
      <c r="E756" s="236" t="s">
        <v>30</v>
      </c>
      <c r="F756" s="237" t="s">
        <v>1126</v>
      </c>
      <c r="G756" s="234"/>
      <c r="H756" s="236" t="s">
        <v>30</v>
      </c>
      <c r="I756" s="238"/>
      <c r="J756" s="234"/>
      <c r="K756" s="234"/>
      <c r="L756" s="239"/>
      <c r="M756" s="240"/>
      <c r="N756" s="241"/>
      <c r="O756" s="241"/>
      <c r="P756" s="241"/>
      <c r="Q756" s="241"/>
      <c r="R756" s="241"/>
      <c r="S756" s="241"/>
      <c r="T756" s="242"/>
      <c r="AT756" s="243" t="s">
        <v>166</v>
      </c>
      <c r="AU756" s="243" t="s">
        <v>84</v>
      </c>
      <c r="AV756" s="11" t="s">
        <v>82</v>
      </c>
      <c r="AW756" s="11" t="s">
        <v>37</v>
      </c>
      <c r="AX756" s="11" t="s">
        <v>74</v>
      </c>
      <c r="AY756" s="243" t="s">
        <v>157</v>
      </c>
    </row>
    <row r="757" spans="2:51" s="12" customFormat="1" ht="13.5">
      <c r="B757" s="244"/>
      <c r="C757" s="245"/>
      <c r="D757" s="235" t="s">
        <v>166</v>
      </c>
      <c r="E757" s="246" t="s">
        <v>30</v>
      </c>
      <c r="F757" s="247" t="s">
        <v>1127</v>
      </c>
      <c r="G757" s="245"/>
      <c r="H757" s="248">
        <v>12.6</v>
      </c>
      <c r="I757" s="249"/>
      <c r="J757" s="245"/>
      <c r="K757" s="245"/>
      <c r="L757" s="250"/>
      <c r="M757" s="251"/>
      <c r="N757" s="252"/>
      <c r="O757" s="252"/>
      <c r="P757" s="252"/>
      <c r="Q757" s="252"/>
      <c r="R757" s="252"/>
      <c r="S757" s="252"/>
      <c r="T757" s="253"/>
      <c r="AT757" s="254" t="s">
        <v>166</v>
      </c>
      <c r="AU757" s="254" t="s">
        <v>84</v>
      </c>
      <c r="AV757" s="12" t="s">
        <v>84</v>
      </c>
      <c r="AW757" s="12" t="s">
        <v>37</v>
      </c>
      <c r="AX757" s="12" t="s">
        <v>74</v>
      </c>
      <c r="AY757" s="254" t="s">
        <v>157</v>
      </c>
    </row>
    <row r="758" spans="2:51" s="13" customFormat="1" ht="13.5">
      <c r="B758" s="255"/>
      <c r="C758" s="256"/>
      <c r="D758" s="235" t="s">
        <v>166</v>
      </c>
      <c r="E758" s="257" t="s">
        <v>30</v>
      </c>
      <c r="F758" s="258" t="s">
        <v>177</v>
      </c>
      <c r="G758" s="256"/>
      <c r="H758" s="259">
        <v>16.56</v>
      </c>
      <c r="I758" s="260"/>
      <c r="J758" s="256"/>
      <c r="K758" s="256"/>
      <c r="L758" s="261"/>
      <c r="M758" s="262"/>
      <c r="N758" s="263"/>
      <c r="O758" s="263"/>
      <c r="P758" s="263"/>
      <c r="Q758" s="263"/>
      <c r="R758" s="263"/>
      <c r="S758" s="263"/>
      <c r="T758" s="264"/>
      <c r="AT758" s="265" t="s">
        <v>166</v>
      </c>
      <c r="AU758" s="265" t="s">
        <v>84</v>
      </c>
      <c r="AV758" s="13" t="s">
        <v>164</v>
      </c>
      <c r="AW758" s="13" t="s">
        <v>37</v>
      </c>
      <c r="AX758" s="13" t="s">
        <v>82</v>
      </c>
      <c r="AY758" s="265" t="s">
        <v>157</v>
      </c>
    </row>
    <row r="759" spans="2:65" s="1" customFormat="1" ht="38.25" customHeight="1">
      <c r="B759" s="46"/>
      <c r="C759" s="221" t="s">
        <v>1128</v>
      </c>
      <c r="D759" s="221" t="s">
        <v>159</v>
      </c>
      <c r="E759" s="222" t="s">
        <v>1129</v>
      </c>
      <c r="F759" s="223" t="s">
        <v>1130</v>
      </c>
      <c r="G759" s="224" t="s">
        <v>295</v>
      </c>
      <c r="H759" s="225">
        <v>22.7</v>
      </c>
      <c r="I759" s="226"/>
      <c r="J759" s="227">
        <f>ROUND(I759*H759,2)</f>
        <v>0</v>
      </c>
      <c r="K759" s="223" t="s">
        <v>163</v>
      </c>
      <c r="L759" s="72"/>
      <c r="M759" s="228" t="s">
        <v>30</v>
      </c>
      <c r="N759" s="229" t="s">
        <v>45</v>
      </c>
      <c r="O759" s="47"/>
      <c r="P759" s="230">
        <f>O759*H759</f>
        <v>0</v>
      </c>
      <c r="Q759" s="230">
        <v>0.00026</v>
      </c>
      <c r="R759" s="230">
        <f>Q759*H759</f>
        <v>0.005901999999999999</v>
      </c>
      <c r="S759" s="230">
        <v>0</v>
      </c>
      <c r="T759" s="231">
        <f>S759*H759</f>
        <v>0</v>
      </c>
      <c r="AR759" s="24" t="s">
        <v>255</v>
      </c>
      <c r="AT759" s="24" t="s">
        <v>159</v>
      </c>
      <c r="AU759" s="24" t="s">
        <v>84</v>
      </c>
      <c r="AY759" s="24" t="s">
        <v>157</v>
      </c>
      <c r="BE759" s="232">
        <f>IF(N759="základní",J759,0)</f>
        <v>0</v>
      </c>
      <c r="BF759" s="232">
        <f>IF(N759="snížená",J759,0)</f>
        <v>0</v>
      </c>
      <c r="BG759" s="232">
        <f>IF(N759="zákl. přenesená",J759,0)</f>
        <v>0</v>
      </c>
      <c r="BH759" s="232">
        <f>IF(N759="sníž. přenesená",J759,0)</f>
        <v>0</v>
      </c>
      <c r="BI759" s="232">
        <f>IF(N759="nulová",J759,0)</f>
        <v>0</v>
      </c>
      <c r="BJ759" s="24" t="s">
        <v>82</v>
      </c>
      <c r="BK759" s="232">
        <f>ROUND(I759*H759,2)</f>
        <v>0</v>
      </c>
      <c r="BL759" s="24" t="s">
        <v>255</v>
      </c>
      <c r="BM759" s="24" t="s">
        <v>1131</v>
      </c>
    </row>
    <row r="760" spans="2:47" s="1" customFormat="1" ht="13.5">
      <c r="B760" s="46"/>
      <c r="C760" s="74"/>
      <c r="D760" s="235" t="s">
        <v>221</v>
      </c>
      <c r="E760" s="74"/>
      <c r="F760" s="276" t="s">
        <v>1124</v>
      </c>
      <c r="G760" s="74"/>
      <c r="H760" s="74"/>
      <c r="I760" s="191"/>
      <c r="J760" s="74"/>
      <c r="K760" s="74"/>
      <c r="L760" s="72"/>
      <c r="M760" s="277"/>
      <c r="N760" s="47"/>
      <c r="O760" s="47"/>
      <c r="P760" s="47"/>
      <c r="Q760" s="47"/>
      <c r="R760" s="47"/>
      <c r="S760" s="47"/>
      <c r="T760" s="95"/>
      <c r="AT760" s="24" t="s">
        <v>221</v>
      </c>
      <c r="AU760" s="24" t="s">
        <v>84</v>
      </c>
    </row>
    <row r="761" spans="2:51" s="11" customFormat="1" ht="13.5">
      <c r="B761" s="233"/>
      <c r="C761" s="234"/>
      <c r="D761" s="235" t="s">
        <v>166</v>
      </c>
      <c r="E761" s="236" t="s">
        <v>30</v>
      </c>
      <c r="F761" s="237" t="s">
        <v>1132</v>
      </c>
      <c r="G761" s="234"/>
      <c r="H761" s="236" t="s">
        <v>30</v>
      </c>
      <c r="I761" s="238"/>
      <c r="J761" s="234"/>
      <c r="K761" s="234"/>
      <c r="L761" s="239"/>
      <c r="M761" s="240"/>
      <c r="N761" s="241"/>
      <c r="O761" s="241"/>
      <c r="P761" s="241"/>
      <c r="Q761" s="241"/>
      <c r="R761" s="241"/>
      <c r="S761" s="241"/>
      <c r="T761" s="242"/>
      <c r="AT761" s="243" t="s">
        <v>166</v>
      </c>
      <c r="AU761" s="243" t="s">
        <v>84</v>
      </c>
      <c r="AV761" s="11" t="s">
        <v>82</v>
      </c>
      <c r="AW761" s="11" t="s">
        <v>37</v>
      </c>
      <c r="AX761" s="11" t="s">
        <v>74</v>
      </c>
      <c r="AY761" s="243" t="s">
        <v>157</v>
      </c>
    </row>
    <row r="762" spans="2:51" s="12" customFormat="1" ht="13.5">
      <c r="B762" s="244"/>
      <c r="C762" s="245"/>
      <c r="D762" s="235" t="s">
        <v>166</v>
      </c>
      <c r="E762" s="246" t="s">
        <v>30</v>
      </c>
      <c r="F762" s="247" t="s">
        <v>1133</v>
      </c>
      <c r="G762" s="245"/>
      <c r="H762" s="248">
        <v>8.1</v>
      </c>
      <c r="I762" s="249"/>
      <c r="J762" s="245"/>
      <c r="K762" s="245"/>
      <c r="L762" s="250"/>
      <c r="M762" s="251"/>
      <c r="N762" s="252"/>
      <c r="O762" s="252"/>
      <c r="P762" s="252"/>
      <c r="Q762" s="252"/>
      <c r="R762" s="252"/>
      <c r="S762" s="252"/>
      <c r="T762" s="253"/>
      <c r="AT762" s="254" t="s">
        <v>166</v>
      </c>
      <c r="AU762" s="254" t="s">
        <v>84</v>
      </c>
      <c r="AV762" s="12" t="s">
        <v>84</v>
      </c>
      <c r="AW762" s="12" t="s">
        <v>37</v>
      </c>
      <c r="AX762" s="12" t="s">
        <v>74</v>
      </c>
      <c r="AY762" s="254" t="s">
        <v>157</v>
      </c>
    </row>
    <row r="763" spans="2:51" s="11" customFormat="1" ht="13.5">
      <c r="B763" s="233"/>
      <c r="C763" s="234"/>
      <c r="D763" s="235" t="s">
        <v>166</v>
      </c>
      <c r="E763" s="236" t="s">
        <v>30</v>
      </c>
      <c r="F763" s="237" t="s">
        <v>1126</v>
      </c>
      <c r="G763" s="234"/>
      <c r="H763" s="236" t="s">
        <v>30</v>
      </c>
      <c r="I763" s="238"/>
      <c r="J763" s="234"/>
      <c r="K763" s="234"/>
      <c r="L763" s="239"/>
      <c r="M763" s="240"/>
      <c r="N763" s="241"/>
      <c r="O763" s="241"/>
      <c r="P763" s="241"/>
      <c r="Q763" s="241"/>
      <c r="R763" s="241"/>
      <c r="S763" s="241"/>
      <c r="T763" s="242"/>
      <c r="AT763" s="243" t="s">
        <v>166</v>
      </c>
      <c r="AU763" s="243" t="s">
        <v>84</v>
      </c>
      <c r="AV763" s="11" t="s">
        <v>82</v>
      </c>
      <c r="AW763" s="11" t="s">
        <v>37</v>
      </c>
      <c r="AX763" s="11" t="s">
        <v>74</v>
      </c>
      <c r="AY763" s="243" t="s">
        <v>157</v>
      </c>
    </row>
    <row r="764" spans="2:51" s="12" customFormat="1" ht="13.5">
      <c r="B764" s="244"/>
      <c r="C764" s="245"/>
      <c r="D764" s="235" t="s">
        <v>166</v>
      </c>
      <c r="E764" s="246" t="s">
        <v>30</v>
      </c>
      <c r="F764" s="247" t="s">
        <v>1134</v>
      </c>
      <c r="G764" s="245"/>
      <c r="H764" s="248">
        <v>14.6</v>
      </c>
      <c r="I764" s="249"/>
      <c r="J764" s="245"/>
      <c r="K764" s="245"/>
      <c r="L764" s="250"/>
      <c r="M764" s="251"/>
      <c r="N764" s="252"/>
      <c r="O764" s="252"/>
      <c r="P764" s="252"/>
      <c r="Q764" s="252"/>
      <c r="R764" s="252"/>
      <c r="S764" s="252"/>
      <c r="T764" s="253"/>
      <c r="AT764" s="254" t="s">
        <v>166</v>
      </c>
      <c r="AU764" s="254" t="s">
        <v>84</v>
      </c>
      <c r="AV764" s="12" t="s">
        <v>84</v>
      </c>
      <c r="AW764" s="12" t="s">
        <v>37</v>
      </c>
      <c r="AX764" s="12" t="s">
        <v>74</v>
      </c>
      <c r="AY764" s="254" t="s">
        <v>157</v>
      </c>
    </row>
    <row r="765" spans="2:51" s="13" customFormat="1" ht="13.5">
      <c r="B765" s="255"/>
      <c r="C765" s="256"/>
      <c r="D765" s="235" t="s">
        <v>166</v>
      </c>
      <c r="E765" s="257" t="s">
        <v>30</v>
      </c>
      <c r="F765" s="258" t="s">
        <v>177</v>
      </c>
      <c r="G765" s="256"/>
      <c r="H765" s="259">
        <v>22.7</v>
      </c>
      <c r="I765" s="260"/>
      <c r="J765" s="256"/>
      <c r="K765" s="256"/>
      <c r="L765" s="261"/>
      <c r="M765" s="262"/>
      <c r="N765" s="263"/>
      <c r="O765" s="263"/>
      <c r="P765" s="263"/>
      <c r="Q765" s="263"/>
      <c r="R765" s="263"/>
      <c r="S765" s="263"/>
      <c r="T765" s="264"/>
      <c r="AT765" s="265" t="s">
        <v>166</v>
      </c>
      <c r="AU765" s="265" t="s">
        <v>84</v>
      </c>
      <c r="AV765" s="13" t="s">
        <v>164</v>
      </c>
      <c r="AW765" s="13" t="s">
        <v>37</v>
      </c>
      <c r="AX765" s="13" t="s">
        <v>82</v>
      </c>
      <c r="AY765" s="265" t="s">
        <v>157</v>
      </c>
    </row>
    <row r="766" spans="2:65" s="1" customFormat="1" ht="25.5" customHeight="1">
      <c r="B766" s="46"/>
      <c r="C766" s="221" t="s">
        <v>1135</v>
      </c>
      <c r="D766" s="221" t="s">
        <v>159</v>
      </c>
      <c r="E766" s="222" t="s">
        <v>1136</v>
      </c>
      <c r="F766" s="223" t="s">
        <v>1137</v>
      </c>
      <c r="G766" s="224" t="s">
        <v>162</v>
      </c>
      <c r="H766" s="225">
        <v>3.96</v>
      </c>
      <c r="I766" s="226"/>
      <c r="J766" s="227">
        <f>ROUND(I766*H766,2)</f>
        <v>0</v>
      </c>
      <c r="K766" s="223" t="s">
        <v>163</v>
      </c>
      <c r="L766" s="72"/>
      <c r="M766" s="228" t="s">
        <v>30</v>
      </c>
      <c r="N766" s="229" t="s">
        <v>45</v>
      </c>
      <c r="O766" s="47"/>
      <c r="P766" s="230">
        <f>O766*H766</f>
        <v>0</v>
      </c>
      <c r="Q766" s="230">
        <v>0.0001</v>
      </c>
      <c r="R766" s="230">
        <f>Q766*H766</f>
        <v>0.00039600000000000003</v>
      </c>
      <c r="S766" s="230">
        <v>0</v>
      </c>
      <c r="T766" s="231">
        <f>S766*H766</f>
        <v>0</v>
      </c>
      <c r="AR766" s="24" t="s">
        <v>255</v>
      </c>
      <c r="AT766" s="24" t="s">
        <v>159</v>
      </c>
      <c r="AU766" s="24" t="s">
        <v>84</v>
      </c>
      <c r="AY766" s="24" t="s">
        <v>157</v>
      </c>
      <c r="BE766" s="232">
        <f>IF(N766="základní",J766,0)</f>
        <v>0</v>
      </c>
      <c r="BF766" s="232">
        <f>IF(N766="snížená",J766,0)</f>
        <v>0</v>
      </c>
      <c r="BG766" s="232">
        <f>IF(N766="zákl. přenesená",J766,0)</f>
        <v>0</v>
      </c>
      <c r="BH766" s="232">
        <f>IF(N766="sníž. přenesená",J766,0)</f>
        <v>0</v>
      </c>
      <c r="BI766" s="232">
        <f>IF(N766="nulová",J766,0)</f>
        <v>0</v>
      </c>
      <c r="BJ766" s="24" t="s">
        <v>82</v>
      </c>
      <c r="BK766" s="232">
        <f>ROUND(I766*H766,2)</f>
        <v>0</v>
      </c>
      <c r="BL766" s="24" t="s">
        <v>255</v>
      </c>
      <c r="BM766" s="24" t="s">
        <v>1138</v>
      </c>
    </row>
    <row r="767" spans="2:47" s="1" customFormat="1" ht="13.5">
      <c r="B767" s="46"/>
      <c r="C767" s="74"/>
      <c r="D767" s="235" t="s">
        <v>221</v>
      </c>
      <c r="E767" s="74"/>
      <c r="F767" s="276" t="s">
        <v>1124</v>
      </c>
      <c r="G767" s="74"/>
      <c r="H767" s="74"/>
      <c r="I767" s="191"/>
      <c r="J767" s="74"/>
      <c r="K767" s="74"/>
      <c r="L767" s="72"/>
      <c r="M767" s="277"/>
      <c r="N767" s="47"/>
      <c r="O767" s="47"/>
      <c r="P767" s="47"/>
      <c r="Q767" s="47"/>
      <c r="R767" s="47"/>
      <c r="S767" s="47"/>
      <c r="T767" s="95"/>
      <c r="AT767" s="24" t="s">
        <v>221</v>
      </c>
      <c r="AU767" s="24" t="s">
        <v>84</v>
      </c>
    </row>
    <row r="768" spans="2:51" s="11" customFormat="1" ht="13.5">
      <c r="B768" s="233"/>
      <c r="C768" s="234"/>
      <c r="D768" s="235" t="s">
        <v>166</v>
      </c>
      <c r="E768" s="236" t="s">
        <v>30</v>
      </c>
      <c r="F768" s="237" t="s">
        <v>766</v>
      </c>
      <c r="G768" s="234"/>
      <c r="H768" s="236" t="s">
        <v>30</v>
      </c>
      <c r="I768" s="238"/>
      <c r="J768" s="234"/>
      <c r="K768" s="234"/>
      <c r="L768" s="239"/>
      <c r="M768" s="240"/>
      <c r="N768" s="241"/>
      <c r="O768" s="241"/>
      <c r="P768" s="241"/>
      <c r="Q768" s="241"/>
      <c r="R768" s="241"/>
      <c r="S768" s="241"/>
      <c r="T768" s="242"/>
      <c r="AT768" s="243" t="s">
        <v>166</v>
      </c>
      <c r="AU768" s="243" t="s">
        <v>84</v>
      </c>
      <c r="AV768" s="11" t="s">
        <v>82</v>
      </c>
      <c r="AW768" s="11" t="s">
        <v>37</v>
      </c>
      <c r="AX768" s="11" t="s">
        <v>74</v>
      </c>
      <c r="AY768" s="243" t="s">
        <v>157</v>
      </c>
    </row>
    <row r="769" spans="2:51" s="12" customFormat="1" ht="13.5">
      <c r="B769" s="244"/>
      <c r="C769" s="245"/>
      <c r="D769" s="235" t="s">
        <v>166</v>
      </c>
      <c r="E769" s="246" t="s">
        <v>30</v>
      </c>
      <c r="F769" s="247" t="s">
        <v>1125</v>
      </c>
      <c r="G769" s="245"/>
      <c r="H769" s="248">
        <v>3.96</v>
      </c>
      <c r="I769" s="249"/>
      <c r="J769" s="245"/>
      <c r="K769" s="245"/>
      <c r="L769" s="250"/>
      <c r="M769" s="251"/>
      <c r="N769" s="252"/>
      <c r="O769" s="252"/>
      <c r="P769" s="252"/>
      <c r="Q769" s="252"/>
      <c r="R769" s="252"/>
      <c r="S769" s="252"/>
      <c r="T769" s="253"/>
      <c r="AT769" s="254" t="s">
        <v>166</v>
      </c>
      <c r="AU769" s="254" t="s">
        <v>84</v>
      </c>
      <c r="AV769" s="12" t="s">
        <v>84</v>
      </c>
      <c r="AW769" s="12" t="s">
        <v>37</v>
      </c>
      <c r="AX769" s="12" t="s">
        <v>82</v>
      </c>
      <c r="AY769" s="254" t="s">
        <v>157</v>
      </c>
    </row>
    <row r="770" spans="2:65" s="1" customFormat="1" ht="38.25" customHeight="1">
      <c r="B770" s="46"/>
      <c r="C770" s="221" t="s">
        <v>1139</v>
      </c>
      <c r="D770" s="221" t="s">
        <v>159</v>
      </c>
      <c r="E770" s="222" t="s">
        <v>1140</v>
      </c>
      <c r="F770" s="223" t="s">
        <v>1141</v>
      </c>
      <c r="G770" s="224" t="s">
        <v>295</v>
      </c>
      <c r="H770" s="225">
        <v>1.8</v>
      </c>
      <c r="I770" s="226"/>
      <c r="J770" s="227">
        <f>ROUND(I770*H770,2)</f>
        <v>0</v>
      </c>
      <c r="K770" s="223" t="s">
        <v>163</v>
      </c>
      <c r="L770" s="72"/>
      <c r="M770" s="228" t="s">
        <v>30</v>
      </c>
      <c r="N770" s="229" t="s">
        <v>45</v>
      </c>
      <c r="O770" s="47"/>
      <c r="P770" s="230">
        <f>O770*H770</f>
        <v>0</v>
      </c>
      <c r="Q770" s="230">
        <v>0.00663</v>
      </c>
      <c r="R770" s="230">
        <f>Q770*H770</f>
        <v>0.011934</v>
      </c>
      <c r="S770" s="230">
        <v>0</v>
      </c>
      <c r="T770" s="231">
        <f>S770*H770</f>
        <v>0</v>
      </c>
      <c r="AR770" s="24" t="s">
        <v>255</v>
      </c>
      <c r="AT770" s="24" t="s">
        <v>159</v>
      </c>
      <c r="AU770" s="24" t="s">
        <v>84</v>
      </c>
      <c r="AY770" s="24" t="s">
        <v>157</v>
      </c>
      <c r="BE770" s="232">
        <f>IF(N770="základní",J770,0)</f>
        <v>0</v>
      </c>
      <c r="BF770" s="232">
        <f>IF(N770="snížená",J770,0)</f>
        <v>0</v>
      </c>
      <c r="BG770" s="232">
        <f>IF(N770="zákl. přenesená",J770,0)</f>
        <v>0</v>
      </c>
      <c r="BH770" s="232">
        <f>IF(N770="sníž. přenesená",J770,0)</f>
        <v>0</v>
      </c>
      <c r="BI770" s="232">
        <f>IF(N770="nulová",J770,0)</f>
        <v>0</v>
      </c>
      <c r="BJ770" s="24" t="s">
        <v>82</v>
      </c>
      <c r="BK770" s="232">
        <f>ROUND(I770*H770,2)</f>
        <v>0</v>
      </c>
      <c r="BL770" s="24" t="s">
        <v>255</v>
      </c>
      <c r="BM770" s="24" t="s">
        <v>1142</v>
      </c>
    </row>
    <row r="771" spans="2:47" s="1" customFormat="1" ht="13.5">
      <c r="B771" s="46"/>
      <c r="C771" s="74"/>
      <c r="D771" s="235" t="s">
        <v>221</v>
      </c>
      <c r="E771" s="74"/>
      <c r="F771" s="276" t="s">
        <v>1124</v>
      </c>
      <c r="G771" s="74"/>
      <c r="H771" s="74"/>
      <c r="I771" s="191"/>
      <c r="J771" s="74"/>
      <c r="K771" s="74"/>
      <c r="L771" s="72"/>
      <c r="M771" s="277"/>
      <c r="N771" s="47"/>
      <c r="O771" s="47"/>
      <c r="P771" s="47"/>
      <c r="Q771" s="47"/>
      <c r="R771" s="47"/>
      <c r="S771" s="47"/>
      <c r="T771" s="95"/>
      <c r="AT771" s="24" t="s">
        <v>221</v>
      </c>
      <c r="AU771" s="24" t="s">
        <v>84</v>
      </c>
    </row>
    <row r="772" spans="2:65" s="1" customFormat="1" ht="25.5" customHeight="1">
      <c r="B772" s="46"/>
      <c r="C772" s="221" t="s">
        <v>1143</v>
      </c>
      <c r="D772" s="221" t="s">
        <v>159</v>
      </c>
      <c r="E772" s="222" t="s">
        <v>1144</v>
      </c>
      <c r="F772" s="223" t="s">
        <v>1145</v>
      </c>
      <c r="G772" s="224" t="s">
        <v>162</v>
      </c>
      <c r="H772" s="225">
        <v>12.6</v>
      </c>
      <c r="I772" s="226"/>
      <c r="J772" s="227">
        <f>ROUND(I772*H772,2)</f>
        <v>0</v>
      </c>
      <c r="K772" s="223" t="s">
        <v>163</v>
      </c>
      <c r="L772" s="72"/>
      <c r="M772" s="228" t="s">
        <v>30</v>
      </c>
      <c r="N772" s="229" t="s">
        <v>45</v>
      </c>
      <c r="O772" s="47"/>
      <c r="P772" s="230">
        <f>O772*H772</f>
        <v>0</v>
      </c>
      <c r="Q772" s="230">
        <v>0.00161</v>
      </c>
      <c r="R772" s="230">
        <f>Q772*H772</f>
        <v>0.020286000000000002</v>
      </c>
      <c r="S772" s="230">
        <v>0</v>
      </c>
      <c r="T772" s="231">
        <f>S772*H772</f>
        <v>0</v>
      </c>
      <c r="AR772" s="24" t="s">
        <v>255</v>
      </c>
      <c r="AT772" s="24" t="s">
        <v>159</v>
      </c>
      <c r="AU772" s="24" t="s">
        <v>84</v>
      </c>
      <c r="AY772" s="24" t="s">
        <v>157</v>
      </c>
      <c r="BE772" s="232">
        <f>IF(N772="základní",J772,0)</f>
        <v>0</v>
      </c>
      <c r="BF772" s="232">
        <f>IF(N772="snížená",J772,0)</f>
        <v>0</v>
      </c>
      <c r="BG772" s="232">
        <f>IF(N772="zákl. přenesená",J772,0)</f>
        <v>0</v>
      </c>
      <c r="BH772" s="232">
        <f>IF(N772="sníž. přenesená",J772,0)</f>
        <v>0</v>
      </c>
      <c r="BI772" s="232">
        <f>IF(N772="nulová",J772,0)</f>
        <v>0</v>
      </c>
      <c r="BJ772" s="24" t="s">
        <v>82</v>
      </c>
      <c r="BK772" s="232">
        <f>ROUND(I772*H772,2)</f>
        <v>0</v>
      </c>
      <c r="BL772" s="24" t="s">
        <v>255</v>
      </c>
      <c r="BM772" s="24" t="s">
        <v>1146</v>
      </c>
    </row>
    <row r="773" spans="2:47" s="1" customFormat="1" ht="13.5">
      <c r="B773" s="46"/>
      <c r="C773" s="74"/>
      <c r="D773" s="235" t="s">
        <v>221</v>
      </c>
      <c r="E773" s="74"/>
      <c r="F773" s="276" t="s">
        <v>1124</v>
      </c>
      <c r="G773" s="74"/>
      <c r="H773" s="74"/>
      <c r="I773" s="191"/>
      <c r="J773" s="74"/>
      <c r="K773" s="74"/>
      <c r="L773" s="72"/>
      <c r="M773" s="277"/>
      <c r="N773" s="47"/>
      <c r="O773" s="47"/>
      <c r="P773" s="47"/>
      <c r="Q773" s="47"/>
      <c r="R773" s="47"/>
      <c r="S773" s="47"/>
      <c r="T773" s="95"/>
      <c r="AT773" s="24" t="s">
        <v>221</v>
      </c>
      <c r="AU773" s="24" t="s">
        <v>84</v>
      </c>
    </row>
    <row r="774" spans="2:51" s="11" customFormat="1" ht="13.5">
      <c r="B774" s="233"/>
      <c r="C774" s="234"/>
      <c r="D774" s="235" t="s">
        <v>166</v>
      </c>
      <c r="E774" s="236" t="s">
        <v>30</v>
      </c>
      <c r="F774" s="237" t="s">
        <v>1126</v>
      </c>
      <c r="G774" s="234"/>
      <c r="H774" s="236" t="s">
        <v>30</v>
      </c>
      <c r="I774" s="238"/>
      <c r="J774" s="234"/>
      <c r="K774" s="234"/>
      <c r="L774" s="239"/>
      <c r="M774" s="240"/>
      <c r="N774" s="241"/>
      <c r="O774" s="241"/>
      <c r="P774" s="241"/>
      <c r="Q774" s="241"/>
      <c r="R774" s="241"/>
      <c r="S774" s="241"/>
      <c r="T774" s="242"/>
      <c r="AT774" s="243" t="s">
        <v>166</v>
      </c>
      <c r="AU774" s="243" t="s">
        <v>84</v>
      </c>
      <c r="AV774" s="11" t="s">
        <v>82</v>
      </c>
      <c r="AW774" s="11" t="s">
        <v>37</v>
      </c>
      <c r="AX774" s="11" t="s">
        <v>74</v>
      </c>
      <c r="AY774" s="243" t="s">
        <v>157</v>
      </c>
    </row>
    <row r="775" spans="2:51" s="12" customFormat="1" ht="13.5">
      <c r="B775" s="244"/>
      <c r="C775" s="245"/>
      <c r="D775" s="235" t="s">
        <v>166</v>
      </c>
      <c r="E775" s="246" t="s">
        <v>30</v>
      </c>
      <c r="F775" s="247" t="s">
        <v>1127</v>
      </c>
      <c r="G775" s="245"/>
      <c r="H775" s="248">
        <v>12.6</v>
      </c>
      <c r="I775" s="249"/>
      <c r="J775" s="245"/>
      <c r="K775" s="245"/>
      <c r="L775" s="250"/>
      <c r="M775" s="251"/>
      <c r="N775" s="252"/>
      <c r="O775" s="252"/>
      <c r="P775" s="252"/>
      <c r="Q775" s="252"/>
      <c r="R775" s="252"/>
      <c r="S775" s="252"/>
      <c r="T775" s="253"/>
      <c r="AT775" s="254" t="s">
        <v>166</v>
      </c>
      <c r="AU775" s="254" t="s">
        <v>84</v>
      </c>
      <c r="AV775" s="12" t="s">
        <v>84</v>
      </c>
      <c r="AW775" s="12" t="s">
        <v>37</v>
      </c>
      <c r="AX775" s="12" t="s">
        <v>82</v>
      </c>
      <c r="AY775" s="254" t="s">
        <v>157</v>
      </c>
    </row>
    <row r="776" spans="2:65" s="1" customFormat="1" ht="25.5" customHeight="1">
      <c r="B776" s="46"/>
      <c r="C776" s="221" t="s">
        <v>1147</v>
      </c>
      <c r="D776" s="221" t="s">
        <v>159</v>
      </c>
      <c r="E776" s="222" t="s">
        <v>1148</v>
      </c>
      <c r="F776" s="223" t="s">
        <v>1149</v>
      </c>
      <c r="G776" s="224" t="s">
        <v>162</v>
      </c>
      <c r="H776" s="225">
        <v>16.56</v>
      </c>
      <c r="I776" s="226"/>
      <c r="J776" s="227">
        <f>ROUND(I776*H776,2)</f>
        <v>0</v>
      </c>
      <c r="K776" s="223" t="s">
        <v>163</v>
      </c>
      <c r="L776" s="72"/>
      <c r="M776" s="228" t="s">
        <v>30</v>
      </c>
      <c r="N776" s="229" t="s">
        <v>45</v>
      </c>
      <c r="O776" s="47"/>
      <c r="P776" s="230">
        <f>O776*H776</f>
        <v>0</v>
      </c>
      <c r="Q776" s="230">
        <v>0.00025</v>
      </c>
      <c r="R776" s="230">
        <f>Q776*H776</f>
        <v>0.00414</v>
      </c>
      <c r="S776" s="230">
        <v>0</v>
      </c>
      <c r="T776" s="231">
        <f>S776*H776</f>
        <v>0</v>
      </c>
      <c r="AR776" s="24" t="s">
        <v>255</v>
      </c>
      <c r="AT776" s="24" t="s">
        <v>159</v>
      </c>
      <c r="AU776" s="24" t="s">
        <v>84</v>
      </c>
      <c r="AY776" s="24" t="s">
        <v>157</v>
      </c>
      <c r="BE776" s="232">
        <f>IF(N776="základní",J776,0)</f>
        <v>0</v>
      </c>
      <c r="BF776" s="232">
        <f>IF(N776="snížená",J776,0)</f>
        <v>0</v>
      </c>
      <c r="BG776" s="232">
        <f>IF(N776="zákl. přenesená",J776,0)</f>
        <v>0</v>
      </c>
      <c r="BH776" s="232">
        <f>IF(N776="sníž. přenesená",J776,0)</f>
        <v>0</v>
      </c>
      <c r="BI776" s="232">
        <f>IF(N776="nulová",J776,0)</f>
        <v>0</v>
      </c>
      <c r="BJ776" s="24" t="s">
        <v>82</v>
      </c>
      <c r="BK776" s="232">
        <f>ROUND(I776*H776,2)</f>
        <v>0</v>
      </c>
      <c r="BL776" s="24" t="s">
        <v>255</v>
      </c>
      <c r="BM776" s="24" t="s">
        <v>1150</v>
      </c>
    </row>
    <row r="777" spans="2:47" s="1" customFormat="1" ht="13.5">
      <c r="B777" s="46"/>
      <c r="C777" s="74"/>
      <c r="D777" s="235" t="s">
        <v>221</v>
      </c>
      <c r="E777" s="74"/>
      <c r="F777" s="276" t="s">
        <v>1124</v>
      </c>
      <c r="G777" s="74"/>
      <c r="H777" s="74"/>
      <c r="I777" s="191"/>
      <c r="J777" s="74"/>
      <c r="K777" s="74"/>
      <c r="L777" s="72"/>
      <c r="M777" s="277"/>
      <c r="N777" s="47"/>
      <c r="O777" s="47"/>
      <c r="P777" s="47"/>
      <c r="Q777" s="47"/>
      <c r="R777" s="47"/>
      <c r="S777" s="47"/>
      <c r="T777" s="95"/>
      <c r="AT777" s="24" t="s">
        <v>221</v>
      </c>
      <c r="AU777" s="24" t="s">
        <v>84</v>
      </c>
    </row>
    <row r="778" spans="2:65" s="1" customFormat="1" ht="51" customHeight="1">
      <c r="B778" s="46"/>
      <c r="C778" s="221" t="s">
        <v>1151</v>
      </c>
      <c r="D778" s="221" t="s">
        <v>159</v>
      </c>
      <c r="E778" s="222" t="s">
        <v>1152</v>
      </c>
      <c r="F778" s="223" t="s">
        <v>1153</v>
      </c>
      <c r="G778" s="224" t="s">
        <v>182</v>
      </c>
      <c r="H778" s="225">
        <v>0.323</v>
      </c>
      <c r="I778" s="226"/>
      <c r="J778" s="227">
        <f>ROUND(I778*H778,2)</f>
        <v>0</v>
      </c>
      <c r="K778" s="223" t="s">
        <v>163</v>
      </c>
      <c r="L778" s="72"/>
      <c r="M778" s="228" t="s">
        <v>30</v>
      </c>
      <c r="N778" s="229" t="s">
        <v>45</v>
      </c>
      <c r="O778" s="47"/>
      <c r="P778" s="230">
        <f>O778*H778</f>
        <v>0</v>
      </c>
      <c r="Q778" s="230">
        <v>0</v>
      </c>
      <c r="R778" s="230">
        <f>Q778*H778</f>
        <v>0</v>
      </c>
      <c r="S778" s="230">
        <v>0</v>
      </c>
      <c r="T778" s="231">
        <f>S778*H778</f>
        <v>0</v>
      </c>
      <c r="AR778" s="24" t="s">
        <v>255</v>
      </c>
      <c r="AT778" s="24" t="s">
        <v>159</v>
      </c>
      <c r="AU778" s="24" t="s">
        <v>84</v>
      </c>
      <c r="AY778" s="24" t="s">
        <v>157</v>
      </c>
      <c r="BE778" s="232">
        <f>IF(N778="základní",J778,0)</f>
        <v>0</v>
      </c>
      <c r="BF778" s="232">
        <f>IF(N778="snížená",J778,0)</f>
        <v>0</v>
      </c>
      <c r="BG778" s="232">
        <f>IF(N778="zákl. přenesená",J778,0)</f>
        <v>0</v>
      </c>
      <c r="BH778" s="232">
        <f>IF(N778="sníž. přenesená",J778,0)</f>
        <v>0</v>
      </c>
      <c r="BI778" s="232">
        <f>IF(N778="nulová",J778,0)</f>
        <v>0</v>
      </c>
      <c r="BJ778" s="24" t="s">
        <v>82</v>
      </c>
      <c r="BK778" s="232">
        <f>ROUND(I778*H778,2)</f>
        <v>0</v>
      </c>
      <c r="BL778" s="24" t="s">
        <v>255</v>
      </c>
      <c r="BM778" s="24" t="s">
        <v>1154</v>
      </c>
    </row>
    <row r="779" spans="2:63" s="10" customFormat="1" ht="29.85" customHeight="1">
      <c r="B779" s="205"/>
      <c r="C779" s="206"/>
      <c r="D779" s="207" t="s">
        <v>73</v>
      </c>
      <c r="E779" s="219" t="s">
        <v>1155</v>
      </c>
      <c r="F779" s="219" t="s">
        <v>1156</v>
      </c>
      <c r="G779" s="206"/>
      <c r="H779" s="206"/>
      <c r="I779" s="209"/>
      <c r="J779" s="220">
        <f>BK779</f>
        <v>0</v>
      </c>
      <c r="K779" s="206"/>
      <c r="L779" s="211"/>
      <c r="M779" s="212"/>
      <c r="N779" s="213"/>
      <c r="O779" s="213"/>
      <c r="P779" s="214">
        <f>SUM(P780:P832)</f>
        <v>0</v>
      </c>
      <c r="Q779" s="213"/>
      <c r="R779" s="214">
        <f>SUM(R780:R832)</f>
        <v>0.646871318172</v>
      </c>
      <c r="S779" s="213"/>
      <c r="T779" s="215">
        <f>SUM(T780:T832)</f>
        <v>0.09831</v>
      </c>
      <c r="AR779" s="216" t="s">
        <v>84</v>
      </c>
      <c r="AT779" s="217" t="s">
        <v>73</v>
      </c>
      <c r="AU779" s="217" t="s">
        <v>82</v>
      </c>
      <c r="AY779" s="216" t="s">
        <v>157</v>
      </c>
      <c r="BK779" s="218">
        <f>SUM(BK780:BK832)</f>
        <v>0</v>
      </c>
    </row>
    <row r="780" spans="2:65" s="1" customFormat="1" ht="16.5" customHeight="1">
      <c r="B780" s="46"/>
      <c r="C780" s="221" t="s">
        <v>1157</v>
      </c>
      <c r="D780" s="221" t="s">
        <v>159</v>
      </c>
      <c r="E780" s="222" t="s">
        <v>1158</v>
      </c>
      <c r="F780" s="223" t="s">
        <v>1159</v>
      </c>
      <c r="G780" s="224" t="s">
        <v>162</v>
      </c>
      <c r="H780" s="225">
        <v>5.8</v>
      </c>
      <c r="I780" s="226"/>
      <c r="J780" s="227">
        <f>ROUND(I780*H780,2)</f>
        <v>0</v>
      </c>
      <c r="K780" s="223" t="s">
        <v>163</v>
      </c>
      <c r="L780" s="72"/>
      <c r="M780" s="228" t="s">
        <v>30</v>
      </c>
      <c r="N780" s="229" t="s">
        <v>45</v>
      </c>
      <c r="O780" s="47"/>
      <c r="P780" s="230">
        <f>O780*H780</f>
        <v>0</v>
      </c>
      <c r="Q780" s="230">
        <v>0</v>
      </c>
      <c r="R780" s="230">
        <f>Q780*H780</f>
        <v>0</v>
      </c>
      <c r="S780" s="230">
        <v>0.01695</v>
      </c>
      <c r="T780" s="231">
        <f>S780*H780</f>
        <v>0.09831</v>
      </c>
      <c r="AR780" s="24" t="s">
        <v>255</v>
      </c>
      <c r="AT780" s="24" t="s">
        <v>159</v>
      </c>
      <c r="AU780" s="24" t="s">
        <v>84</v>
      </c>
      <c r="AY780" s="24" t="s">
        <v>157</v>
      </c>
      <c r="BE780" s="232">
        <f>IF(N780="základní",J780,0)</f>
        <v>0</v>
      </c>
      <c r="BF780" s="232">
        <f>IF(N780="snížená",J780,0)</f>
        <v>0</v>
      </c>
      <c r="BG780" s="232">
        <f>IF(N780="zákl. přenesená",J780,0)</f>
        <v>0</v>
      </c>
      <c r="BH780" s="232">
        <f>IF(N780="sníž. přenesená",J780,0)</f>
        <v>0</v>
      </c>
      <c r="BI780" s="232">
        <f>IF(N780="nulová",J780,0)</f>
        <v>0</v>
      </c>
      <c r="BJ780" s="24" t="s">
        <v>82</v>
      </c>
      <c r="BK780" s="232">
        <f>ROUND(I780*H780,2)</f>
        <v>0</v>
      </c>
      <c r="BL780" s="24" t="s">
        <v>255</v>
      </c>
      <c r="BM780" s="24" t="s">
        <v>1160</v>
      </c>
    </row>
    <row r="781" spans="2:51" s="11" customFormat="1" ht="13.5">
      <c r="B781" s="233"/>
      <c r="C781" s="234"/>
      <c r="D781" s="235" t="s">
        <v>166</v>
      </c>
      <c r="E781" s="236" t="s">
        <v>30</v>
      </c>
      <c r="F781" s="237" t="s">
        <v>1161</v>
      </c>
      <c r="G781" s="234"/>
      <c r="H781" s="236" t="s">
        <v>30</v>
      </c>
      <c r="I781" s="238"/>
      <c r="J781" s="234"/>
      <c r="K781" s="234"/>
      <c r="L781" s="239"/>
      <c r="M781" s="240"/>
      <c r="N781" s="241"/>
      <c r="O781" s="241"/>
      <c r="P781" s="241"/>
      <c r="Q781" s="241"/>
      <c r="R781" s="241"/>
      <c r="S781" s="241"/>
      <c r="T781" s="242"/>
      <c r="AT781" s="243" t="s">
        <v>166</v>
      </c>
      <c r="AU781" s="243" t="s">
        <v>84</v>
      </c>
      <c r="AV781" s="11" t="s">
        <v>82</v>
      </c>
      <c r="AW781" s="11" t="s">
        <v>37</v>
      </c>
      <c r="AX781" s="11" t="s">
        <v>74</v>
      </c>
      <c r="AY781" s="243" t="s">
        <v>157</v>
      </c>
    </row>
    <row r="782" spans="2:51" s="12" customFormat="1" ht="13.5">
      <c r="B782" s="244"/>
      <c r="C782" s="245"/>
      <c r="D782" s="235" t="s">
        <v>166</v>
      </c>
      <c r="E782" s="246" t="s">
        <v>30</v>
      </c>
      <c r="F782" s="247" t="s">
        <v>1162</v>
      </c>
      <c r="G782" s="245"/>
      <c r="H782" s="248">
        <v>5.8</v>
      </c>
      <c r="I782" s="249"/>
      <c r="J782" s="245"/>
      <c r="K782" s="245"/>
      <c r="L782" s="250"/>
      <c r="M782" s="251"/>
      <c r="N782" s="252"/>
      <c r="O782" s="252"/>
      <c r="P782" s="252"/>
      <c r="Q782" s="252"/>
      <c r="R782" s="252"/>
      <c r="S782" s="252"/>
      <c r="T782" s="253"/>
      <c r="AT782" s="254" t="s">
        <v>166</v>
      </c>
      <c r="AU782" s="254" t="s">
        <v>84</v>
      </c>
      <c r="AV782" s="12" t="s">
        <v>84</v>
      </c>
      <c r="AW782" s="12" t="s">
        <v>37</v>
      </c>
      <c r="AX782" s="12" t="s">
        <v>82</v>
      </c>
      <c r="AY782" s="254" t="s">
        <v>157</v>
      </c>
    </row>
    <row r="783" spans="2:65" s="1" customFormat="1" ht="25.5" customHeight="1">
      <c r="B783" s="46"/>
      <c r="C783" s="221" t="s">
        <v>1163</v>
      </c>
      <c r="D783" s="221" t="s">
        <v>159</v>
      </c>
      <c r="E783" s="222" t="s">
        <v>1164</v>
      </c>
      <c r="F783" s="223" t="s">
        <v>1165</v>
      </c>
      <c r="G783" s="224" t="s">
        <v>162</v>
      </c>
      <c r="H783" s="225">
        <v>4.44</v>
      </c>
      <c r="I783" s="226"/>
      <c r="J783" s="227">
        <f>ROUND(I783*H783,2)</f>
        <v>0</v>
      </c>
      <c r="K783" s="223" t="s">
        <v>163</v>
      </c>
      <c r="L783" s="72"/>
      <c r="M783" s="228" t="s">
        <v>30</v>
      </c>
      <c r="N783" s="229" t="s">
        <v>45</v>
      </c>
      <c r="O783" s="47"/>
      <c r="P783" s="230">
        <f>O783*H783</f>
        <v>0</v>
      </c>
      <c r="Q783" s="230">
        <v>0.0002542463</v>
      </c>
      <c r="R783" s="230">
        <f>Q783*H783</f>
        <v>0.001128853572</v>
      </c>
      <c r="S783" s="230">
        <v>0</v>
      </c>
      <c r="T783" s="231">
        <f>S783*H783</f>
        <v>0</v>
      </c>
      <c r="AR783" s="24" t="s">
        <v>255</v>
      </c>
      <c r="AT783" s="24" t="s">
        <v>159</v>
      </c>
      <c r="AU783" s="24" t="s">
        <v>84</v>
      </c>
      <c r="AY783" s="24" t="s">
        <v>157</v>
      </c>
      <c r="BE783" s="232">
        <f>IF(N783="základní",J783,0)</f>
        <v>0</v>
      </c>
      <c r="BF783" s="232">
        <f>IF(N783="snížená",J783,0)</f>
        <v>0</v>
      </c>
      <c r="BG783" s="232">
        <f>IF(N783="zákl. přenesená",J783,0)</f>
        <v>0</v>
      </c>
      <c r="BH783" s="232">
        <f>IF(N783="sníž. přenesená",J783,0)</f>
        <v>0</v>
      </c>
      <c r="BI783" s="232">
        <f>IF(N783="nulová",J783,0)</f>
        <v>0</v>
      </c>
      <c r="BJ783" s="24" t="s">
        <v>82</v>
      </c>
      <c r="BK783" s="232">
        <f>ROUND(I783*H783,2)</f>
        <v>0</v>
      </c>
      <c r="BL783" s="24" t="s">
        <v>255</v>
      </c>
      <c r="BM783" s="24" t="s">
        <v>1166</v>
      </c>
    </row>
    <row r="784" spans="2:47" s="1" customFormat="1" ht="13.5">
      <c r="B784" s="46"/>
      <c r="C784" s="74"/>
      <c r="D784" s="235" t="s">
        <v>221</v>
      </c>
      <c r="E784" s="74"/>
      <c r="F784" s="276" t="s">
        <v>1167</v>
      </c>
      <c r="G784" s="74"/>
      <c r="H784" s="74"/>
      <c r="I784" s="191"/>
      <c r="J784" s="74"/>
      <c r="K784" s="74"/>
      <c r="L784" s="72"/>
      <c r="M784" s="277"/>
      <c r="N784" s="47"/>
      <c r="O784" s="47"/>
      <c r="P784" s="47"/>
      <c r="Q784" s="47"/>
      <c r="R784" s="47"/>
      <c r="S784" s="47"/>
      <c r="T784" s="95"/>
      <c r="AT784" s="24" t="s">
        <v>221</v>
      </c>
      <c r="AU784" s="24" t="s">
        <v>84</v>
      </c>
    </row>
    <row r="785" spans="2:51" s="12" customFormat="1" ht="13.5">
      <c r="B785" s="244"/>
      <c r="C785" s="245"/>
      <c r="D785" s="235" t="s">
        <v>166</v>
      </c>
      <c r="E785" s="246" t="s">
        <v>30</v>
      </c>
      <c r="F785" s="247" t="s">
        <v>845</v>
      </c>
      <c r="G785" s="245"/>
      <c r="H785" s="248">
        <v>0.2</v>
      </c>
      <c r="I785" s="249"/>
      <c r="J785" s="245"/>
      <c r="K785" s="245"/>
      <c r="L785" s="250"/>
      <c r="M785" s="251"/>
      <c r="N785" s="252"/>
      <c r="O785" s="252"/>
      <c r="P785" s="252"/>
      <c r="Q785" s="252"/>
      <c r="R785" s="252"/>
      <c r="S785" s="252"/>
      <c r="T785" s="253"/>
      <c r="AT785" s="254" t="s">
        <v>166</v>
      </c>
      <c r="AU785" s="254" t="s">
        <v>84</v>
      </c>
      <c r="AV785" s="12" t="s">
        <v>84</v>
      </c>
      <c r="AW785" s="12" t="s">
        <v>37</v>
      </c>
      <c r="AX785" s="12" t="s">
        <v>74</v>
      </c>
      <c r="AY785" s="254" t="s">
        <v>157</v>
      </c>
    </row>
    <row r="786" spans="2:51" s="12" customFormat="1" ht="13.5">
      <c r="B786" s="244"/>
      <c r="C786" s="245"/>
      <c r="D786" s="235" t="s">
        <v>166</v>
      </c>
      <c r="E786" s="246" t="s">
        <v>30</v>
      </c>
      <c r="F786" s="247" t="s">
        <v>846</v>
      </c>
      <c r="G786" s="245"/>
      <c r="H786" s="248">
        <v>0.8</v>
      </c>
      <c r="I786" s="249"/>
      <c r="J786" s="245"/>
      <c r="K786" s="245"/>
      <c r="L786" s="250"/>
      <c r="M786" s="251"/>
      <c r="N786" s="252"/>
      <c r="O786" s="252"/>
      <c r="P786" s="252"/>
      <c r="Q786" s="252"/>
      <c r="R786" s="252"/>
      <c r="S786" s="252"/>
      <c r="T786" s="253"/>
      <c r="AT786" s="254" t="s">
        <v>166</v>
      </c>
      <c r="AU786" s="254" t="s">
        <v>84</v>
      </c>
      <c r="AV786" s="12" t="s">
        <v>84</v>
      </c>
      <c r="AW786" s="12" t="s">
        <v>37</v>
      </c>
      <c r="AX786" s="12" t="s">
        <v>74</v>
      </c>
      <c r="AY786" s="254" t="s">
        <v>157</v>
      </c>
    </row>
    <row r="787" spans="2:51" s="12" customFormat="1" ht="13.5">
      <c r="B787" s="244"/>
      <c r="C787" s="245"/>
      <c r="D787" s="235" t="s">
        <v>166</v>
      </c>
      <c r="E787" s="246" t="s">
        <v>30</v>
      </c>
      <c r="F787" s="247" t="s">
        <v>847</v>
      </c>
      <c r="G787" s="245"/>
      <c r="H787" s="248">
        <v>0.3</v>
      </c>
      <c r="I787" s="249"/>
      <c r="J787" s="245"/>
      <c r="K787" s="245"/>
      <c r="L787" s="250"/>
      <c r="M787" s="251"/>
      <c r="N787" s="252"/>
      <c r="O787" s="252"/>
      <c r="P787" s="252"/>
      <c r="Q787" s="252"/>
      <c r="R787" s="252"/>
      <c r="S787" s="252"/>
      <c r="T787" s="253"/>
      <c r="AT787" s="254" t="s">
        <v>166</v>
      </c>
      <c r="AU787" s="254" t="s">
        <v>84</v>
      </c>
      <c r="AV787" s="12" t="s">
        <v>84</v>
      </c>
      <c r="AW787" s="12" t="s">
        <v>37</v>
      </c>
      <c r="AX787" s="12" t="s">
        <v>74</v>
      </c>
      <c r="AY787" s="254" t="s">
        <v>157</v>
      </c>
    </row>
    <row r="788" spans="2:51" s="12" customFormat="1" ht="13.5">
      <c r="B788" s="244"/>
      <c r="C788" s="245"/>
      <c r="D788" s="235" t="s">
        <v>166</v>
      </c>
      <c r="E788" s="246" t="s">
        <v>30</v>
      </c>
      <c r="F788" s="247" t="s">
        <v>1168</v>
      </c>
      <c r="G788" s="245"/>
      <c r="H788" s="248">
        <v>0.4</v>
      </c>
      <c r="I788" s="249"/>
      <c r="J788" s="245"/>
      <c r="K788" s="245"/>
      <c r="L788" s="250"/>
      <c r="M788" s="251"/>
      <c r="N788" s="252"/>
      <c r="O788" s="252"/>
      <c r="P788" s="252"/>
      <c r="Q788" s="252"/>
      <c r="R788" s="252"/>
      <c r="S788" s="252"/>
      <c r="T788" s="253"/>
      <c r="AT788" s="254" t="s">
        <v>166</v>
      </c>
      <c r="AU788" s="254" t="s">
        <v>84</v>
      </c>
      <c r="AV788" s="12" t="s">
        <v>84</v>
      </c>
      <c r="AW788" s="12" t="s">
        <v>37</v>
      </c>
      <c r="AX788" s="12" t="s">
        <v>74</v>
      </c>
      <c r="AY788" s="254" t="s">
        <v>157</v>
      </c>
    </row>
    <row r="789" spans="2:51" s="12" customFormat="1" ht="13.5">
      <c r="B789" s="244"/>
      <c r="C789" s="245"/>
      <c r="D789" s="235" t="s">
        <v>166</v>
      </c>
      <c r="E789" s="246" t="s">
        <v>30</v>
      </c>
      <c r="F789" s="247" t="s">
        <v>849</v>
      </c>
      <c r="G789" s="245"/>
      <c r="H789" s="248">
        <v>0.4</v>
      </c>
      <c r="I789" s="249"/>
      <c r="J789" s="245"/>
      <c r="K789" s="245"/>
      <c r="L789" s="250"/>
      <c r="M789" s="251"/>
      <c r="N789" s="252"/>
      <c r="O789" s="252"/>
      <c r="P789" s="252"/>
      <c r="Q789" s="252"/>
      <c r="R789" s="252"/>
      <c r="S789" s="252"/>
      <c r="T789" s="253"/>
      <c r="AT789" s="254" t="s">
        <v>166</v>
      </c>
      <c r="AU789" s="254" t="s">
        <v>84</v>
      </c>
      <c r="AV789" s="12" t="s">
        <v>84</v>
      </c>
      <c r="AW789" s="12" t="s">
        <v>37</v>
      </c>
      <c r="AX789" s="12" t="s">
        <v>74</v>
      </c>
      <c r="AY789" s="254" t="s">
        <v>157</v>
      </c>
    </row>
    <row r="790" spans="2:51" s="12" customFormat="1" ht="13.5">
      <c r="B790" s="244"/>
      <c r="C790" s="245"/>
      <c r="D790" s="235" t="s">
        <v>166</v>
      </c>
      <c r="E790" s="246" t="s">
        <v>30</v>
      </c>
      <c r="F790" s="247" t="s">
        <v>1169</v>
      </c>
      <c r="G790" s="245"/>
      <c r="H790" s="248">
        <v>0.48</v>
      </c>
      <c r="I790" s="249"/>
      <c r="J790" s="245"/>
      <c r="K790" s="245"/>
      <c r="L790" s="250"/>
      <c r="M790" s="251"/>
      <c r="N790" s="252"/>
      <c r="O790" s="252"/>
      <c r="P790" s="252"/>
      <c r="Q790" s="252"/>
      <c r="R790" s="252"/>
      <c r="S790" s="252"/>
      <c r="T790" s="253"/>
      <c r="AT790" s="254" t="s">
        <v>166</v>
      </c>
      <c r="AU790" s="254" t="s">
        <v>84</v>
      </c>
      <c r="AV790" s="12" t="s">
        <v>84</v>
      </c>
      <c r="AW790" s="12" t="s">
        <v>37</v>
      </c>
      <c r="AX790" s="12" t="s">
        <v>74</v>
      </c>
      <c r="AY790" s="254" t="s">
        <v>157</v>
      </c>
    </row>
    <row r="791" spans="2:51" s="12" customFormat="1" ht="13.5">
      <c r="B791" s="244"/>
      <c r="C791" s="245"/>
      <c r="D791" s="235" t="s">
        <v>166</v>
      </c>
      <c r="E791" s="246" t="s">
        <v>30</v>
      </c>
      <c r="F791" s="247" t="s">
        <v>851</v>
      </c>
      <c r="G791" s="245"/>
      <c r="H791" s="248">
        <v>0.3</v>
      </c>
      <c r="I791" s="249"/>
      <c r="J791" s="245"/>
      <c r="K791" s="245"/>
      <c r="L791" s="250"/>
      <c r="M791" s="251"/>
      <c r="N791" s="252"/>
      <c r="O791" s="252"/>
      <c r="P791" s="252"/>
      <c r="Q791" s="252"/>
      <c r="R791" s="252"/>
      <c r="S791" s="252"/>
      <c r="T791" s="253"/>
      <c r="AT791" s="254" t="s">
        <v>166</v>
      </c>
      <c r="AU791" s="254" t="s">
        <v>84</v>
      </c>
      <c r="AV791" s="12" t="s">
        <v>84</v>
      </c>
      <c r="AW791" s="12" t="s">
        <v>37</v>
      </c>
      <c r="AX791" s="12" t="s">
        <v>74</v>
      </c>
      <c r="AY791" s="254" t="s">
        <v>157</v>
      </c>
    </row>
    <row r="792" spans="2:51" s="12" customFormat="1" ht="13.5">
      <c r="B792" s="244"/>
      <c r="C792" s="245"/>
      <c r="D792" s="235" t="s">
        <v>166</v>
      </c>
      <c r="E792" s="246" t="s">
        <v>30</v>
      </c>
      <c r="F792" s="247" t="s">
        <v>852</v>
      </c>
      <c r="G792" s="245"/>
      <c r="H792" s="248">
        <v>0.56</v>
      </c>
      <c r="I792" s="249"/>
      <c r="J792" s="245"/>
      <c r="K792" s="245"/>
      <c r="L792" s="250"/>
      <c r="M792" s="251"/>
      <c r="N792" s="252"/>
      <c r="O792" s="252"/>
      <c r="P792" s="252"/>
      <c r="Q792" s="252"/>
      <c r="R792" s="252"/>
      <c r="S792" s="252"/>
      <c r="T792" s="253"/>
      <c r="AT792" s="254" t="s">
        <v>166</v>
      </c>
      <c r="AU792" s="254" t="s">
        <v>84</v>
      </c>
      <c r="AV792" s="12" t="s">
        <v>84</v>
      </c>
      <c r="AW792" s="12" t="s">
        <v>37</v>
      </c>
      <c r="AX792" s="12" t="s">
        <v>74</v>
      </c>
      <c r="AY792" s="254" t="s">
        <v>157</v>
      </c>
    </row>
    <row r="793" spans="2:51" s="12" customFormat="1" ht="13.5">
      <c r="B793" s="244"/>
      <c r="C793" s="245"/>
      <c r="D793" s="235" t="s">
        <v>166</v>
      </c>
      <c r="E793" s="246" t="s">
        <v>30</v>
      </c>
      <c r="F793" s="247" t="s">
        <v>1170</v>
      </c>
      <c r="G793" s="245"/>
      <c r="H793" s="248">
        <v>1</v>
      </c>
      <c r="I793" s="249"/>
      <c r="J793" s="245"/>
      <c r="K793" s="245"/>
      <c r="L793" s="250"/>
      <c r="M793" s="251"/>
      <c r="N793" s="252"/>
      <c r="O793" s="252"/>
      <c r="P793" s="252"/>
      <c r="Q793" s="252"/>
      <c r="R793" s="252"/>
      <c r="S793" s="252"/>
      <c r="T793" s="253"/>
      <c r="AT793" s="254" t="s">
        <v>166</v>
      </c>
      <c r="AU793" s="254" t="s">
        <v>84</v>
      </c>
      <c r="AV793" s="12" t="s">
        <v>84</v>
      </c>
      <c r="AW793" s="12" t="s">
        <v>37</v>
      </c>
      <c r="AX793" s="12" t="s">
        <v>74</v>
      </c>
      <c r="AY793" s="254" t="s">
        <v>157</v>
      </c>
    </row>
    <row r="794" spans="2:51" s="13" customFormat="1" ht="13.5">
      <c r="B794" s="255"/>
      <c r="C794" s="256"/>
      <c r="D794" s="235" t="s">
        <v>166</v>
      </c>
      <c r="E794" s="257" t="s">
        <v>30</v>
      </c>
      <c r="F794" s="258" t="s">
        <v>177</v>
      </c>
      <c r="G794" s="256"/>
      <c r="H794" s="259">
        <v>4.44</v>
      </c>
      <c r="I794" s="260"/>
      <c r="J794" s="256"/>
      <c r="K794" s="256"/>
      <c r="L794" s="261"/>
      <c r="M794" s="262"/>
      <c r="N794" s="263"/>
      <c r="O794" s="263"/>
      <c r="P794" s="263"/>
      <c r="Q794" s="263"/>
      <c r="R794" s="263"/>
      <c r="S794" s="263"/>
      <c r="T794" s="264"/>
      <c r="AT794" s="265" t="s">
        <v>166</v>
      </c>
      <c r="AU794" s="265" t="s">
        <v>84</v>
      </c>
      <c r="AV794" s="13" t="s">
        <v>164</v>
      </c>
      <c r="AW794" s="13" t="s">
        <v>37</v>
      </c>
      <c r="AX794" s="13" t="s">
        <v>82</v>
      </c>
      <c r="AY794" s="265" t="s">
        <v>157</v>
      </c>
    </row>
    <row r="795" spans="2:65" s="1" customFormat="1" ht="25.5" customHeight="1">
      <c r="B795" s="46"/>
      <c r="C795" s="266" t="s">
        <v>1171</v>
      </c>
      <c r="D795" s="266" t="s">
        <v>179</v>
      </c>
      <c r="E795" s="267" t="s">
        <v>1172</v>
      </c>
      <c r="F795" s="268" t="s">
        <v>1173</v>
      </c>
      <c r="G795" s="269" t="s">
        <v>395</v>
      </c>
      <c r="H795" s="270">
        <v>1</v>
      </c>
      <c r="I795" s="271"/>
      <c r="J795" s="272">
        <f>ROUND(I795*H795,2)</f>
        <v>0</v>
      </c>
      <c r="K795" s="268" t="s">
        <v>183</v>
      </c>
      <c r="L795" s="273"/>
      <c r="M795" s="274" t="s">
        <v>30</v>
      </c>
      <c r="N795" s="275" t="s">
        <v>45</v>
      </c>
      <c r="O795" s="47"/>
      <c r="P795" s="230">
        <f>O795*H795</f>
        <v>0</v>
      </c>
      <c r="Q795" s="230">
        <v>0.03</v>
      </c>
      <c r="R795" s="230">
        <f>Q795*H795</f>
        <v>0.03</v>
      </c>
      <c r="S795" s="230">
        <v>0</v>
      </c>
      <c r="T795" s="231">
        <f>S795*H795</f>
        <v>0</v>
      </c>
      <c r="AR795" s="24" t="s">
        <v>370</v>
      </c>
      <c r="AT795" s="24" t="s">
        <v>179</v>
      </c>
      <c r="AU795" s="24" t="s">
        <v>84</v>
      </c>
      <c r="AY795" s="24" t="s">
        <v>157</v>
      </c>
      <c r="BE795" s="232">
        <f>IF(N795="základní",J795,0)</f>
        <v>0</v>
      </c>
      <c r="BF795" s="232">
        <f>IF(N795="snížená",J795,0)</f>
        <v>0</v>
      </c>
      <c r="BG795" s="232">
        <f>IF(N795="zákl. přenesená",J795,0)</f>
        <v>0</v>
      </c>
      <c r="BH795" s="232">
        <f>IF(N795="sníž. přenesená",J795,0)</f>
        <v>0</v>
      </c>
      <c r="BI795" s="232">
        <f>IF(N795="nulová",J795,0)</f>
        <v>0</v>
      </c>
      <c r="BJ795" s="24" t="s">
        <v>82</v>
      </c>
      <c r="BK795" s="232">
        <f>ROUND(I795*H795,2)</f>
        <v>0</v>
      </c>
      <c r="BL795" s="24" t="s">
        <v>255</v>
      </c>
      <c r="BM795" s="24" t="s">
        <v>1174</v>
      </c>
    </row>
    <row r="796" spans="2:65" s="1" customFormat="1" ht="25.5" customHeight="1">
      <c r="B796" s="46"/>
      <c r="C796" s="266" t="s">
        <v>1175</v>
      </c>
      <c r="D796" s="266" t="s">
        <v>179</v>
      </c>
      <c r="E796" s="267" t="s">
        <v>1176</v>
      </c>
      <c r="F796" s="268" t="s">
        <v>1177</v>
      </c>
      <c r="G796" s="269" t="s">
        <v>395</v>
      </c>
      <c r="H796" s="270">
        <v>1</v>
      </c>
      <c r="I796" s="271"/>
      <c r="J796" s="272">
        <f>ROUND(I796*H796,2)</f>
        <v>0</v>
      </c>
      <c r="K796" s="268" t="s">
        <v>183</v>
      </c>
      <c r="L796" s="273"/>
      <c r="M796" s="274" t="s">
        <v>30</v>
      </c>
      <c r="N796" s="275" t="s">
        <v>45</v>
      </c>
      <c r="O796" s="47"/>
      <c r="P796" s="230">
        <f>O796*H796</f>
        <v>0</v>
      </c>
      <c r="Q796" s="230">
        <v>0.05</v>
      </c>
      <c r="R796" s="230">
        <f>Q796*H796</f>
        <v>0.05</v>
      </c>
      <c r="S796" s="230">
        <v>0</v>
      </c>
      <c r="T796" s="231">
        <f>S796*H796</f>
        <v>0</v>
      </c>
      <c r="AR796" s="24" t="s">
        <v>370</v>
      </c>
      <c r="AT796" s="24" t="s">
        <v>179</v>
      </c>
      <c r="AU796" s="24" t="s">
        <v>84</v>
      </c>
      <c r="AY796" s="24" t="s">
        <v>157</v>
      </c>
      <c r="BE796" s="232">
        <f>IF(N796="základní",J796,0)</f>
        <v>0</v>
      </c>
      <c r="BF796" s="232">
        <f>IF(N796="snížená",J796,0)</f>
        <v>0</v>
      </c>
      <c r="BG796" s="232">
        <f>IF(N796="zákl. přenesená",J796,0)</f>
        <v>0</v>
      </c>
      <c r="BH796" s="232">
        <f>IF(N796="sníž. přenesená",J796,0)</f>
        <v>0</v>
      </c>
      <c r="BI796" s="232">
        <f>IF(N796="nulová",J796,0)</f>
        <v>0</v>
      </c>
      <c r="BJ796" s="24" t="s">
        <v>82</v>
      </c>
      <c r="BK796" s="232">
        <f>ROUND(I796*H796,2)</f>
        <v>0</v>
      </c>
      <c r="BL796" s="24" t="s">
        <v>255</v>
      </c>
      <c r="BM796" s="24" t="s">
        <v>1178</v>
      </c>
    </row>
    <row r="797" spans="2:65" s="1" customFormat="1" ht="25.5" customHeight="1">
      <c r="B797" s="46"/>
      <c r="C797" s="266" t="s">
        <v>1179</v>
      </c>
      <c r="D797" s="266" t="s">
        <v>179</v>
      </c>
      <c r="E797" s="267" t="s">
        <v>1180</v>
      </c>
      <c r="F797" s="268" t="s">
        <v>1181</v>
      </c>
      <c r="G797" s="269" t="s">
        <v>395</v>
      </c>
      <c r="H797" s="270">
        <v>1</v>
      </c>
      <c r="I797" s="271"/>
      <c r="J797" s="272">
        <f>ROUND(I797*H797,2)</f>
        <v>0</v>
      </c>
      <c r="K797" s="268" t="s">
        <v>183</v>
      </c>
      <c r="L797" s="273"/>
      <c r="M797" s="274" t="s">
        <v>30</v>
      </c>
      <c r="N797" s="275" t="s">
        <v>45</v>
      </c>
      <c r="O797" s="47"/>
      <c r="P797" s="230">
        <f>O797*H797</f>
        <v>0</v>
      </c>
      <c r="Q797" s="230">
        <v>0.035</v>
      </c>
      <c r="R797" s="230">
        <f>Q797*H797</f>
        <v>0.035</v>
      </c>
      <c r="S797" s="230">
        <v>0</v>
      </c>
      <c r="T797" s="231">
        <f>S797*H797</f>
        <v>0</v>
      </c>
      <c r="AR797" s="24" t="s">
        <v>370</v>
      </c>
      <c r="AT797" s="24" t="s">
        <v>179</v>
      </c>
      <c r="AU797" s="24" t="s">
        <v>84</v>
      </c>
      <c r="AY797" s="24" t="s">
        <v>157</v>
      </c>
      <c r="BE797" s="232">
        <f>IF(N797="základní",J797,0)</f>
        <v>0</v>
      </c>
      <c r="BF797" s="232">
        <f>IF(N797="snížená",J797,0)</f>
        <v>0</v>
      </c>
      <c r="BG797" s="232">
        <f>IF(N797="zákl. přenesená",J797,0)</f>
        <v>0</v>
      </c>
      <c r="BH797" s="232">
        <f>IF(N797="sníž. přenesená",J797,0)</f>
        <v>0</v>
      </c>
      <c r="BI797" s="232">
        <f>IF(N797="nulová",J797,0)</f>
        <v>0</v>
      </c>
      <c r="BJ797" s="24" t="s">
        <v>82</v>
      </c>
      <c r="BK797" s="232">
        <f>ROUND(I797*H797,2)</f>
        <v>0</v>
      </c>
      <c r="BL797" s="24" t="s">
        <v>255</v>
      </c>
      <c r="BM797" s="24" t="s">
        <v>1182</v>
      </c>
    </row>
    <row r="798" spans="2:65" s="1" customFormat="1" ht="25.5" customHeight="1">
      <c r="B798" s="46"/>
      <c r="C798" s="266" t="s">
        <v>1183</v>
      </c>
      <c r="D798" s="266" t="s">
        <v>179</v>
      </c>
      <c r="E798" s="267" t="s">
        <v>1184</v>
      </c>
      <c r="F798" s="268" t="s">
        <v>1185</v>
      </c>
      <c r="G798" s="269" t="s">
        <v>395</v>
      </c>
      <c r="H798" s="270">
        <v>2</v>
      </c>
      <c r="I798" s="271"/>
      <c r="J798" s="272">
        <f>ROUND(I798*H798,2)</f>
        <v>0</v>
      </c>
      <c r="K798" s="268" t="s">
        <v>183</v>
      </c>
      <c r="L798" s="273"/>
      <c r="M798" s="274" t="s">
        <v>30</v>
      </c>
      <c r="N798" s="275" t="s">
        <v>45</v>
      </c>
      <c r="O798" s="47"/>
      <c r="P798" s="230">
        <f>O798*H798</f>
        <v>0</v>
      </c>
      <c r="Q798" s="230">
        <v>0.03</v>
      </c>
      <c r="R798" s="230">
        <f>Q798*H798</f>
        <v>0.06</v>
      </c>
      <c r="S798" s="230">
        <v>0</v>
      </c>
      <c r="T798" s="231">
        <f>S798*H798</f>
        <v>0</v>
      </c>
      <c r="AR798" s="24" t="s">
        <v>370</v>
      </c>
      <c r="AT798" s="24" t="s">
        <v>179</v>
      </c>
      <c r="AU798" s="24" t="s">
        <v>84</v>
      </c>
      <c r="AY798" s="24" t="s">
        <v>157</v>
      </c>
      <c r="BE798" s="232">
        <f>IF(N798="základní",J798,0)</f>
        <v>0</v>
      </c>
      <c r="BF798" s="232">
        <f>IF(N798="snížená",J798,0)</f>
        <v>0</v>
      </c>
      <c r="BG798" s="232">
        <f>IF(N798="zákl. přenesená",J798,0)</f>
        <v>0</v>
      </c>
      <c r="BH798" s="232">
        <f>IF(N798="sníž. přenesená",J798,0)</f>
        <v>0</v>
      </c>
      <c r="BI798" s="232">
        <f>IF(N798="nulová",J798,0)</f>
        <v>0</v>
      </c>
      <c r="BJ798" s="24" t="s">
        <v>82</v>
      </c>
      <c r="BK798" s="232">
        <f>ROUND(I798*H798,2)</f>
        <v>0</v>
      </c>
      <c r="BL798" s="24" t="s">
        <v>255</v>
      </c>
      <c r="BM798" s="24" t="s">
        <v>1186</v>
      </c>
    </row>
    <row r="799" spans="2:65" s="1" customFormat="1" ht="25.5" customHeight="1">
      <c r="B799" s="46"/>
      <c r="C799" s="266" t="s">
        <v>1187</v>
      </c>
      <c r="D799" s="266" t="s">
        <v>179</v>
      </c>
      <c r="E799" s="267" t="s">
        <v>1188</v>
      </c>
      <c r="F799" s="268" t="s">
        <v>1189</v>
      </c>
      <c r="G799" s="269" t="s">
        <v>395</v>
      </c>
      <c r="H799" s="270">
        <v>1</v>
      </c>
      <c r="I799" s="271"/>
      <c r="J799" s="272">
        <f>ROUND(I799*H799,2)</f>
        <v>0</v>
      </c>
      <c r="K799" s="268" t="s">
        <v>183</v>
      </c>
      <c r="L799" s="273"/>
      <c r="M799" s="274" t="s">
        <v>30</v>
      </c>
      <c r="N799" s="275" t="s">
        <v>45</v>
      </c>
      <c r="O799" s="47"/>
      <c r="P799" s="230">
        <f>O799*H799</f>
        <v>0</v>
      </c>
      <c r="Q799" s="230">
        <v>0.04</v>
      </c>
      <c r="R799" s="230">
        <f>Q799*H799</f>
        <v>0.04</v>
      </c>
      <c r="S799" s="230">
        <v>0</v>
      </c>
      <c r="T799" s="231">
        <f>S799*H799</f>
        <v>0</v>
      </c>
      <c r="AR799" s="24" t="s">
        <v>370</v>
      </c>
      <c r="AT799" s="24" t="s">
        <v>179</v>
      </c>
      <c r="AU799" s="24" t="s">
        <v>84</v>
      </c>
      <c r="AY799" s="24" t="s">
        <v>157</v>
      </c>
      <c r="BE799" s="232">
        <f>IF(N799="základní",J799,0)</f>
        <v>0</v>
      </c>
      <c r="BF799" s="232">
        <f>IF(N799="snížená",J799,0)</f>
        <v>0</v>
      </c>
      <c r="BG799" s="232">
        <f>IF(N799="zákl. přenesená",J799,0)</f>
        <v>0</v>
      </c>
      <c r="BH799" s="232">
        <f>IF(N799="sníž. přenesená",J799,0)</f>
        <v>0</v>
      </c>
      <c r="BI799" s="232">
        <f>IF(N799="nulová",J799,0)</f>
        <v>0</v>
      </c>
      <c r="BJ799" s="24" t="s">
        <v>82</v>
      </c>
      <c r="BK799" s="232">
        <f>ROUND(I799*H799,2)</f>
        <v>0</v>
      </c>
      <c r="BL799" s="24" t="s">
        <v>255</v>
      </c>
      <c r="BM799" s="24" t="s">
        <v>1190</v>
      </c>
    </row>
    <row r="800" spans="2:65" s="1" customFormat="1" ht="25.5" customHeight="1">
      <c r="B800" s="46"/>
      <c r="C800" s="266" t="s">
        <v>1191</v>
      </c>
      <c r="D800" s="266" t="s">
        <v>179</v>
      </c>
      <c r="E800" s="267" t="s">
        <v>1192</v>
      </c>
      <c r="F800" s="268" t="s">
        <v>1193</v>
      </c>
      <c r="G800" s="269" t="s">
        <v>395</v>
      </c>
      <c r="H800" s="270">
        <v>2</v>
      </c>
      <c r="I800" s="271"/>
      <c r="J800" s="272">
        <f>ROUND(I800*H800,2)</f>
        <v>0</v>
      </c>
      <c r="K800" s="268" t="s">
        <v>183</v>
      </c>
      <c r="L800" s="273"/>
      <c r="M800" s="274" t="s">
        <v>30</v>
      </c>
      <c r="N800" s="275" t="s">
        <v>45</v>
      </c>
      <c r="O800" s="47"/>
      <c r="P800" s="230">
        <f>O800*H800</f>
        <v>0</v>
      </c>
      <c r="Q800" s="230">
        <v>0.035</v>
      </c>
      <c r="R800" s="230">
        <f>Q800*H800</f>
        <v>0.07</v>
      </c>
      <c r="S800" s="230">
        <v>0</v>
      </c>
      <c r="T800" s="231">
        <f>S800*H800</f>
        <v>0</v>
      </c>
      <c r="AR800" s="24" t="s">
        <v>370</v>
      </c>
      <c r="AT800" s="24" t="s">
        <v>179</v>
      </c>
      <c r="AU800" s="24" t="s">
        <v>84</v>
      </c>
      <c r="AY800" s="24" t="s">
        <v>157</v>
      </c>
      <c r="BE800" s="232">
        <f>IF(N800="základní",J800,0)</f>
        <v>0</v>
      </c>
      <c r="BF800" s="232">
        <f>IF(N800="snížená",J800,0)</f>
        <v>0</v>
      </c>
      <c r="BG800" s="232">
        <f>IF(N800="zákl. přenesená",J800,0)</f>
        <v>0</v>
      </c>
      <c r="BH800" s="232">
        <f>IF(N800="sníž. přenesená",J800,0)</f>
        <v>0</v>
      </c>
      <c r="BI800" s="232">
        <f>IF(N800="nulová",J800,0)</f>
        <v>0</v>
      </c>
      <c r="BJ800" s="24" t="s">
        <v>82</v>
      </c>
      <c r="BK800" s="232">
        <f>ROUND(I800*H800,2)</f>
        <v>0</v>
      </c>
      <c r="BL800" s="24" t="s">
        <v>255</v>
      </c>
      <c r="BM800" s="24" t="s">
        <v>1194</v>
      </c>
    </row>
    <row r="801" spans="2:65" s="1" customFormat="1" ht="25.5" customHeight="1">
      <c r="B801" s="46"/>
      <c r="C801" s="266" t="s">
        <v>1195</v>
      </c>
      <c r="D801" s="266" t="s">
        <v>179</v>
      </c>
      <c r="E801" s="267" t="s">
        <v>1196</v>
      </c>
      <c r="F801" s="268" t="s">
        <v>1197</v>
      </c>
      <c r="G801" s="269" t="s">
        <v>395</v>
      </c>
      <c r="H801" s="270">
        <v>1</v>
      </c>
      <c r="I801" s="271"/>
      <c r="J801" s="272">
        <f>ROUND(I801*H801,2)</f>
        <v>0</v>
      </c>
      <c r="K801" s="268" t="s">
        <v>183</v>
      </c>
      <c r="L801" s="273"/>
      <c r="M801" s="274" t="s">
        <v>30</v>
      </c>
      <c r="N801" s="275" t="s">
        <v>45</v>
      </c>
      <c r="O801" s="47"/>
      <c r="P801" s="230">
        <f>O801*H801</f>
        <v>0</v>
      </c>
      <c r="Q801" s="230">
        <v>0.04</v>
      </c>
      <c r="R801" s="230">
        <f>Q801*H801</f>
        <v>0.04</v>
      </c>
      <c r="S801" s="230">
        <v>0</v>
      </c>
      <c r="T801" s="231">
        <f>S801*H801</f>
        <v>0</v>
      </c>
      <c r="AR801" s="24" t="s">
        <v>370</v>
      </c>
      <c r="AT801" s="24" t="s">
        <v>179</v>
      </c>
      <c r="AU801" s="24" t="s">
        <v>84</v>
      </c>
      <c r="AY801" s="24" t="s">
        <v>157</v>
      </c>
      <c r="BE801" s="232">
        <f>IF(N801="základní",J801,0)</f>
        <v>0</v>
      </c>
      <c r="BF801" s="232">
        <f>IF(N801="snížená",J801,0)</f>
        <v>0</v>
      </c>
      <c r="BG801" s="232">
        <f>IF(N801="zákl. přenesená",J801,0)</f>
        <v>0</v>
      </c>
      <c r="BH801" s="232">
        <f>IF(N801="sníž. přenesená",J801,0)</f>
        <v>0</v>
      </c>
      <c r="BI801" s="232">
        <f>IF(N801="nulová",J801,0)</f>
        <v>0</v>
      </c>
      <c r="BJ801" s="24" t="s">
        <v>82</v>
      </c>
      <c r="BK801" s="232">
        <f>ROUND(I801*H801,2)</f>
        <v>0</v>
      </c>
      <c r="BL801" s="24" t="s">
        <v>255</v>
      </c>
      <c r="BM801" s="24" t="s">
        <v>1198</v>
      </c>
    </row>
    <row r="802" spans="2:65" s="1" customFormat="1" ht="25.5" customHeight="1">
      <c r="B802" s="46"/>
      <c r="C802" s="266" t="s">
        <v>1199</v>
      </c>
      <c r="D802" s="266" t="s">
        <v>179</v>
      </c>
      <c r="E802" s="267" t="s">
        <v>1200</v>
      </c>
      <c r="F802" s="268" t="s">
        <v>1201</v>
      </c>
      <c r="G802" s="269" t="s">
        <v>395</v>
      </c>
      <c r="H802" s="270">
        <v>1</v>
      </c>
      <c r="I802" s="271"/>
      <c r="J802" s="272">
        <f>ROUND(I802*H802,2)</f>
        <v>0</v>
      </c>
      <c r="K802" s="268" t="s">
        <v>183</v>
      </c>
      <c r="L802" s="273"/>
      <c r="M802" s="274" t="s">
        <v>30</v>
      </c>
      <c r="N802" s="275" t="s">
        <v>45</v>
      </c>
      <c r="O802" s="47"/>
      <c r="P802" s="230">
        <f>O802*H802</f>
        <v>0</v>
      </c>
      <c r="Q802" s="230">
        <v>0.045</v>
      </c>
      <c r="R802" s="230">
        <f>Q802*H802</f>
        <v>0.045</v>
      </c>
      <c r="S802" s="230">
        <v>0</v>
      </c>
      <c r="T802" s="231">
        <f>S802*H802</f>
        <v>0</v>
      </c>
      <c r="AR802" s="24" t="s">
        <v>370</v>
      </c>
      <c r="AT802" s="24" t="s">
        <v>179</v>
      </c>
      <c r="AU802" s="24" t="s">
        <v>84</v>
      </c>
      <c r="AY802" s="24" t="s">
        <v>157</v>
      </c>
      <c r="BE802" s="232">
        <f>IF(N802="základní",J802,0)</f>
        <v>0</v>
      </c>
      <c r="BF802" s="232">
        <f>IF(N802="snížená",J802,0)</f>
        <v>0</v>
      </c>
      <c r="BG802" s="232">
        <f>IF(N802="zákl. přenesená",J802,0)</f>
        <v>0</v>
      </c>
      <c r="BH802" s="232">
        <f>IF(N802="sníž. přenesená",J802,0)</f>
        <v>0</v>
      </c>
      <c r="BI802" s="232">
        <f>IF(N802="nulová",J802,0)</f>
        <v>0</v>
      </c>
      <c r="BJ802" s="24" t="s">
        <v>82</v>
      </c>
      <c r="BK802" s="232">
        <f>ROUND(I802*H802,2)</f>
        <v>0</v>
      </c>
      <c r="BL802" s="24" t="s">
        <v>255</v>
      </c>
      <c r="BM802" s="24" t="s">
        <v>1202</v>
      </c>
    </row>
    <row r="803" spans="2:65" s="1" customFormat="1" ht="25.5" customHeight="1">
      <c r="B803" s="46"/>
      <c r="C803" s="266" t="s">
        <v>1203</v>
      </c>
      <c r="D803" s="266" t="s">
        <v>179</v>
      </c>
      <c r="E803" s="267" t="s">
        <v>1204</v>
      </c>
      <c r="F803" s="268" t="s">
        <v>1205</v>
      </c>
      <c r="G803" s="269" t="s">
        <v>395</v>
      </c>
      <c r="H803" s="270">
        <v>1</v>
      </c>
      <c r="I803" s="271"/>
      <c r="J803" s="272">
        <f>ROUND(I803*H803,2)</f>
        <v>0</v>
      </c>
      <c r="K803" s="268" t="s">
        <v>183</v>
      </c>
      <c r="L803" s="273"/>
      <c r="M803" s="274" t="s">
        <v>30</v>
      </c>
      <c r="N803" s="275" t="s">
        <v>45</v>
      </c>
      <c r="O803" s="47"/>
      <c r="P803" s="230">
        <f>O803*H803</f>
        <v>0</v>
      </c>
      <c r="Q803" s="230">
        <v>0.06</v>
      </c>
      <c r="R803" s="230">
        <f>Q803*H803</f>
        <v>0.06</v>
      </c>
      <c r="S803" s="230">
        <v>0</v>
      </c>
      <c r="T803" s="231">
        <f>S803*H803</f>
        <v>0</v>
      </c>
      <c r="AR803" s="24" t="s">
        <v>370</v>
      </c>
      <c r="AT803" s="24" t="s">
        <v>179</v>
      </c>
      <c r="AU803" s="24" t="s">
        <v>84</v>
      </c>
      <c r="AY803" s="24" t="s">
        <v>157</v>
      </c>
      <c r="BE803" s="232">
        <f>IF(N803="základní",J803,0)</f>
        <v>0</v>
      </c>
      <c r="BF803" s="232">
        <f>IF(N803="snížená",J803,0)</f>
        <v>0</v>
      </c>
      <c r="BG803" s="232">
        <f>IF(N803="zákl. přenesená",J803,0)</f>
        <v>0</v>
      </c>
      <c r="BH803" s="232">
        <f>IF(N803="sníž. přenesená",J803,0)</f>
        <v>0</v>
      </c>
      <c r="BI803" s="232">
        <f>IF(N803="nulová",J803,0)</f>
        <v>0</v>
      </c>
      <c r="BJ803" s="24" t="s">
        <v>82</v>
      </c>
      <c r="BK803" s="232">
        <f>ROUND(I803*H803,2)</f>
        <v>0</v>
      </c>
      <c r="BL803" s="24" t="s">
        <v>255</v>
      </c>
      <c r="BM803" s="24" t="s">
        <v>1206</v>
      </c>
    </row>
    <row r="804" spans="2:65" s="1" customFormat="1" ht="25.5" customHeight="1">
      <c r="B804" s="46"/>
      <c r="C804" s="221" t="s">
        <v>1207</v>
      </c>
      <c r="D804" s="221" t="s">
        <v>159</v>
      </c>
      <c r="E804" s="222" t="s">
        <v>1208</v>
      </c>
      <c r="F804" s="223" t="s">
        <v>1209</v>
      </c>
      <c r="G804" s="224" t="s">
        <v>395</v>
      </c>
      <c r="H804" s="225">
        <v>2</v>
      </c>
      <c r="I804" s="226"/>
      <c r="J804" s="227">
        <f>ROUND(I804*H804,2)</f>
        <v>0</v>
      </c>
      <c r="K804" s="223" t="s">
        <v>163</v>
      </c>
      <c r="L804" s="72"/>
      <c r="M804" s="228" t="s">
        <v>30</v>
      </c>
      <c r="N804" s="229" t="s">
        <v>45</v>
      </c>
      <c r="O804" s="47"/>
      <c r="P804" s="230">
        <f>O804*H804</f>
        <v>0</v>
      </c>
      <c r="Q804" s="230">
        <v>0</v>
      </c>
      <c r="R804" s="230">
        <f>Q804*H804</f>
        <v>0</v>
      </c>
      <c r="S804" s="230">
        <v>0</v>
      </c>
      <c r="T804" s="231">
        <f>S804*H804</f>
        <v>0</v>
      </c>
      <c r="AR804" s="24" t="s">
        <v>255</v>
      </c>
      <c r="AT804" s="24" t="s">
        <v>159</v>
      </c>
      <c r="AU804" s="24" t="s">
        <v>84</v>
      </c>
      <c r="AY804" s="24" t="s">
        <v>157</v>
      </c>
      <c r="BE804" s="232">
        <f>IF(N804="základní",J804,0)</f>
        <v>0</v>
      </c>
      <c r="BF804" s="232">
        <f>IF(N804="snížená",J804,0)</f>
        <v>0</v>
      </c>
      <c r="BG804" s="232">
        <f>IF(N804="zákl. přenesená",J804,0)</f>
        <v>0</v>
      </c>
      <c r="BH804" s="232">
        <f>IF(N804="sníž. přenesená",J804,0)</f>
        <v>0</v>
      </c>
      <c r="BI804" s="232">
        <f>IF(N804="nulová",J804,0)</f>
        <v>0</v>
      </c>
      <c r="BJ804" s="24" t="s">
        <v>82</v>
      </c>
      <c r="BK804" s="232">
        <f>ROUND(I804*H804,2)</f>
        <v>0</v>
      </c>
      <c r="BL804" s="24" t="s">
        <v>255</v>
      </c>
      <c r="BM804" s="24" t="s">
        <v>1210</v>
      </c>
    </row>
    <row r="805" spans="2:65" s="1" customFormat="1" ht="25.5" customHeight="1">
      <c r="B805" s="46"/>
      <c r="C805" s="266" t="s">
        <v>1211</v>
      </c>
      <c r="D805" s="266" t="s">
        <v>179</v>
      </c>
      <c r="E805" s="267" t="s">
        <v>1212</v>
      </c>
      <c r="F805" s="268" t="s">
        <v>1213</v>
      </c>
      <c r="G805" s="269" t="s">
        <v>395</v>
      </c>
      <c r="H805" s="270">
        <v>1</v>
      </c>
      <c r="I805" s="271"/>
      <c r="J805" s="272">
        <f>ROUND(I805*H805,2)</f>
        <v>0</v>
      </c>
      <c r="K805" s="268" t="s">
        <v>183</v>
      </c>
      <c r="L805" s="273"/>
      <c r="M805" s="274" t="s">
        <v>30</v>
      </c>
      <c r="N805" s="275" t="s">
        <v>45</v>
      </c>
      <c r="O805" s="47"/>
      <c r="P805" s="230">
        <f>O805*H805</f>
        <v>0</v>
      </c>
      <c r="Q805" s="230">
        <v>0.06</v>
      </c>
      <c r="R805" s="230">
        <f>Q805*H805</f>
        <v>0.06</v>
      </c>
      <c r="S805" s="230">
        <v>0</v>
      </c>
      <c r="T805" s="231">
        <f>S805*H805</f>
        <v>0</v>
      </c>
      <c r="AR805" s="24" t="s">
        <v>370</v>
      </c>
      <c r="AT805" s="24" t="s">
        <v>179</v>
      </c>
      <c r="AU805" s="24" t="s">
        <v>84</v>
      </c>
      <c r="AY805" s="24" t="s">
        <v>157</v>
      </c>
      <c r="BE805" s="232">
        <f>IF(N805="základní",J805,0)</f>
        <v>0</v>
      </c>
      <c r="BF805" s="232">
        <f>IF(N805="snížená",J805,0)</f>
        <v>0</v>
      </c>
      <c r="BG805" s="232">
        <f>IF(N805="zákl. přenesená",J805,0)</f>
        <v>0</v>
      </c>
      <c r="BH805" s="232">
        <f>IF(N805="sníž. přenesená",J805,0)</f>
        <v>0</v>
      </c>
      <c r="BI805" s="232">
        <f>IF(N805="nulová",J805,0)</f>
        <v>0</v>
      </c>
      <c r="BJ805" s="24" t="s">
        <v>82</v>
      </c>
      <c r="BK805" s="232">
        <f>ROUND(I805*H805,2)</f>
        <v>0</v>
      </c>
      <c r="BL805" s="24" t="s">
        <v>255</v>
      </c>
      <c r="BM805" s="24" t="s">
        <v>1214</v>
      </c>
    </row>
    <row r="806" spans="2:65" s="1" customFormat="1" ht="25.5" customHeight="1">
      <c r="B806" s="46"/>
      <c r="C806" s="266" t="s">
        <v>1215</v>
      </c>
      <c r="D806" s="266" t="s">
        <v>179</v>
      </c>
      <c r="E806" s="267" t="s">
        <v>1216</v>
      </c>
      <c r="F806" s="268" t="s">
        <v>1217</v>
      </c>
      <c r="G806" s="269" t="s">
        <v>395</v>
      </c>
      <c r="H806" s="270">
        <v>1</v>
      </c>
      <c r="I806" s="271"/>
      <c r="J806" s="272">
        <f>ROUND(I806*H806,2)</f>
        <v>0</v>
      </c>
      <c r="K806" s="268" t="s">
        <v>183</v>
      </c>
      <c r="L806" s="273"/>
      <c r="M806" s="274" t="s">
        <v>30</v>
      </c>
      <c r="N806" s="275" t="s">
        <v>45</v>
      </c>
      <c r="O806" s="47"/>
      <c r="P806" s="230">
        <f>O806*H806</f>
        <v>0</v>
      </c>
      <c r="Q806" s="230">
        <v>0.016</v>
      </c>
      <c r="R806" s="230">
        <f>Q806*H806</f>
        <v>0.016</v>
      </c>
      <c r="S806" s="230">
        <v>0</v>
      </c>
      <c r="T806" s="231">
        <f>S806*H806</f>
        <v>0</v>
      </c>
      <c r="AR806" s="24" t="s">
        <v>370</v>
      </c>
      <c r="AT806" s="24" t="s">
        <v>179</v>
      </c>
      <c r="AU806" s="24" t="s">
        <v>84</v>
      </c>
      <c r="AY806" s="24" t="s">
        <v>157</v>
      </c>
      <c r="BE806" s="232">
        <f>IF(N806="základní",J806,0)</f>
        <v>0</v>
      </c>
      <c r="BF806" s="232">
        <f>IF(N806="snížená",J806,0)</f>
        <v>0</v>
      </c>
      <c r="BG806" s="232">
        <f>IF(N806="zákl. přenesená",J806,0)</f>
        <v>0</v>
      </c>
      <c r="BH806" s="232">
        <f>IF(N806="sníž. přenesená",J806,0)</f>
        <v>0</v>
      </c>
      <c r="BI806" s="232">
        <f>IF(N806="nulová",J806,0)</f>
        <v>0</v>
      </c>
      <c r="BJ806" s="24" t="s">
        <v>82</v>
      </c>
      <c r="BK806" s="232">
        <f>ROUND(I806*H806,2)</f>
        <v>0</v>
      </c>
      <c r="BL806" s="24" t="s">
        <v>255</v>
      </c>
      <c r="BM806" s="24" t="s">
        <v>1218</v>
      </c>
    </row>
    <row r="807" spans="2:65" s="1" customFormat="1" ht="25.5" customHeight="1">
      <c r="B807" s="46"/>
      <c r="C807" s="221" t="s">
        <v>1219</v>
      </c>
      <c r="D807" s="221" t="s">
        <v>159</v>
      </c>
      <c r="E807" s="222" t="s">
        <v>1220</v>
      </c>
      <c r="F807" s="223" t="s">
        <v>1221</v>
      </c>
      <c r="G807" s="224" t="s">
        <v>395</v>
      </c>
      <c r="H807" s="225">
        <v>1</v>
      </c>
      <c r="I807" s="226"/>
      <c r="J807" s="227">
        <f>ROUND(I807*H807,2)</f>
        <v>0</v>
      </c>
      <c r="K807" s="223" t="s">
        <v>163</v>
      </c>
      <c r="L807" s="72"/>
      <c r="M807" s="228" t="s">
        <v>30</v>
      </c>
      <c r="N807" s="229" t="s">
        <v>45</v>
      </c>
      <c r="O807" s="47"/>
      <c r="P807" s="230">
        <f>O807*H807</f>
        <v>0</v>
      </c>
      <c r="Q807" s="230">
        <v>0</v>
      </c>
      <c r="R807" s="230">
        <f>Q807*H807</f>
        <v>0</v>
      </c>
      <c r="S807" s="230">
        <v>0</v>
      </c>
      <c r="T807" s="231">
        <f>S807*H807</f>
        <v>0</v>
      </c>
      <c r="AR807" s="24" t="s">
        <v>255</v>
      </c>
      <c r="AT807" s="24" t="s">
        <v>159</v>
      </c>
      <c r="AU807" s="24" t="s">
        <v>84</v>
      </c>
      <c r="AY807" s="24" t="s">
        <v>157</v>
      </c>
      <c r="BE807" s="232">
        <f>IF(N807="základní",J807,0)</f>
        <v>0</v>
      </c>
      <c r="BF807" s="232">
        <f>IF(N807="snížená",J807,0)</f>
        <v>0</v>
      </c>
      <c r="BG807" s="232">
        <f>IF(N807="zákl. přenesená",J807,0)</f>
        <v>0</v>
      </c>
      <c r="BH807" s="232">
        <f>IF(N807="sníž. přenesená",J807,0)</f>
        <v>0</v>
      </c>
      <c r="BI807" s="232">
        <f>IF(N807="nulová",J807,0)</f>
        <v>0</v>
      </c>
      <c r="BJ807" s="24" t="s">
        <v>82</v>
      </c>
      <c r="BK807" s="232">
        <f>ROUND(I807*H807,2)</f>
        <v>0</v>
      </c>
      <c r="BL807" s="24" t="s">
        <v>255</v>
      </c>
      <c r="BM807" s="24" t="s">
        <v>1222</v>
      </c>
    </row>
    <row r="808" spans="2:65" s="1" customFormat="1" ht="25.5" customHeight="1">
      <c r="B808" s="46"/>
      <c r="C808" s="266" t="s">
        <v>1223</v>
      </c>
      <c r="D808" s="266" t="s">
        <v>179</v>
      </c>
      <c r="E808" s="267" t="s">
        <v>1224</v>
      </c>
      <c r="F808" s="268" t="s">
        <v>1225</v>
      </c>
      <c r="G808" s="269" t="s">
        <v>395</v>
      </c>
      <c r="H808" s="270">
        <v>1</v>
      </c>
      <c r="I808" s="271"/>
      <c r="J808" s="272">
        <f>ROUND(I808*H808,2)</f>
        <v>0</v>
      </c>
      <c r="K808" s="268" t="s">
        <v>183</v>
      </c>
      <c r="L808" s="273"/>
      <c r="M808" s="274" t="s">
        <v>30</v>
      </c>
      <c r="N808" s="275" t="s">
        <v>45</v>
      </c>
      <c r="O808" s="47"/>
      <c r="P808" s="230">
        <f>O808*H808</f>
        <v>0</v>
      </c>
      <c r="Q808" s="230">
        <v>0.06</v>
      </c>
      <c r="R808" s="230">
        <f>Q808*H808</f>
        <v>0.06</v>
      </c>
      <c r="S808" s="230">
        <v>0</v>
      </c>
      <c r="T808" s="231">
        <f>S808*H808</f>
        <v>0</v>
      </c>
      <c r="AR808" s="24" t="s">
        <v>370</v>
      </c>
      <c r="AT808" s="24" t="s">
        <v>179</v>
      </c>
      <c r="AU808" s="24" t="s">
        <v>84</v>
      </c>
      <c r="AY808" s="24" t="s">
        <v>157</v>
      </c>
      <c r="BE808" s="232">
        <f>IF(N808="základní",J808,0)</f>
        <v>0</v>
      </c>
      <c r="BF808" s="232">
        <f>IF(N808="snížená",J808,0)</f>
        <v>0</v>
      </c>
      <c r="BG808" s="232">
        <f>IF(N808="zákl. přenesená",J808,0)</f>
        <v>0</v>
      </c>
      <c r="BH808" s="232">
        <f>IF(N808="sníž. přenesená",J808,0)</f>
        <v>0</v>
      </c>
      <c r="BI808" s="232">
        <f>IF(N808="nulová",J808,0)</f>
        <v>0</v>
      </c>
      <c r="BJ808" s="24" t="s">
        <v>82</v>
      </c>
      <c r="BK808" s="232">
        <f>ROUND(I808*H808,2)</f>
        <v>0</v>
      </c>
      <c r="BL808" s="24" t="s">
        <v>255</v>
      </c>
      <c r="BM808" s="24" t="s">
        <v>1226</v>
      </c>
    </row>
    <row r="809" spans="2:65" s="1" customFormat="1" ht="25.5" customHeight="1">
      <c r="B809" s="46"/>
      <c r="C809" s="221" t="s">
        <v>1227</v>
      </c>
      <c r="D809" s="221" t="s">
        <v>159</v>
      </c>
      <c r="E809" s="222" t="s">
        <v>1228</v>
      </c>
      <c r="F809" s="223" t="s">
        <v>1229</v>
      </c>
      <c r="G809" s="224" t="s">
        <v>395</v>
      </c>
      <c r="H809" s="225">
        <v>2</v>
      </c>
      <c r="I809" s="226"/>
      <c r="J809" s="227">
        <f>ROUND(I809*H809,2)</f>
        <v>0</v>
      </c>
      <c r="K809" s="223" t="s">
        <v>163</v>
      </c>
      <c r="L809" s="72"/>
      <c r="M809" s="228" t="s">
        <v>30</v>
      </c>
      <c r="N809" s="229" t="s">
        <v>45</v>
      </c>
      <c r="O809" s="47"/>
      <c r="P809" s="230">
        <f>O809*H809</f>
        <v>0</v>
      </c>
      <c r="Q809" s="230">
        <v>0</v>
      </c>
      <c r="R809" s="230">
        <f>Q809*H809</f>
        <v>0</v>
      </c>
      <c r="S809" s="230">
        <v>0</v>
      </c>
      <c r="T809" s="231">
        <f>S809*H809</f>
        <v>0</v>
      </c>
      <c r="AR809" s="24" t="s">
        <v>255</v>
      </c>
      <c r="AT809" s="24" t="s">
        <v>159</v>
      </c>
      <c r="AU809" s="24" t="s">
        <v>84</v>
      </c>
      <c r="AY809" s="24" t="s">
        <v>157</v>
      </c>
      <c r="BE809" s="232">
        <f>IF(N809="základní",J809,0)</f>
        <v>0</v>
      </c>
      <c r="BF809" s="232">
        <f>IF(N809="snížená",J809,0)</f>
        <v>0</v>
      </c>
      <c r="BG809" s="232">
        <f>IF(N809="zákl. přenesená",J809,0)</f>
        <v>0</v>
      </c>
      <c r="BH809" s="232">
        <f>IF(N809="sníž. přenesená",J809,0)</f>
        <v>0</v>
      </c>
      <c r="BI809" s="232">
        <f>IF(N809="nulová",J809,0)</f>
        <v>0</v>
      </c>
      <c r="BJ809" s="24" t="s">
        <v>82</v>
      </c>
      <c r="BK809" s="232">
        <f>ROUND(I809*H809,2)</f>
        <v>0</v>
      </c>
      <c r="BL809" s="24" t="s">
        <v>255</v>
      </c>
      <c r="BM809" s="24" t="s">
        <v>1230</v>
      </c>
    </row>
    <row r="810" spans="2:65" s="1" customFormat="1" ht="25.5" customHeight="1">
      <c r="B810" s="46"/>
      <c r="C810" s="266" t="s">
        <v>1231</v>
      </c>
      <c r="D810" s="266" t="s">
        <v>179</v>
      </c>
      <c r="E810" s="267" t="s">
        <v>1232</v>
      </c>
      <c r="F810" s="268" t="s">
        <v>1233</v>
      </c>
      <c r="G810" s="269" t="s">
        <v>395</v>
      </c>
      <c r="H810" s="270">
        <v>1</v>
      </c>
      <c r="I810" s="271"/>
      <c r="J810" s="272">
        <f>ROUND(I810*H810,2)</f>
        <v>0</v>
      </c>
      <c r="K810" s="268" t="s">
        <v>183</v>
      </c>
      <c r="L810" s="273"/>
      <c r="M810" s="274" t="s">
        <v>30</v>
      </c>
      <c r="N810" s="275" t="s">
        <v>45</v>
      </c>
      <c r="O810" s="47"/>
      <c r="P810" s="230">
        <f>O810*H810</f>
        <v>0</v>
      </c>
      <c r="Q810" s="230">
        <v>0.016</v>
      </c>
      <c r="R810" s="230">
        <f>Q810*H810</f>
        <v>0.016</v>
      </c>
      <c r="S810" s="230">
        <v>0</v>
      </c>
      <c r="T810" s="231">
        <f>S810*H810</f>
        <v>0</v>
      </c>
      <c r="AR810" s="24" t="s">
        <v>370</v>
      </c>
      <c r="AT810" s="24" t="s">
        <v>179</v>
      </c>
      <c r="AU810" s="24" t="s">
        <v>84</v>
      </c>
      <c r="AY810" s="24" t="s">
        <v>157</v>
      </c>
      <c r="BE810" s="232">
        <f>IF(N810="základní",J810,0)</f>
        <v>0</v>
      </c>
      <c r="BF810" s="232">
        <f>IF(N810="snížená",J810,0)</f>
        <v>0</v>
      </c>
      <c r="BG810" s="232">
        <f>IF(N810="zákl. přenesená",J810,0)</f>
        <v>0</v>
      </c>
      <c r="BH810" s="232">
        <f>IF(N810="sníž. přenesená",J810,0)</f>
        <v>0</v>
      </c>
      <c r="BI810" s="232">
        <f>IF(N810="nulová",J810,0)</f>
        <v>0</v>
      </c>
      <c r="BJ810" s="24" t="s">
        <v>82</v>
      </c>
      <c r="BK810" s="232">
        <f>ROUND(I810*H810,2)</f>
        <v>0</v>
      </c>
      <c r="BL810" s="24" t="s">
        <v>255</v>
      </c>
      <c r="BM810" s="24" t="s">
        <v>1234</v>
      </c>
    </row>
    <row r="811" spans="2:65" s="1" customFormat="1" ht="25.5" customHeight="1">
      <c r="B811" s="46"/>
      <c r="C811" s="266" t="s">
        <v>1235</v>
      </c>
      <c r="D811" s="266" t="s">
        <v>179</v>
      </c>
      <c r="E811" s="267" t="s">
        <v>1236</v>
      </c>
      <c r="F811" s="268" t="s">
        <v>1237</v>
      </c>
      <c r="G811" s="269" t="s">
        <v>395</v>
      </c>
      <c r="H811" s="270">
        <v>1</v>
      </c>
      <c r="I811" s="271"/>
      <c r="J811" s="272">
        <f>ROUND(I811*H811,2)</f>
        <v>0</v>
      </c>
      <c r="K811" s="268" t="s">
        <v>183</v>
      </c>
      <c r="L811" s="273"/>
      <c r="M811" s="274" t="s">
        <v>30</v>
      </c>
      <c r="N811" s="275" t="s">
        <v>45</v>
      </c>
      <c r="O811" s="47"/>
      <c r="P811" s="230">
        <f>O811*H811</f>
        <v>0</v>
      </c>
      <c r="Q811" s="230">
        <v>0.016</v>
      </c>
      <c r="R811" s="230">
        <f>Q811*H811</f>
        <v>0.016</v>
      </c>
      <c r="S811" s="230">
        <v>0</v>
      </c>
      <c r="T811" s="231">
        <f>S811*H811</f>
        <v>0</v>
      </c>
      <c r="AR811" s="24" t="s">
        <v>370</v>
      </c>
      <c r="AT811" s="24" t="s">
        <v>179</v>
      </c>
      <c r="AU811" s="24" t="s">
        <v>84</v>
      </c>
      <c r="AY811" s="24" t="s">
        <v>157</v>
      </c>
      <c r="BE811" s="232">
        <f>IF(N811="základní",J811,0)</f>
        <v>0</v>
      </c>
      <c r="BF811" s="232">
        <f>IF(N811="snížená",J811,0)</f>
        <v>0</v>
      </c>
      <c r="BG811" s="232">
        <f>IF(N811="zákl. přenesená",J811,0)</f>
        <v>0</v>
      </c>
      <c r="BH811" s="232">
        <f>IF(N811="sníž. přenesená",J811,0)</f>
        <v>0</v>
      </c>
      <c r="BI811" s="232">
        <f>IF(N811="nulová",J811,0)</f>
        <v>0</v>
      </c>
      <c r="BJ811" s="24" t="s">
        <v>82</v>
      </c>
      <c r="BK811" s="232">
        <f>ROUND(I811*H811,2)</f>
        <v>0</v>
      </c>
      <c r="BL811" s="24" t="s">
        <v>255</v>
      </c>
      <c r="BM811" s="24" t="s">
        <v>1238</v>
      </c>
    </row>
    <row r="812" spans="2:65" s="1" customFormat="1" ht="25.5" customHeight="1">
      <c r="B812" s="46"/>
      <c r="C812" s="221" t="s">
        <v>1239</v>
      </c>
      <c r="D812" s="221" t="s">
        <v>159</v>
      </c>
      <c r="E812" s="222" t="s">
        <v>1240</v>
      </c>
      <c r="F812" s="223" t="s">
        <v>1241</v>
      </c>
      <c r="G812" s="224" t="s">
        <v>395</v>
      </c>
      <c r="H812" s="225">
        <v>2</v>
      </c>
      <c r="I812" s="226"/>
      <c r="J812" s="227">
        <f>ROUND(I812*H812,2)</f>
        <v>0</v>
      </c>
      <c r="K812" s="223" t="s">
        <v>163</v>
      </c>
      <c r="L812" s="72"/>
      <c r="M812" s="228" t="s">
        <v>30</v>
      </c>
      <c r="N812" s="229" t="s">
        <v>45</v>
      </c>
      <c r="O812" s="47"/>
      <c r="P812" s="230">
        <f>O812*H812</f>
        <v>0</v>
      </c>
      <c r="Q812" s="230">
        <v>0.0004477323</v>
      </c>
      <c r="R812" s="230">
        <f>Q812*H812</f>
        <v>0.0008954646</v>
      </c>
      <c r="S812" s="230">
        <v>0</v>
      </c>
      <c r="T812" s="231">
        <f>S812*H812</f>
        <v>0</v>
      </c>
      <c r="AR812" s="24" t="s">
        <v>255</v>
      </c>
      <c r="AT812" s="24" t="s">
        <v>159</v>
      </c>
      <c r="AU812" s="24" t="s">
        <v>84</v>
      </c>
      <c r="AY812" s="24" t="s">
        <v>157</v>
      </c>
      <c r="BE812" s="232">
        <f>IF(N812="základní",J812,0)</f>
        <v>0</v>
      </c>
      <c r="BF812" s="232">
        <f>IF(N812="snížená",J812,0)</f>
        <v>0</v>
      </c>
      <c r="BG812" s="232">
        <f>IF(N812="zákl. přenesená",J812,0)</f>
        <v>0</v>
      </c>
      <c r="BH812" s="232">
        <f>IF(N812="sníž. přenesená",J812,0)</f>
        <v>0</v>
      </c>
      <c r="BI812" s="232">
        <f>IF(N812="nulová",J812,0)</f>
        <v>0</v>
      </c>
      <c r="BJ812" s="24" t="s">
        <v>82</v>
      </c>
      <c r="BK812" s="232">
        <f>ROUND(I812*H812,2)</f>
        <v>0</v>
      </c>
      <c r="BL812" s="24" t="s">
        <v>255</v>
      </c>
      <c r="BM812" s="24" t="s">
        <v>1242</v>
      </c>
    </row>
    <row r="813" spans="2:65" s="1" customFormat="1" ht="25.5" customHeight="1">
      <c r="B813" s="46"/>
      <c r="C813" s="266" t="s">
        <v>1243</v>
      </c>
      <c r="D813" s="266" t="s">
        <v>179</v>
      </c>
      <c r="E813" s="267" t="s">
        <v>1244</v>
      </c>
      <c r="F813" s="268" t="s">
        <v>1245</v>
      </c>
      <c r="G813" s="269" t="s">
        <v>395</v>
      </c>
      <c r="H813" s="270">
        <v>2</v>
      </c>
      <c r="I813" s="271"/>
      <c r="J813" s="272">
        <f>ROUND(I813*H813,2)</f>
        <v>0</v>
      </c>
      <c r="K813" s="268" t="s">
        <v>163</v>
      </c>
      <c r="L813" s="273"/>
      <c r="M813" s="274" t="s">
        <v>30</v>
      </c>
      <c r="N813" s="275" t="s">
        <v>45</v>
      </c>
      <c r="O813" s="47"/>
      <c r="P813" s="230">
        <f>O813*H813</f>
        <v>0</v>
      </c>
      <c r="Q813" s="230">
        <v>0.016</v>
      </c>
      <c r="R813" s="230">
        <f>Q813*H813</f>
        <v>0.032</v>
      </c>
      <c r="S813" s="230">
        <v>0</v>
      </c>
      <c r="T813" s="231">
        <f>S813*H813</f>
        <v>0</v>
      </c>
      <c r="AR813" s="24" t="s">
        <v>370</v>
      </c>
      <c r="AT813" s="24" t="s">
        <v>179</v>
      </c>
      <c r="AU813" s="24" t="s">
        <v>84</v>
      </c>
      <c r="AY813" s="24" t="s">
        <v>157</v>
      </c>
      <c r="BE813" s="232">
        <f>IF(N813="základní",J813,0)</f>
        <v>0</v>
      </c>
      <c r="BF813" s="232">
        <f>IF(N813="snížená",J813,0)</f>
        <v>0</v>
      </c>
      <c r="BG813" s="232">
        <f>IF(N813="zákl. přenesená",J813,0)</f>
        <v>0</v>
      </c>
      <c r="BH813" s="232">
        <f>IF(N813="sníž. přenesená",J813,0)</f>
        <v>0</v>
      </c>
      <c r="BI813" s="232">
        <f>IF(N813="nulová",J813,0)</f>
        <v>0</v>
      </c>
      <c r="BJ813" s="24" t="s">
        <v>82</v>
      </c>
      <c r="BK813" s="232">
        <f>ROUND(I813*H813,2)</f>
        <v>0</v>
      </c>
      <c r="BL813" s="24" t="s">
        <v>255</v>
      </c>
      <c r="BM813" s="24" t="s">
        <v>1246</v>
      </c>
    </row>
    <row r="814" spans="2:65" s="1" customFormat="1" ht="25.5" customHeight="1">
      <c r="B814" s="46"/>
      <c r="C814" s="221" t="s">
        <v>1247</v>
      </c>
      <c r="D814" s="221" t="s">
        <v>159</v>
      </c>
      <c r="E814" s="222" t="s">
        <v>1248</v>
      </c>
      <c r="F814" s="223" t="s">
        <v>1249</v>
      </c>
      <c r="G814" s="224" t="s">
        <v>395</v>
      </c>
      <c r="H814" s="225">
        <v>3</v>
      </c>
      <c r="I814" s="226"/>
      <c r="J814" s="227">
        <f>ROUND(I814*H814,2)</f>
        <v>0</v>
      </c>
      <c r="K814" s="223" t="s">
        <v>163</v>
      </c>
      <c r="L814" s="72"/>
      <c r="M814" s="228" t="s">
        <v>30</v>
      </c>
      <c r="N814" s="229" t="s">
        <v>45</v>
      </c>
      <c r="O814" s="47"/>
      <c r="P814" s="230">
        <f>O814*H814</f>
        <v>0</v>
      </c>
      <c r="Q814" s="230">
        <v>0</v>
      </c>
      <c r="R814" s="230">
        <f>Q814*H814</f>
        <v>0</v>
      </c>
      <c r="S814" s="230">
        <v>0</v>
      </c>
      <c r="T814" s="231">
        <f>S814*H814</f>
        <v>0</v>
      </c>
      <c r="AR814" s="24" t="s">
        <v>255</v>
      </c>
      <c r="AT814" s="24" t="s">
        <v>159</v>
      </c>
      <c r="AU814" s="24" t="s">
        <v>84</v>
      </c>
      <c r="AY814" s="24" t="s">
        <v>157</v>
      </c>
      <c r="BE814" s="232">
        <f>IF(N814="základní",J814,0)</f>
        <v>0</v>
      </c>
      <c r="BF814" s="232">
        <f>IF(N814="snížená",J814,0)</f>
        <v>0</v>
      </c>
      <c r="BG814" s="232">
        <f>IF(N814="zákl. přenesená",J814,0)</f>
        <v>0</v>
      </c>
      <c r="BH814" s="232">
        <f>IF(N814="sníž. přenesená",J814,0)</f>
        <v>0</v>
      </c>
      <c r="BI814" s="232">
        <f>IF(N814="nulová",J814,0)</f>
        <v>0</v>
      </c>
      <c r="BJ814" s="24" t="s">
        <v>82</v>
      </c>
      <c r="BK814" s="232">
        <f>ROUND(I814*H814,2)</f>
        <v>0</v>
      </c>
      <c r="BL814" s="24" t="s">
        <v>255</v>
      </c>
      <c r="BM814" s="24" t="s">
        <v>1250</v>
      </c>
    </row>
    <row r="815" spans="2:51" s="11" customFormat="1" ht="13.5">
      <c r="B815" s="233"/>
      <c r="C815" s="234"/>
      <c r="D815" s="235" t="s">
        <v>166</v>
      </c>
      <c r="E815" s="236" t="s">
        <v>30</v>
      </c>
      <c r="F815" s="237" t="s">
        <v>1251</v>
      </c>
      <c r="G815" s="234"/>
      <c r="H815" s="236" t="s">
        <v>30</v>
      </c>
      <c r="I815" s="238"/>
      <c r="J815" s="234"/>
      <c r="K815" s="234"/>
      <c r="L815" s="239"/>
      <c r="M815" s="240"/>
      <c r="N815" s="241"/>
      <c r="O815" s="241"/>
      <c r="P815" s="241"/>
      <c r="Q815" s="241"/>
      <c r="R815" s="241"/>
      <c r="S815" s="241"/>
      <c r="T815" s="242"/>
      <c r="AT815" s="243" t="s">
        <v>166</v>
      </c>
      <c r="AU815" s="243" t="s">
        <v>84</v>
      </c>
      <c r="AV815" s="11" t="s">
        <v>82</v>
      </c>
      <c r="AW815" s="11" t="s">
        <v>37</v>
      </c>
      <c r="AX815" s="11" t="s">
        <v>74</v>
      </c>
      <c r="AY815" s="243" t="s">
        <v>157</v>
      </c>
    </row>
    <row r="816" spans="2:51" s="12" customFormat="1" ht="13.5">
      <c r="B816" s="244"/>
      <c r="C816" s="245"/>
      <c r="D816" s="235" t="s">
        <v>166</v>
      </c>
      <c r="E816" s="246" t="s">
        <v>30</v>
      </c>
      <c r="F816" s="247" t="s">
        <v>1252</v>
      </c>
      <c r="G816" s="245"/>
      <c r="H816" s="248">
        <v>3</v>
      </c>
      <c r="I816" s="249"/>
      <c r="J816" s="245"/>
      <c r="K816" s="245"/>
      <c r="L816" s="250"/>
      <c r="M816" s="251"/>
      <c r="N816" s="252"/>
      <c r="O816" s="252"/>
      <c r="P816" s="252"/>
      <c r="Q816" s="252"/>
      <c r="R816" s="252"/>
      <c r="S816" s="252"/>
      <c r="T816" s="253"/>
      <c r="AT816" s="254" t="s">
        <v>166</v>
      </c>
      <c r="AU816" s="254" t="s">
        <v>84</v>
      </c>
      <c r="AV816" s="12" t="s">
        <v>84</v>
      </c>
      <c r="AW816" s="12" t="s">
        <v>37</v>
      </c>
      <c r="AX816" s="12" t="s">
        <v>82</v>
      </c>
      <c r="AY816" s="254" t="s">
        <v>157</v>
      </c>
    </row>
    <row r="817" spans="2:65" s="1" customFormat="1" ht="25.5" customHeight="1">
      <c r="B817" s="46"/>
      <c r="C817" s="221" t="s">
        <v>1253</v>
      </c>
      <c r="D817" s="221" t="s">
        <v>159</v>
      </c>
      <c r="E817" s="222" t="s">
        <v>1254</v>
      </c>
      <c r="F817" s="223" t="s">
        <v>1255</v>
      </c>
      <c r="G817" s="224" t="s">
        <v>395</v>
      </c>
      <c r="H817" s="225">
        <v>1</v>
      </c>
      <c r="I817" s="226"/>
      <c r="J817" s="227">
        <f>ROUND(I817*H817,2)</f>
        <v>0</v>
      </c>
      <c r="K817" s="223" t="s">
        <v>163</v>
      </c>
      <c r="L817" s="72"/>
      <c r="M817" s="228" t="s">
        <v>30</v>
      </c>
      <c r="N817" s="229" t="s">
        <v>45</v>
      </c>
      <c r="O817" s="47"/>
      <c r="P817" s="230">
        <f>O817*H817</f>
        <v>0</v>
      </c>
      <c r="Q817" s="230">
        <v>0</v>
      </c>
      <c r="R817" s="230">
        <f>Q817*H817</f>
        <v>0</v>
      </c>
      <c r="S817" s="230">
        <v>0</v>
      </c>
      <c r="T817" s="231">
        <f>S817*H817</f>
        <v>0</v>
      </c>
      <c r="AR817" s="24" t="s">
        <v>255</v>
      </c>
      <c r="AT817" s="24" t="s">
        <v>159</v>
      </c>
      <c r="AU817" s="24" t="s">
        <v>84</v>
      </c>
      <c r="AY817" s="24" t="s">
        <v>157</v>
      </c>
      <c r="BE817" s="232">
        <f>IF(N817="základní",J817,0)</f>
        <v>0</v>
      </c>
      <c r="BF817" s="232">
        <f>IF(N817="snížená",J817,0)</f>
        <v>0</v>
      </c>
      <c r="BG817" s="232">
        <f>IF(N817="zákl. přenesená",J817,0)</f>
        <v>0</v>
      </c>
      <c r="BH817" s="232">
        <f>IF(N817="sníž. přenesená",J817,0)</f>
        <v>0</v>
      </c>
      <c r="BI817" s="232">
        <f>IF(N817="nulová",J817,0)</f>
        <v>0</v>
      </c>
      <c r="BJ817" s="24" t="s">
        <v>82</v>
      </c>
      <c r="BK817" s="232">
        <f>ROUND(I817*H817,2)</f>
        <v>0</v>
      </c>
      <c r="BL817" s="24" t="s">
        <v>255</v>
      </c>
      <c r="BM817" s="24" t="s">
        <v>1256</v>
      </c>
    </row>
    <row r="818" spans="2:51" s="11" customFormat="1" ht="13.5">
      <c r="B818" s="233"/>
      <c r="C818" s="234"/>
      <c r="D818" s="235" t="s">
        <v>166</v>
      </c>
      <c r="E818" s="236" t="s">
        <v>30</v>
      </c>
      <c r="F818" s="237" t="s">
        <v>1251</v>
      </c>
      <c r="G818" s="234"/>
      <c r="H818" s="236" t="s">
        <v>30</v>
      </c>
      <c r="I818" s="238"/>
      <c r="J818" s="234"/>
      <c r="K818" s="234"/>
      <c r="L818" s="239"/>
      <c r="M818" s="240"/>
      <c r="N818" s="241"/>
      <c r="O818" s="241"/>
      <c r="P818" s="241"/>
      <c r="Q818" s="241"/>
      <c r="R818" s="241"/>
      <c r="S818" s="241"/>
      <c r="T818" s="242"/>
      <c r="AT818" s="243" t="s">
        <v>166</v>
      </c>
      <c r="AU818" s="243" t="s">
        <v>84</v>
      </c>
      <c r="AV818" s="11" t="s">
        <v>82</v>
      </c>
      <c r="AW818" s="11" t="s">
        <v>37</v>
      </c>
      <c r="AX818" s="11" t="s">
        <v>74</v>
      </c>
      <c r="AY818" s="243" t="s">
        <v>157</v>
      </c>
    </row>
    <row r="819" spans="2:51" s="12" customFormat="1" ht="13.5">
      <c r="B819" s="244"/>
      <c r="C819" s="245"/>
      <c r="D819" s="235" t="s">
        <v>166</v>
      </c>
      <c r="E819" s="246" t="s">
        <v>30</v>
      </c>
      <c r="F819" s="247" t="s">
        <v>82</v>
      </c>
      <c r="G819" s="245"/>
      <c r="H819" s="248">
        <v>1</v>
      </c>
      <c r="I819" s="249"/>
      <c r="J819" s="245"/>
      <c r="K819" s="245"/>
      <c r="L819" s="250"/>
      <c r="M819" s="251"/>
      <c r="N819" s="252"/>
      <c r="O819" s="252"/>
      <c r="P819" s="252"/>
      <c r="Q819" s="252"/>
      <c r="R819" s="252"/>
      <c r="S819" s="252"/>
      <c r="T819" s="253"/>
      <c r="AT819" s="254" t="s">
        <v>166</v>
      </c>
      <c r="AU819" s="254" t="s">
        <v>84</v>
      </c>
      <c r="AV819" s="12" t="s">
        <v>84</v>
      </c>
      <c r="AW819" s="12" t="s">
        <v>37</v>
      </c>
      <c r="AX819" s="12" t="s">
        <v>82</v>
      </c>
      <c r="AY819" s="254" t="s">
        <v>157</v>
      </c>
    </row>
    <row r="820" spans="2:65" s="1" customFormat="1" ht="16.5" customHeight="1">
      <c r="B820" s="46"/>
      <c r="C820" s="266" t="s">
        <v>1257</v>
      </c>
      <c r="D820" s="266" t="s">
        <v>179</v>
      </c>
      <c r="E820" s="267" t="s">
        <v>1258</v>
      </c>
      <c r="F820" s="268" t="s">
        <v>1259</v>
      </c>
      <c r="G820" s="269" t="s">
        <v>162</v>
      </c>
      <c r="H820" s="270">
        <v>1.235</v>
      </c>
      <c r="I820" s="271"/>
      <c r="J820" s="272">
        <f>ROUND(I820*H820,2)</f>
        <v>0</v>
      </c>
      <c r="K820" s="268" t="s">
        <v>183</v>
      </c>
      <c r="L820" s="273"/>
      <c r="M820" s="274" t="s">
        <v>30</v>
      </c>
      <c r="N820" s="275" t="s">
        <v>45</v>
      </c>
      <c r="O820" s="47"/>
      <c r="P820" s="230">
        <f>O820*H820</f>
        <v>0</v>
      </c>
      <c r="Q820" s="230">
        <v>0.003</v>
      </c>
      <c r="R820" s="230">
        <f>Q820*H820</f>
        <v>0.0037050000000000004</v>
      </c>
      <c r="S820" s="230">
        <v>0</v>
      </c>
      <c r="T820" s="231">
        <f>S820*H820</f>
        <v>0</v>
      </c>
      <c r="AR820" s="24" t="s">
        <v>370</v>
      </c>
      <c r="AT820" s="24" t="s">
        <v>179</v>
      </c>
      <c r="AU820" s="24" t="s">
        <v>84</v>
      </c>
      <c r="AY820" s="24" t="s">
        <v>157</v>
      </c>
      <c r="BE820" s="232">
        <f>IF(N820="základní",J820,0)</f>
        <v>0</v>
      </c>
      <c r="BF820" s="232">
        <f>IF(N820="snížená",J820,0)</f>
        <v>0</v>
      </c>
      <c r="BG820" s="232">
        <f>IF(N820="zákl. přenesená",J820,0)</f>
        <v>0</v>
      </c>
      <c r="BH820" s="232">
        <f>IF(N820="sníž. přenesená",J820,0)</f>
        <v>0</v>
      </c>
      <c r="BI820" s="232">
        <f>IF(N820="nulová",J820,0)</f>
        <v>0</v>
      </c>
      <c r="BJ820" s="24" t="s">
        <v>82</v>
      </c>
      <c r="BK820" s="232">
        <f>ROUND(I820*H820,2)</f>
        <v>0</v>
      </c>
      <c r="BL820" s="24" t="s">
        <v>255</v>
      </c>
      <c r="BM820" s="24" t="s">
        <v>1260</v>
      </c>
    </row>
    <row r="821" spans="2:51" s="12" customFormat="1" ht="13.5">
      <c r="B821" s="244"/>
      <c r="C821" s="245"/>
      <c r="D821" s="235" t="s">
        <v>166</v>
      </c>
      <c r="E821" s="246" t="s">
        <v>30</v>
      </c>
      <c r="F821" s="247" t="s">
        <v>1261</v>
      </c>
      <c r="G821" s="245"/>
      <c r="H821" s="248">
        <v>0.52</v>
      </c>
      <c r="I821" s="249"/>
      <c r="J821" s="245"/>
      <c r="K821" s="245"/>
      <c r="L821" s="250"/>
      <c r="M821" s="251"/>
      <c r="N821" s="252"/>
      <c r="O821" s="252"/>
      <c r="P821" s="252"/>
      <c r="Q821" s="252"/>
      <c r="R821" s="252"/>
      <c r="S821" s="252"/>
      <c r="T821" s="253"/>
      <c r="AT821" s="254" t="s">
        <v>166</v>
      </c>
      <c r="AU821" s="254" t="s">
        <v>84</v>
      </c>
      <c r="AV821" s="12" t="s">
        <v>84</v>
      </c>
      <c r="AW821" s="12" t="s">
        <v>37</v>
      </c>
      <c r="AX821" s="12" t="s">
        <v>74</v>
      </c>
      <c r="AY821" s="254" t="s">
        <v>157</v>
      </c>
    </row>
    <row r="822" spans="2:51" s="12" customFormat="1" ht="13.5">
      <c r="B822" s="244"/>
      <c r="C822" s="245"/>
      <c r="D822" s="235" t="s">
        <v>166</v>
      </c>
      <c r="E822" s="246" t="s">
        <v>30</v>
      </c>
      <c r="F822" s="247" t="s">
        <v>1262</v>
      </c>
      <c r="G822" s="245"/>
      <c r="H822" s="248">
        <v>0.325</v>
      </c>
      <c r="I822" s="249"/>
      <c r="J822" s="245"/>
      <c r="K822" s="245"/>
      <c r="L822" s="250"/>
      <c r="M822" s="251"/>
      <c r="N822" s="252"/>
      <c r="O822" s="252"/>
      <c r="P822" s="252"/>
      <c r="Q822" s="252"/>
      <c r="R822" s="252"/>
      <c r="S822" s="252"/>
      <c r="T822" s="253"/>
      <c r="AT822" s="254" t="s">
        <v>166</v>
      </c>
      <c r="AU822" s="254" t="s">
        <v>84</v>
      </c>
      <c r="AV822" s="12" t="s">
        <v>84</v>
      </c>
      <c r="AW822" s="12" t="s">
        <v>37</v>
      </c>
      <c r="AX822" s="12" t="s">
        <v>74</v>
      </c>
      <c r="AY822" s="254" t="s">
        <v>157</v>
      </c>
    </row>
    <row r="823" spans="2:51" s="12" customFormat="1" ht="13.5">
      <c r="B823" s="244"/>
      <c r="C823" s="245"/>
      <c r="D823" s="235" t="s">
        <v>166</v>
      </c>
      <c r="E823" s="246" t="s">
        <v>30</v>
      </c>
      <c r="F823" s="247" t="s">
        <v>1263</v>
      </c>
      <c r="G823" s="245"/>
      <c r="H823" s="248">
        <v>0.39</v>
      </c>
      <c r="I823" s="249"/>
      <c r="J823" s="245"/>
      <c r="K823" s="245"/>
      <c r="L823" s="250"/>
      <c r="M823" s="251"/>
      <c r="N823" s="252"/>
      <c r="O823" s="252"/>
      <c r="P823" s="252"/>
      <c r="Q823" s="252"/>
      <c r="R823" s="252"/>
      <c r="S823" s="252"/>
      <c r="T823" s="253"/>
      <c r="AT823" s="254" t="s">
        <v>166</v>
      </c>
      <c r="AU823" s="254" t="s">
        <v>84</v>
      </c>
      <c r="AV823" s="12" t="s">
        <v>84</v>
      </c>
      <c r="AW823" s="12" t="s">
        <v>37</v>
      </c>
      <c r="AX823" s="12" t="s">
        <v>74</v>
      </c>
      <c r="AY823" s="254" t="s">
        <v>157</v>
      </c>
    </row>
    <row r="824" spans="2:51" s="13" customFormat="1" ht="13.5">
      <c r="B824" s="255"/>
      <c r="C824" s="256"/>
      <c r="D824" s="235" t="s">
        <v>166</v>
      </c>
      <c r="E824" s="257" t="s">
        <v>30</v>
      </c>
      <c r="F824" s="258" t="s">
        <v>177</v>
      </c>
      <c r="G824" s="256"/>
      <c r="H824" s="259">
        <v>1.235</v>
      </c>
      <c r="I824" s="260"/>
      <c r="J824" s="256"/>
      <c r="K824" s="256"/>
      <c r="L824" s="261"/>
      <c r="M824" s="262"/>
      <c r="N824" s="263"/>
      <c r="O824" s="263"/>
      <c r="P824" s="263"/>
      <c r="Q824" s="263"/>
      <c r="R824" s="263"/>
      <c r="S824" s="263"/>
      <c r="T824" s="264"/>
      <c r="AT824" s="265" t="s">
        <v>166</v>
      </c>
      <c r="AU824" s="265" t="s">
        <v>84</v>
      </c>
      <c r="AV824" s="13" t="s">
        <v>164</v>
      </c>
      <c r="AW824" s="13" t="s">
        <v>37</v>
      </c>
      <c r="AX824" s="13" t="s">
        <v>82</v>
      </c>
      <c r="AY824" s="265" t="s">
        <v>157</v>
      </c>
    </row>
    <row r="825" spans="2:65" s="1" customFormat="1" ht="16.5" customHeight="1">
      <c r="B825" s="46"/>
      <c r="C825" s="266" t="s">
        <v>1264</v>
      </c>
      <c r="D825" s="266" t="s">
        <v>179</v>
      </c>
      <c r="E825" s="267" t="s">
        <v>1265</v>
      </c>
      <c r="F825" s="268" t="s">
        <v>1266</v>
      </c>
      <c r="G825" s="269" t="s">
        <v>162</v>
      </c>
      <c r="H825" s="270">
        <v>3.714</v>
      </c>
      <c r="I825" s="271"/>
      <c r="J825" s="272">
        <f>ROUND(I825*H825,2)</f>
        <v>0</v>
      </c>
      <c r="K825" s="268" t="s">
        <v>183</v>
      </c>
      <c r="L825" s="273"/>
      <c r="M825" s="274" t="s">
        <v>30</v>
      </c>
      <c r="N825" s="275" t="s">
        <v>45</v>
      </c>
      <c r="O825" s="47"/>
      <c r="P825" s="230">
        <f>O825*H825</f>
        <v>0</v>
      </c>
      <c r="Q825" s="230">
        <v>0.003</v>
      </c>
      <c r="R825" s="230">
        <f>Q825*H825</f>
        <v>0.011142</v>
      </c>
      <c r="S825" s="230">
        <v>0</v>
      </c>
      <c r="T825" s="231">
        <f>S825*H825</f>
        <v>0</v>
      </c>
      <c r="AR825" s="24" t="s">
        <v>370</v>
      </c>
      <c r="AT825" s="24" t="s">
        <v>179</v>
      </c>
      <c r="AU825" s="24" t="s">
        <v>84</v>
      </c>
      <c r="AY825" s="24" t="s">
        <v>157</v>
      </c>
      <c r="BE825" s="232">
        <f>IF(N825="základní",J825,0)</f>
        <v>0</v>
      </c>
      <c r="BF825" s="232">
        <f>IF(N825="snížená",J825,0)</f>
        <v>0</v>
      </c>
      <c r="BG825" s="232">
        <f>IF(N825="zákl. přenesená",J825,0)</f>
        <v>0</v>
      </c>
      <c r="BH825" s="232">
        <f>IF(N825="sníž. přenesená",J825,0)</f>
        <v>0</v>
      </c>
      <c r="BI825" s="232">
        <f>IF(N825="nulová",J825,0)</f>
        <v>0</v>
      </c>
      <c r="BJ825" s="24" t="s">
        <v>82</v>
      </c>
      <c r="BK825" s="232">
        <f>ROUND(I825*H825,2)</f>
        <v>0</v>
      </c>
      <c r="BL825" s="24" t="s">
        <v>255</v>
      </c>
      <c r="BM825" s="24" t="s">
        <v>1267</v>
      </c>
    </row>
    <row r="826" spans="2:51" s="12" customFormat="1" ht="13.5">
      <c r="B826" s="244"/>
      <c r="C826" s="245"/>
      <c r="D826" s="235" t="s">
        <v>166</v>
      </c>
      <c r="E826" s="246" t="s">
        <v>30</v>
      </c>
      <c r="F826" s="247" t="s">
        <v>1268</v>
      </c>
      <c r="G826" s="245"/>
      <c r="H826" s="248">
        <v>0.985</v>
      </c>
      <c r="I826" s="249"/>
      <c r="J826" s="245"/>
      <c r="K826" s="245"/>
      <c r="L826" s="250"/>
      <c r="M826" s="251"/>
      <c r="N826" s="252"/>
      <c r="O826" s="252"/>
      <c r="P826" s="252"/>
      <c r="Q826" s="252"/>
      <c r="R826" s="252"/>
      <c r="S826" s="252"/>
      <c r="T826" s="253"/>
      <c r="AT826" s="254" t="s">
        <v>166</v>
      </c>
      <c r="AU826" s="254" t="s">
        <v>84</v>
      </c>
      <c r="AV826" s="12" t="s">
        <v>84</v>
      </c>
      <c r="AW826" s="12" t="s">
        <v>37</v>
      </c>
      <c r="AX826" s="12" t="s">
        <v>74</v>
      </c>
      <c r="AY826" s="254" t="s">
        <v>157</v>
      </c>
    </row>
    <row r="827" spans="2:51" s="12" customFormat="1" ht="13.5">
      <c r="B827" s="244"/>
      <c r="C827" s="245"/>
      <c r="D827" s="235" t="s">
        <v>166</v>
      </c>
      <c r="E827" s="246" t="s">
        <v>30</v>
      </c>
      <c r="F827" s="247" t="s">
        <v>1269</v>
      </c>
      <c r="G827" s="245"/>
      <c r="H827" s="248">
        <v>0.671</v>
      </c>
      <c r="I827" s="249"/>
      <c r="J827" s="245"/>
      <c r="K827" s="245"/>
      <c r="L827" s="250"/>
      <c r="M827" s="251"/>
      <c r="N827" s="252"/>
      <c r="O827" s="252"/>
      <c r="P827" s="252"/>
      <c r="Q827" s="252"/>
      <c r="R827" s="252"/>
      <c r="S827" s="252"/>
      <c r="T827" s="253"/>
      <c r="AT827" s="254" t="s">
        <v>166</v>
      </c>
      <c r="AU827" s="254" t="s">
        <v>84</v>
      </c>
      <c r="AV827" s="12" t="s">
        <v>84</v>
      </c>
      <c r="AW827" s="12" t="s">
        <v>37</v>
      </c>
      <c r="AX827" s="12" t="s">
        <v>74</v>
      </c>
      <c r="AY827" s="254" t="s">
        <v>157</v>
      </c>
    </row>
    <row r="828" spans="2:51" s="12" customFormat="1" ht="13.5">
      <c r="B828" s="244"/>
      <c r="C828" s="245"/>
      <c r="D828" s="235" t="s">
        <v>166</v>
      </c>
      <c r="E828" s="246" t="s">
        <v>30</v>
      </c>
      <c r="F828" s="247" t="s">
        <v>1270</v>
      </c>
      <c r="G828" s="245"/>
      <c r="H828" s="248">
        <v>0.85</v>
      </c>
      <c r="I828" s="249"/>
      <c r="J828" s="245"/>
      <c r="K828" s="245"/>
      <c r="L828" s="250"/>
      <c r="M828" s="251"/>
      <c r="N828" s="252"/>
      <c r="O828" s="252"/>
      <c r="P828" s="252"/>
      <c r="Q828" s="252"/>
      <c r="R828" s="252"/>
      <c r="S828" s="252"/>
      <c r="T828" s="253"/>
      <c r="AT828" s="254" t="s">
        <v>166</v>
      </c>
      <c r="AU828" s="254" t="s">
        <v>84</v>
      </c>
      <c r="AV828" s="12" t="s">
        <v>84</v>
      </c>
      <c r="AW828" s="12" t="s">
        <v>37</v>
      </c>
      <c r="AX828" s="12" t="s">
        <v>74</v>
      </c>
      <c r="AY828" s="254" t="s">
        <v>157</v>
      </c>
    </row>
    <row r="829" spans="2:51" s="12" customFormat="1" ht="13.5">
      <c r="B829" s="244"/>
      <c r="C829" s="245"/>
      <c r="D829" s="235" t="s">
        <v>166</v>
      </c>
      <c r="E829" s="246" t="s">
        <v>30</v>
      </c>
      <c r="F829" s="247" t="s">
        <v>1271</v>
      </c>
      <c r="G829" s="245"/>
      <c r="H829" s="248">
        <v>1.208</v>
      </c>
      <c r="I829" s="249"/>
      <c r="J829" s="245"/>
      <c r="K829" s="245"/>
      <c r="L829" s="250"/>
      <c r="M829" s="251"/>
      <c r="N829" s="252"/>
      <c r="O829" s="252"/>
      <c r="P829" s="252"/>
      <c r="Q829" s="252"/>
      <c r="R829" s="252"/>
      <c r="S829" s="252"/>
      <c r="T829" s="253"/>
      <c r="AT829" s="254" t="s">
        <v>166</v>
      </c>
      <c r="AU829" s="254" t="s">
        <v>84</v>
      </c>
      <c r="AV829" s="12" t="s">
        <v>84</v>
      </c>
      <c r="AW829" s="12" t="s">
        <v>37</v>
      </c>
      <c r="AX829" s="12" t="s">
        <v>74</v>
      </c>
      <c r="AY829" s="254" t="s">
        <v>157</v>
      </c>
    </row>
    <row r="830" spans="2:51" s="13" customFormat="1" ht="13.5">
      <c r="B830" s="255"/>
      <c r="C830" s="256"/>
      <c r="D830" s="235" t="s">
        <v>166</v>
      </c>
      <c r="E830" s="257" t="s">
        <v>30</v>
      </c>
      <c r="F830" s="258" t="s">
        <v>177</v>
      </c>
      <c r="G830" s="256"/>
      <c r="H830" s="259">
        <v>3.714</v>
      </c>
      <c r="I830" s="260"/>
      <c r="J830" s="256"/>
      <c r="K830" s="256"/>
      <c r="L830" s="261"/>
      <c r="M830" s="262"/>
      <c r="N830" s="263"/>
      <c r="O830" s="263"/>
      <c r="P830" s="263"/>
      <c r="Q830" s="263"/>
      <c r="R830" s="263"/>
      <c r="S830" s="263"/>
      <c r="T830" s="264"/>
      <c r="AT830" s="265" t="s">
        <v>166</v>
      </c>
      <c r="AU830" s="265" t="s">
        <v>84</v>
      </c>
      <c r="AV830" s="13" t="s">
        <v>164</v>
      </c>
      <c r="AW830" s="13" t="s">
        <v>37</v>
      </c>
      <c r="AX830" s="13" t="s">
        <v>82</v>
      </c>
      <c r="AY830" s="265" t="s">
        <v>157</v>
      </c>
    </row>
    <row r="831" spans="2:65" s="1" customFormat="1" ht="38.25" customHeight="1">
      <c r="B831" s="46"/>
      <c r="C831" s="221" t="s">
        <v>1272</v>
      </c>
      <c r="D831" s="221" t="s">
        <v>159</v>
      </c>
      <c r="E831" s="222" t="s">
        <v>1273</v>
      </c>
      <c r="F831" s="223" t="s">
        <v>1274</v>
      </c>
      <c r="G831" s="224" t="s">
        <v>182</v>
      </c>
      <c r="H831" s="225">
        <v>0.647</v>
      </c>
      <c r="I831" s="226"/>
      <c r="J831" s="227">
        <f>ROUND(I831*H831,2)</f>
        <v>0</v>
      </c>
      <c r="K831" s="223" t="s">
        <v>163</v>
      </c>
      <c r="L831" s="72"/>
      <c r="M831" s="228" t="s">
        <v>30</v>
      </c>
      <c r="N831" s="229" t="s">
        <v>45</v>
      </c>
      <c r="O831" s="47"/>
      <c r="P831" s="230">
        <f>O831*H831</f>
        <v>0</v>
      </c>
      <c r="Q831" s="230">
        <v>0</v>
      </c>
      <c r="R831" s="230">
        <f>Q831*H831</f>
        <v>0</v>
      </c>
      <c r="S831" s="230">
        <v>0</v>
      </c>
      <c r="T831" s="231">
        <f>S831*H831</f>
        <v>0</v>
      </c>
      <c r="AR831" s="24" t="s">
        <v>255</v>
      </c>
      <c r="AT831" s="24" t="s">
        <v>159</v>
      </c>
      <c r="AU831" s="24" t="s">
        <v>84</v>
      </c>
      <c r="AY831" s="24" t="s">
        <v>157</v>
      </c>
      <c r="BE831" s="232">
        <f>IF(N831="základní",J831,0)</f>
        <v>0</v>
      </c>
      <c r="BF831" s="232">
        <f>IF(N831="snížená",J831,0)</f>
        <v>0</v>
      </c>
      <c r="BG831" s="232">
        <f>IF(N831="zákl. přenesená",J831,0)</f>
        <v>0</v>
      </c>
      <c r="BH831" s="232">
        <f>IF(N831="sníž. přenesená",J831,0)</f>
        <v>0</v>
      </c>
      <c r="BI831" s="232">
        <f>IF(N831="nulová",J831,0)</f>
        <v>0</v>
      </c>
      <c r="BJ831" s="24" t="s">
        <v>82</v>
      </c>
      <c r="BK831" s="232">
        <f>ROUND(I831*H831,2)</f>
        <v>0</v>
      </c>
      <c r="BL831" s="24" t="s">
        <v>255</v>
      </c>
      <c r="BM831" s="24" t="s">
        <v>1275</v>
      </c>
    </row>
    <row r="832" spans="2:47" s="1" customFormat="1" ht="13.5">
      <c r="B832" s="46"/>
      <c r="C832" s="74"/>
      <c r="D832" s="235" t="s">
        <v>221</v>
      </c>
      <c r="E832" s="74"/>
      <c r="F832" s="276" t="s">
        <v>1276</v>
      </c>
      <c r="G832" s="74"/>
      <c r="H832" s="74"/>
      <c r="I832" s="191"/>
      <c r="J832" s="74"/>
      <c r="K832" s="74"/>
      <c r="L832" s="72"/>
      <c r="M832" s="277"/>
      <c r="N832" s="47"/>
      <c r="O832" s="47"/>
      <c r="P832" s="47"/>
      <c r="Q832" s="47"/>
      <c r="R832" s="47"/>
      <c r="S832" s="47"/>
      <c r="T832" s="95"/>
      <c r="AT832" s="24" t="s">
        <v>221</v>
      </c>
      <c r="AU832" s="24" t="s">
        <v>84</v>
      </c>
    </row>
    <row r="833" spans="2:63" s="10" customFormat="1" ht="29.85" customHeight="1">
      <c r="B833" s="205"/>
      <c r="C833" s="206"/>
      <c r="D833" s="207" t="s">
        <v>73</v>
      </c>
      <c r="E833" s="219" t="s">
        <v>1277</v>
      </c>
      <c r="F833" s="219" t="s">
        <v>1278</v>
      </c>
      <c r="G833" s="206"/>
      <c r="H833" s="206"/>
      <c r="I833" s="209"/>
      <c r="J833" s="220">
        <f>BK833</f>
        <v>0</v>
      </c>
      <c r="K833" s="206"/>
      <c r="L833" s="211"/>
      <c r="M833" s="212"/>
      <c r="N833" s="213"/>
      <c r="O833" s="213"/>
      <c r="P833" s="214">
        <f>SUM(P834:P893)</f>
        <v>0</v>
      </c>
      <c r="Q833" s="213"/>
      <c r="R833" s="214">
        <f>SUM(R834:R893)</f>
        <v>0.649138505412</v>
      </c>
      <c r="S833" s="213"/>
      <c r="T833" s="215">
        <f>SUM(T834:T893)</f>
        <v>0.495</v>
      </c>
      <c r="AR833" s="216" t="s">
        <v>84</v>
      </c>
      <c r="AT833" s="217" t="s">
        <v>73</v>
      </c>
      <c r="AU833" s="217" t="s">
        <v>82</v>
      </c>
      <c r="AY833" s="216" t="s">
        <v>157</v>
      </c>
      <c r="BK833" s="218">
        <f>SUM(BK834:BK893)</f>
        <v>0</v>
      </c>
    </row>
    <row r="834" spans="2:65" s="1" customFormat="1" ht="25.5" customHeight="1">
      <c r="B834" s="46"/>
      <c r="C834" s="221" t="s">
        <v>1279</v>
      </c>
      <c r="D834" s="221" t="s">
        <v>159</v>
      </c>
      <c r="E834" s="222" t="s">
        <v>1280</v>
      </c>
      <c r="F834" s="223" t="s">
        <v>1281</v>
      </c>
      <c r="G834" s="224" t="s">
        <v>295</v>
      </c>
      <c r="H834" s="225">
        <v>14.1</v>
      </c>
      <c r="I834" s="226"/>
      <c r="J834" s="227">
        <f>ROUND(I834*H834,2)</f>
        <v>0</v>
      </c>
      <c r="K834" s="223" t="s">
        <v>163</v>
      </c>
      <c r="L834" s="72"/>
      <c r="M834" s="228" t="s">
        <v>30</v>
      </c>
      <c r="N834" s="229" t="s">
        <v>45</v>
      </c>
      <c r="O834" s="47"/>
      <c r="P834" s="230">
        <f>O834*H834</f>
        <v>0</v>
      </c>
      <c r="Q834" s="230">
        <v>0.0001692</v>
      </c>
      <c r="R834" s="230">
        <f>Q834*H834</f>
        <v>0.00238572</v>
      </c>
      <c r="S834" s="230">
        <v>0</v>
      </c>
      <c r="T834" s="231">
        <f>S834*H834</f>
        <v>0</v>
      </c>
      <c r="AR834" s="24" t="s">
        <v>255</v>
      </c>
      <c r="AT834" s="24" t="s">
        <v>159</v>
      </c>
      <c r="AU834" s="24" t="s">
        <v>84</v>
      </c>
      <c r="AY834" s="24" t="s">
        <v>157</v>
      </c>
      <c r="BE834" s="232">
        <f>IF(N834="základní",J834,0)</f>
        <v>0</v>
      </c>
      <c r="BF834" s="232">
        <f>IF(N834="snížená",J834,0)</f>
        <v>0</v>
      </c>
      <c r="BG834" s="232">
        <f>IF(N834="zákl. přenesená",J834,0)</f>
        <v>0</v>
      </c>
      <c r="BH834" s="232">
        <f>IF(N834="sníž. přenesená",J834,0)</f>
        <v>0</v>
      </c>
      <c r="BI834" s="232">
        <f>IF(N834="nulová",J834,0)</f>
        <v>0</v>
      </c>
      <c r="BJ834" s="24" t="s">
        <v>82</v>
      </c>
      <c r="BK834" s="232">
        <f>ROUND(I834*H834,2)</f>
        <v>0</v>
      </c>
      <c r="BL834" s="24" t="s">
        <v>255</v>
      </c>
      <c r="BM834" s="24" t="s">
        <v>1282</v>
      </c>
    </row>
    <row r="835" spans="2:51" s="12" customFormat="1" ht="13.5">
      <c r="B835" s="244"/>
      <c r="C835" s="245"/>
      <c r="D835" s="235" t="s">
        <v>166</v>
      </c>
      <c r="E835" s="246" t="s">
        <v>30</v>
      </c>
      <c r="F835" s="247" t="s">
        <v>1283</v>
      </c>
      <c r="G835" s="245"/>
      <c r="H835" s="248">
        <v>14.1</v>
      </c>
      <c r="I835" s="249"/>
      <c r="J835" s="245"/>
      <c r="K835" s="245"/>
      <c r="L835" s="250"/>
      <c r="M835" s="251"/>
      <c r="N835" s="252"/>
      <c r="O835" s="252"/>
      <c r="P835" s="252"/>
      <c r="Q835" s="252"/>
      <c r="R835" s="252"/>
      <c r="S835" s="252"/>
      <c r="T835" s="253"/>
      <c r="AT835" s="254" t="s">
        <v>166</v>
      </c>
      <c r="AU835" s="254" t="s">
        <v>84</v>
      </c>
      <c r="AV835" s="12" t="s">
        <v>84</v>
      </c>
      <c r="AW835" s="12" t="s">
        <v>37</v>
      </c>
      <c r="AX835" s="12" t="s">
        <v>82</v>
      </c>
      <c r="AY835" s="254" t="s">
        <v>157</v>
      </c>
    </row>
    <row r="836" spans="2:65" s="1" customFormat="1" ht="25.5" customHeight="1">
      <c r="B836" s="46"/>
      <c r="C836" s="266" t="s">
        <v>1284</v>
      </c>
      <c r="D836" s="266" t="s">
        <v>179</v>
      </c>
      <c r="E836" s="267" t="s">
        <v>1285</v>
      </c>
      <c r="F836" s="268" t="s">
        <v>1286</v>
      </c>
      <c r="G836" s="269" t="s">
        <v>395</v>
      </c>
      <c r="H836" s="270">
        <v>2</v>
      </c>
      <c r="I836" s="271"/>
      <c r="J836" s="272">
        <f>ROUND(I836*H836,2)</f>
        <v>0</v>
      </c>
      <c r="K836" s="268" t="s">
        <v>183</v>
      </c>
      <c r="L836" s="273"/>
      <c r="M836" s="274" t="s">
        <v>30</v>
      </c>
      <c r="N836" s="275" t="s">
        <v>45</v>
      </c>
      <c r="O836" s="47"/>
      <c r="P836" s="230">
        <f>O836*H836</f>
        <v>0</v>
      </c>
      <c r="Q836" s="230">
        <v>0</v>
      </c>
      <c r="R836" s="230">
        <f>Q836*H836</f>
        <v>0</v>
      </c>
      <c r="S836" s="230">
        <v>0</v>
      </c>
      <c r="T836" s="231">
        <f>S836*H836</f>
        <v>0</v>
      </c>
      <c r="AR836" s="24" t="s">
        <v>370</v>
      </c>
      <c r="AT836" s="24" t="s">
        <v>179</v>
      </c>
      <c r="AU836" s="24" t="s">
        <v>84</v>
      </c>
      <c r="AY836" s="24" t="s">
        <v>157</v>
      </c>
      <c r="BE836" s="232">
        <f>IF(N836="základní",J836,0)</f>
        <v>0</v>
      </c>
      <c r="BF836" s="232">
        <f>IF(N836="snížená",J836,0)</f>
        <v>0</v>
      </c>
      <c r="BG836" s="232">
        <f>IF(N836="zákl. přenesená",J836,0)</f>
        <v>0</v>
      </c>
      <c r="BH836" s="232">
        <f>IF(N836="sníž. přenesená",J836,0)</f>
        <v>0</v>
      </c>
      <c r="BI836" s="232">
        <f>IF(N836="nulová",J836,0)</f>
        <v>0</v>
      </c>
      <c r="BJ836" s="24" t="s">
        <v>82</v>
      </c>
      <c r="BK836" s="232">
        <f>ROUND(I836*H836,2)</f>
        <v>0</v>
      </c>
      <c r="BL836" s="24" t="s">
        <v>255</v>
      </c>
      <c r="BM836" s="24" t="s">
        <v>1287</v>
      </c>
    </row>
    <row r="837" spans="2:65" s="1" customFormat="1" ht="25.5" customHeight="1">
      <c r="B837" s="46"/>
      <c r="C837" s="266" t="s">
        <v>1288</v>
      </c>
      <c r="D837" s="266" t="s">
        <v>179</v>
      </c>
      <c r="E837" s="267" t="s">
        <v>1289</v>
      </c>
      <c r="F837" s="268" t="s">
        <v>1290</v>
      </c>
      <c r="G837" s="269" t="s">
        <v>395</v>
      </c>
      <c r="H837" s="270">
        <v>2</v>
      </c>
      <c r="I837" s="271"/>
      <c r="J837" s="272">
        <f>ROUND(I837*H837,2)</f>
        <v>0</v>
      </c>
      <c r="K837" s="268" t="s">
        <v>183</v>
      </c>
      <c r="L837" s="273"/>
      <c r="M837" s="274" t="s">
        <v>30</v>
      </c>
      <c r="N837" s="275" t="s">
        <v>45</v>
      </c>
      <c r="O837" s="47"/>
      <c r="P837" s="230">
        <f>O837*H837</f>
        <v>0</v>
      </c>
      <c r="Q837" s="230">
        <v>0</v>
      </c>
      <c r="R837" s="230">
        <f>Q837*H837</f>
        <v>0</v>
      </c>
      <c r="S837" s="230">
        <v>0</v>
      </c>
      <c r="T837" s="231">
        <f>S837*H837</f>
        <v>0</v>
      </c>
      <c r="AR837" s="24" t="s">
        <v>370</v>
      </c>
      <c r="AT837" s="24" t="s">
        <v>179</v>
      </c>
      <c r="AU837" s="24" t="s">
        <v>84</v>
      </c>
      <c r="AY837" s="24" t="s">
        <v>157</v>
      </c>
      <c r="BE837" s="232">
        <f>IF(N837="základní",J837,0)</f>
        <v>0</v>
      </c>
      <c r="BF837" s="232">
        <f>IF(N837="snížená",J837,0)</f>
        <v>0</v>
      </c>
      <c r="BG837" s="232">
        <f>IF(N837="zákl. přenesená",J837,0)</f>
        <v>0</v>
      </c>
      <c r="BH837" s="232">
        <f>IF(N837="sníž. přenesená",J837,0)</f>
        <v>0</v>
      </c>
      <c r="BI837" s="232">
        <f>IF(N837="nulová",J837,0)</f>
        <v>0</v>
      </c>
      <c r="BJ837" s="24" t="s">
        <v>82</v>
      </c>
      <c r="BK837" s="232">
        <f>ROUND(I837*H837,2)</f>
        <v>0</v>
      </c>
      <c r="BL837" s="24" t="s">
        <v>255</v>
      </c>
      <c r="BM837" s="24" t="s">
        <v>1291</v>
      </c>
    </row>
    <row r="838" spans="2:65" s="1" customFormat="1" ht="25.5" customHeight="1">
      <c r="B838" s="46"/>
      <c r="C838" s="266" t="s">
        <v>1292</v>
      </c>
      <c r="D838" s="266" t="s">
        <v>179</v>
      </c>
      <c r="E838" s="267" t="s">
        <v>1293</v>
      </c>
      <c r="F838" s="268" t="s">
        <v>1294</v>
      </c>
      <c r="G838" s="269" t="s">
        <v>395</v>
      </c>
      <c r="H838" s="270">
        <v>2</v>
      </c>
      <c r="I838" s="271"/>
      <c r="J838" s="272">
        <f>ROUND(I838*H838,2)</f>
        <v>0</v>
      </c>
      <c r="K838" s="268" t="s">
        <v>183</v>
      </c>
      <c r="L838" s="273"/>
      <c r="M838" s="274" t="s">
        <v>30</v>
      </c>
      <c r="N838" s="275" t="s">
        <v>45</v>
      </c>
      <c r="O838" s="47"/>
      <c r="P838" s="230">
        <f>O838*H838</f>
        <v>0</v>
      </c>
      <c r="Q838" s="230">
        <v>0</v>
      </c>
      <c r="R838" s="230">
        <f>Q838*H838</f>
        <v>0</v>
      </c>
      <c r="S838" s="230">
        <v>0</v>
      </c>
      <c r="T838" s="231">
        <f>S838*H838</f>
        <v>0</v>
      </c>
      <c r="AR838" s="24" t="s">
        <v>370</v>
      </c>
      <c r="AT838" s="24" t="s">
        <v>179</v>
      </c>
      <c r="AU838" s="24" t="s">
        <v>84</v>
      </c>
      <c r="AY838" s="24" t="s">
        <v>157</v>
      </c>
      <c r="BE838" s="232">
        <f>IF(N838="základní",J838,0)</f>
        <v>0</v>
      </c>
      <c r="BF838" s="232">
        <f>IF(N838="snížená",J838,0)</f>
        <v>0</v>
      </c>
      <c r="BG838" s="232">
        <f>IF(N838="zákl. přenesená",J838,0)</f>
        <v>0</v>
      </c>
      <c r="BH838" s="232">
        <f>IF(N838="sníž. přenesená",J838,0)</f>
        <v>0</v>
      </c>
      <c r="BI838" s="232">
        <f>IF(N838="nulová",J838,0)</f>
        <v>0</v>
      </c>
      <c r="BJ838" s="24" t="s">
        <v>82</v>
      </c>
      <c r="BK838" s="232">
        <f>ROUND(I838*H838,2)</f>
        <v>0</v>
      </c>
      <c r="BL838" s="24" t="s">
        <v>255</v>
      </c>
      <c r="BM838" s="24" t="s">
        <v>1295</v>
      </c>
    </row>
    <row r="839" spans="2:65" s="1" customFormat="1" ht="16.5" customHeight="1">
      <c r="B839" s="46"/>
      <c r="C839" s="221" t="s">
        <v>1296</v>
      </c>
      <c r="D839" s="221" t="s">
        <v>159</v>
      </c>
      <c r="E839" s="222" t="s">
        <v>1297</v>
      </c>
      <c r="F839" s="223" t="s">
        <v>1298</v>
      </c>
      <c r="G839" s="224" t="s">
        <v>395</v>
      </c>
      <c r="H839" s="225">
        <v>36</v>
      </c>
      <c r="I839" s="226"/>
      <c r="J839" s="227">
        <f>ROUND(I839*H839,2)</f>
        <v>0</v>
      </c>
      <c r="K839" s="223" t="s">
        <v>163</v>
      </c>
      <c r="L839" s="72"/>
      <c r="M839" s="228" t="s">
        <v>30</v>
      </c>
      <c r="N839" s="229" t="s">
        <v>45</v>
      </c>
      <c r="O839" s="47"/>
      <c r="P839" s="230">
        <f>O839*H839</f>
        <v>0</v>
      </c>
      <c r="Q839" s="230">
        <v>0.000188</v>
      </c>
      <c r="R839" s="230">
        <f>Q839*H839</f>
        <v>0.006768</v>
      </c>
      <c r="S839" s="230">
        <v>0</v>
      </c>
      <c r="T839" s="231">
        <f>S839*H839</f>
        <v>0</v>
      </c>
      <c r="AR839" s="24" t="s">
        <v>255</v>
      </c>
      <c r="AT839" s="24" t="s">
        <v>159</v>
      </c>
      <c r="AU839" s="24" t="s">
        <v>84</v>
      </c>
      <c r="AY839" s="24" t="s">
        <v>157</v>
      </c>
      <c r="BE839" s="232">
        <f>IF(N839="základní",J839,0)</f>
        <v>0</v>
      </c>
      <c r="BF839" s="232">
        <f>IF(N839="snížená",J839,0)</f>
        <v>0</v>
      </c>
      <c r="BG839" s="232">
        <f>IF(N839="zákl. přenesená",J839,0)</f>
        <v>0</v>
      </c>
      <c r="BH839" s="232">
        <f>IF(N839="sníž. přenesená",J839,0)</f>
        <v>0</v>
      </c>
      <c r="BI839" s="232">
        <f>IF(N839="nulová",J839,0)</f>
        <v>0</v>
      </c>
      <c r="BJ839" s="24" t="s">
        <v>82</v>
      </c>
      <c r="BK839" s="232">
        <f>ROUND(I839*H839,2)</f>
        <v>0</v>
      </c>
      <c r="BL839" s="24" t="s">
        <v>255</v>
      </c>
      <c r="BM839" s="24" t="s">
        <v>1299</v>
      </c>
    </row>
    <row r="840" spans="2:51" s="11" customFormat="1" ht="13.5">
      <c r="B840" s="233"/>
      <c r="C840" s="234"/>
      <c r="D840" s="235" t="s">
        <v>166</v>
      </c>
      <c r="E840" s="236" t="s">
        <v>30</v>
      </c>
      <c r="F840" s="237" t="s">
        <v>1300</v>
      </c>
      <c r="G840" s="234"/>
      <c r="H840" s="236" t="s">
        <v>30</v>
      </c>
      <c r="I840" s="238"/>
      <c r="J840" s="234"/>
      <c r="K840" s="234"/>
      <c r="L840" s="239"/>
      <c r="M840" s="240"/>
      <c r="N840" s="241"/>
      <c r="O840" s="241"/>
      <c r="P840" s="241"/>
      <c r="Q840" s="241"/>
      <c r="R840" s="241"/>
      <c r="S840" s="241"/>
      <c r="T840" s="242"/>
      <c r="AT840" s="243" t="s">
        <v>166</v>
      </c>
      <c r="AU840" s="243" t="s">
        <v>84</v>
      </c>
      <c r="AV840" s="11" t="s">
        <v>82</v>
      </c>
      <c r="AW840" s="11" t="s">
        <v>37</v>
      </c>
      <c r="AX840" s="11" t="s">
        <v>74</v>
      </c>
      <c r="AY840" s="243" t="s">
        <v>157</v>
      </c>
    </row>
    <row r="841" spans="2:51" s="12" customFormat="1" ht="13.5">
      <c r="B841" s="244"/>
      <c r="C841" s="245"/>
      <c r="D841" s="235" t="s">
        <v>166</v>
      </c>
      <c r="E841" s="246" t="s">
        <v>30</v>
      </c>
      <c r="F841" s="247" t="s">
        <v>184</v>
      </c>
      <c r="G841" s="245"/>
      <c r="H841" s="248">
        <v>8</v>
      </c>
      <c r="I841" s="249"/>
      <c r="J841" s="245"/>
      <c r="K841" s="245"/>
      <c r="L841" s="250"/>
      <c r="M841" s="251"/>
      <c r="N841" s="252"/>
      <c r="O841" s="252"/>
      <c r="P841" s="252"/>
      <c r="Q841" s="252"/>
      <c r="R841" s="252"/>
      <c r="S841" s="252"/>
      <c r="T841" s="253"/>
      <c r="AT841" s="254" t="s">
        <v>166</v>
      </c>
      <c r="AU841" s="254" t="s">
        <v>84</v>
      </c>
      <c r="AV841" s="12" t="s">
        <v>84</v>
      </c>
      <c r="AW841" s="12" t="s">
        <v>37</v>
      </c>
      <c r="AX841" s="12" t="s">
        <v>74</v>
      </c>
      <c r="AY841" s="254" t="s">
        <v>157</v>
      </c>
    </row>
    <row r="842" spans="2:51" s="11" customFormat="1" ht="13.5">
      <c r="B842" s="233"/>
      <c r="C842" s="234"/>
      <c r="D842" s="235" t="s">
        <v>166</v>
      </c>
      <c r="E842" s="236" t="s">
        <v>30</v>
      </c>
      <c r="F842" s="237" t="s">
        <v>1301</v>
      </c>
      <c r="G842" s="234"/>
      <c r="H842" s="236" t="s">
        <v>30</v>
      </c>
      <c r="I842" s="238"/>
      <c r="J842" s="234"/>
      <c r="K842" s="234"/>
      <c r="L842" s="239"/>
      <c r="M842" s="240"/>
      <c r="N842" s="241"/>
      <c r="O842" s="241"/>
      <c r="P842" s="241"/>
      <c r="Q842" s="241"/>
      <c r="R842" s="241"/>
      <c r="S842" s="241"/>
      <c r="T842" s="242"/>
      <c r="AT842" s="243" t="s">
        <v>166</v>
      </c>
      <c r="AU842" s="243" t="s">
        <v>84</v>
      </c>
      <c r="AV842" s="11" t="s">
        <v>82</v>
      </c>
      <c r="AW842" s="11" t="s">
        <v>37</v>
      </c>
      <c r="AX842" s="11" t="s">
        <v>74</v>
      </c>
      <c r="AY842" s="243" t="s">
        <v>157</v>
      </c>
    </row>
    <row r="843" spans="2:51" s="12" customFormat="1" ht="13.5">
      <c r="B843" s="244"/>
      <c r="C843" s="245"/>
      <c r="D843" s="235" t="s">
        <v>166</v>
      </c>
      <c r="E843" s="246" t="s">
        <v>30</v>
      </c>
      <c r="F843" s="247" t="s">
        <v>201</v>
      </c>
      <c r="G843" s="245"/>
      <c r="H843" s="248">
        <v>7</v>
      </c>
      <c r="I843" s="249"/>
      <c r="J843" s="245"/>
      <c r="K843" s="245"/>
      <c r="L843" s="250"/>
      <c r="M843" s="251"/>
      <c r="N843" s="252"/>
      <c r="O843" s="252"/>
      <c r="P843" s="252"/>
      <c r="Q843" s="252"/>
      <c r="R843" s="252"/>
      <c r="S843" s="252"/>
      <c r="T843" s="253"/>
      <c r="AT843" s="254" t="s">
        <v>166</v>
      </c>
      <c r="AU843" s="254" t="s">
        <v>84</v>
      </c>
      <c r="AV843" s="12" t="s">
        <v>84</v>
      </c>
      <c r="AW843" s="12" t="s">
        <v>37</v>
      </c>
      <c r="AX843" s="12" t="s">
        <v>74</v>
      </c>
      <c r="AY843" s="254" t="s">
        <v>157</v>
      </c>
    </row>
    <row r="844" spans="2:51" s="11" customFormat="1" ht="13.5">
      <c r="B844" s="233"/>
      <c r="C844" s="234"/>
      <c r="D844" s="235" t="s">
        <v>166</v>
      </c>
      <c r="E844" s="236" t="s">
        <v>30</v>
      </c>
      <c r="F844" s="237" t="s">
        <v>1302</v>
      </c>
      <c r="G844" s="234"/>
      <c r="H844" s="236" t="s">
        <v>30</v>
      </c>
      <c r="I844" s="238"/>
      <c r="J844" s="234"/>
      <c r="K844" s="234"/>
      <c r="L844" s="239"/>
      <c r="M844" s="240"/>
      <c r="N844" s="241"/>
      <c r="O844" s="241"/>
      <c r="P844" s="241"/>
      <c r="Q844" s="241"/>
      <c r="R844" s="241"/>
      <c r="S844" s="241"/>
      <c r="T844" s="242"/>
      <c r="AT844" s="243" t="s">
        <v>166</v>
      </c>
      <c r="AU844" s="243" t="s">
        <v>84</v>
      </c>
      <c r="AV844" s="11" t="s">
        <v>82</v>
      </c>
      <c r="AW844" s="11" t="s">
        <v>37</v>
      </c>
      <c r="AX844" s="11" t="s">
        <v>74</v>
      </c>
      <c r="AY844" s="243" t="s">
        <v>157</v>
      </c>
    </row>
    <row r="845" spans="2:51" s="12" customFormat="1" ht="13.5">
      <c r="B845" s="244"/>
      <c r="C845" s="245"/>
      <c r="D845" s="235" t="s">
        <v>166</v>
      </c>
      <c r="E845" s="246" t="s">
        <v>30</v>
      </c>
      <c r="F845" s="247" t="s">
        <v>1303</v>
      </c>
      <c r="G845" s="245"/>
      <c r="H845" s="248">
        <v>21</v>
      </c>
      <c r="I845" s="249"/>
      <c r="J845" s="245"/>
      <c r="K845" s="245"/>
      <c r="L845" s="250"/>
      <c r="M845" s="251"/>
      <c r="N845" s="252"/>
      <c r="O845" s="252"/>
      <c r="P845" s="252"/>
      <c r="Q845" s="252"/>
      <c r="R845" s="252"/>
      <c r="S845" s="252"/>
      <c r="T845" s="253"/>
      <c r="AT845" s="254" t="s">
        <v>166</v>
      </c>
      <c r="AU845" s="254" t="s">
        <v>84</v>
      </c>
      <c r="AV845" s="12" t="s">
        <v>84</v>
      </c>
      <c r="AW845" s="12" t="s">
        <v>37</v>
      </c>
      <c r="AX845" s="12" t="s">
        <v>74</v>
      </c>
      <c r="AY845" s="254" t="s">
        <v>157</v>
      </c>
    </row>
    <row r="846" spans="2:51" s="13" customFormat="1" ht="13.5">
      <c r="B846" s="255"/>
      <c r="C846" s="256"/>
      <c r="D846" s="235" t="s">
        <v>166</v>
      </c>
      <c r="E846" s="257" t="s">
        <v>30</v>
      </c>
      <c r="F846" s="258" t="s">
        <v>177</v>
      </c>
      <c r="G846" s="256"/>
      <c r="H846" s="259">
        <v>36</v>
      </c>
      <c r="I846" s="260"/>
      <c r="J846" s="256"/>
      <c r="K846" s="256"/>
      <c r="L846" s="261"/>
      <c r="M846" s="262"/>
      <c r="N846" s="263"/>
      <c r="O846" s="263"/>
      <c r="P846" s="263"/>
      <c r="Q846" s="263"/>
      <c r="R846" s="263"/>
      <c r="S846" s="263"/>
      <c r="T846" s="264"/>
      <c r="AT846" s="265" t="s">
        <v>166</v>
      </c>
      <c r="AU846" s="265" t="s">
        <v>84</v>
      </c>
      <c r="AV846" s="13" t="s">
        <v>164</v>
      </c>
      <c r="AW846" s="13" t="s">
        <v>37</v>
      </c>
      <c r="AX846" s="13" t="s">
        <v>82</v>
      </c>
      <c r="AY846" s="265" t="s">
        <v>157</v>
      </c>
    </row>
    <row r="847" spans="2:65" s="1" customFormat="1" ht="25.5" customHeight="1">
      <c r="B847" s="46"/>
      <c r="C847" s="266" t="s">
        <v>1304</v>
      </c>
      <c r="D847" s="266" t="s">
        <v>179</v>
      </c>
      <c r="E847" s="267" t="s">
        <v>1305</v>
      </c>
      <c r="F847" s="268" t="s">
        <v>1306</v>
      </c>
      <c r="G847" s="269" t="s">
        <v>395</v>
      </c>
      <c r="H847" s="270">
        <v>36</v>
      </c>
      <c r="I847" s="271"/>
      <c r="J847" s="272">
        <f>ROUND(I847*H847,2)</f>
        <v>0</v>
      </c>
      <c r="K847" s="268" t="s">
        <v>183</v>
      </c>
      <c r="L847" s="273"/>
      <c r="M847" s="274" t="s">
        <v>30</v>
      </c>
      <c r="N847" s="275" t="s">
        <v>45</v>
      </c>
      <c r="O847" s="47"/>
      <c r="P847" s="230">
        <f>O847*H847</f>
        <v>0</v>
      </c>
      <c r="Q847" s="230">
        <v>0</v>
      </c>
      <c r="R847" s="230">
        <f>Q847*H847</f>
        <v>0</v>
      </c>
      <c r="S847" s="230">
        <v>0</v>
      </c>
      <c r="T847" s="231">
        <f>S847*H847</f>
        <v>0</v>
      </c>
      <c r="AR847" s="24" t="s">
        <v>370</v>
      </c>
      <c r="AT847" s="24" t="s">
        <v>179</v>
      </c>
      <c r="AU847" s="24" t="s">
        <v>84</v>
      </c>
      <c r="AY847" s="24" t="s">
        <v>157</v>
      </c>
      <c r="BE847" s="232">
        <f>IF(N847="základní",J847,0)</f>
        <v>0</v>
      </c>
      <c r="BF847" s="232">
        <f>IF(N847="snížená",J847,0)</f>
        <v>0</v>
      </c>
      <c r="BG847" s="232">
        <f>IF(N847="zákl. přenesená",J847,0)</f>
        <v>0</v>
      </c>
      <c r="BH847" s="232">
        <f>IF(N847="sníž. přenesená",J847,0)</f>
        <v>0</v>
      </c>
      <c r="BI847" s="232">
        <f>IF(N847="nulová",J847,0)</f>
        <v>0</v>
      </c>
      <c r="BJ847" s="24" t="s">
        <v>82</v>
      </c>
      <c r="BK847" s="232">
        <f>ROUND(I847*H847,2)</f>
        <v>0</v>
      </c>
      <c r="BL847" s="24" t="s">
        <v>255</v>
      </c>
      <c r="BM847" s="24" t="s">
        <v>1307</v>
      </c>
    </row>
    <row r="848" spans="2:65" s="1" customFormat="1" ht="16.5" customHeight="1">
      <c r="B848" s="46"/>
      <c r="C848" s="266" t="s">
        <v>1308</v>
      </c>
      <c r="D848" s="266" t="s">
        <v>179</v>
      </c>
      <c r="E848" s="267" t="s">
        <v>1309</v>
      </c>
      <c r="F848" s="268" t="s">
        <v>1310</v>
      </c>
      <c r="G848" s="269" t="s">
        <v>295</v>
      </c>
      <c r="H848" s="270">
        <v>20</v>
      </c>
      <c r="I848" s="271"/>
      <c r="J848" s="272">
        <f>ROUND(I848*H848,2)</f>
        <v>0</v>
      </c>
      <c r="K848" s="268" t="s">
        <v>183</v>
      </c>
      <c r="L848" s="273"/>
      <c r="M848" s="274" t="s">
        <v>30</v>
      </c>
      <c r="N848" s="275" t="s">
        <v>45</v>
      </c>
      <c r="O848" s="47"/>
      <c r="P848" s="230">
        <f>O848*H848</f>
        <v>0</v>
      </c>
      <c r="Q848" s="230">
        <v>0</v>
      </c>
      <c r="R848" s="230">
        <f>Q848*H848</f>
        <v>0</v>
      </c>
      <c r="S848" s="230">
        <v>0</v>
      </c>
      <c r="T848" s="231">
        <f>S848*H848</f>
        <v>0</v>
      </c>
      <c r="AR848" s="24" t="s">
        <v>370</v>
      </c>
      <c r="AT848" s="24" t="s">
        <v>179</v>
      </c>
      <c r="AU848" s="24" t="s">
        <v>84</v>
      </c>
      <c r="AY848" s="24" t="s">
        <v>157</v>
      </c>
      <c r="BE848" s="232">
        <f>IF(N848="základní",J848,0)</f>
        <v>0</v>
      </c>
      <c r="BF848" s="232">
        <f>IF(N848="snížená",J848,0)</f>
        <v>0</v>
      </c>
      <c r="BG848" s="232">
        <f>IF(N848="zákl. přenesená",J848,0)</f>
        <v>0</v>
      </c>
      <c r="BH848" s="232">
        <f>IF(N848="sníž. přenesená",J848,0)</f>
        <v>0</v>
      </c>
      <c r="BI848" s="232">
        <f>IF(N848="nulová",J848,0)</f>
        <v>0</v>
      </c>
      <c r="BJ848" s="24" t="s">
        <v>82</v>
      </c>
      <c r="BK848" s="232">
        <f>ROUND(I848*H848,2)</f>
        <v>0</v>
      </c>
      <c r="BL848" s="24" t="s">
        <v>255</v>
      </c>
      <c r="BM848" s="24" t="s">
        <v>1311</v>
      </c>
    </row>
    <row r="849" spans="2:65" s="1" customFormat="1" ht="16.5" customHeight="1">
      <c r="B849" s="46"/>
      <c r="C849" s="221" t="s">
        <v>1312</v>
      </c>
      <c r="D849" s="221" t="s">
        <v>159</v>
      </c>
      <c r="E849" s="222" t="s">
        <v>1313</v>
      </c>
      <c r="F849" s="223" t="s">
        <v>1314</v>
      </c>
      <c r="G849" s="224" t="s">
        <v>162</v>
      </c>
      <c r="H849" s="225">
        <v>5.168</v>
      </c>
      <c r="I849" s="226"/>
      <c r="J849" s="227">
        <f>ROUND(I849*H849,2)</f>
        <v>0</v>
      </c>
      <c r="K849" s="223" t="s">
        <v>163</v>
      </c>
      <c r="L849" s="72"/>
      <c r="M849" s="228" t="s">
        <v>30</v>
      </c>
      <c r="N849" s="229" t="s">
        <v>45</v>
      </c>
      <c r="O849" s="47"/>
      <c r="P849" s="230">
        <f>O849*H849</f>
        <v>0</v>
      </c>
      <c r="Q849" s="230">
        <v>7.7465E-06</v>
      </c>
      <c r="R849" s="230">
        <f>Q849*H849</f>
        <v>4.0033911999999996E-05</v>
      </c>
      <c r="S849" s="230">
        <v>0</v>
      </c>
      <c r="T849" s="231">
        <f>S849*H849</f>
        <v>0</v>
      </c>
      <c r="AR849" s="24" t="s">
        <v>255</v>
      </c>
      <c r="AT849" s="24" t="s">
        <v>159</v>
      </c>
      <c r="AU849" s="24" t="s">
        <v>84</v>
      </c>
      <c r="AY849" s="24" t="s">
        <v>157</v>
      </c>
      <c r="BE849" s="232">
        <f>IF(N849="základní",J849,0)</f>
        <v>0</v>
      </c>
      <c r="BF849" s="232">
        <f>IF(N849="snížená",J849,0)</f>
        <v>0</v>
      </c>
      <c r="BG849" s="232">
        <f>IF(N849="zákl. přenesená",J849,0)</f>
        <v>0</v>
      </c>
      <c r="BH849" s="232">
        <f>IF(N849="sníž. přenesená",J849,0)</f>
        <v>0</v>
      </c>
      <c r="BI849" s="232">
        <f>IF(N849="nulová",J849,0)</f>
        <v>0</v>
      </c>
      <c r="BJ849" s="24" t="s">
        <v>82</v>
      </c>
      <c r="BK849" s="232">
        <f>ROUND(I849*H849,2)</f>
        <v>0</v>
      </c>
      <c r="BL849" s="24" t="s">
        <v>255</v>
      </c>
      <c r="BM849" s="24" t="s">
        <v>1315</v>
      </c>
    </row>
    <row r="850" spans="2:47" s="1" customFormat="1" ht="13.5">
      <c r="B850" s="46"/>
      <c r="C850" s="74"/>
      <c r="D850" s="235" t="s">
        <v>221</v>
      </c>
      <c r="E850" s="74"/>
      <c r="F850" s="276" t="s">
        <v>1316</v>
      </c>
      <c r="G850" s="74"/>
      <c r="H850" s="74"/>
      <c r="I850" s="191"/>
      <c r="J850" s="74"/>
      <c r="K850" s="74"/>
      <c r="L850" s="72"/>
      <c r="M850" s="277"/>
      <c r="N850" s="47"/>
      <c r="O850" s="47"/>
      <c r="P850" s="47"/>
      <c r="Q850" s="47"/>
      <c r="R850" s="47"/>
      <c r="S850" s="47"/>
      <c r="T850" s="95"/>
      <c r="AT850" s="24" t="s">
        <v>221</v>
      </c>
      <c r="AU850" s="24" t="s">
        <v>84</v>
      </c>
    </row>
    <row r="851" spans="2:51" s="12" customFormat="1" ht="13.5">
      <c r="B851" s="244"/>
      <c r="C851" s="245"/>
      <c r="D851" s="235" t="s">
        <v>166</v>
      </c>
      <c r="E851" s="246" t="s">
        <v>30</v>
      </c>
      <c r="F851" s="247" t="s">
        <v>1317</v>
      </c>
      <c r="G851" s="245"/>
      <c r="H851" s="248">
        <v>0.2</v>
      </c>
      <c r="I851" s="249"/>
      <c r="J851" s="245"/>
      <c r="K851" s="245"/>
      <c r="L851" s="250"/>
      <c r="M851" s="251"/>
      <c r="N851" s="252"/>
      <c r="O851" s="252"/>
      <c r="P851" s="252"/>
      <c r="Q851" s="252"/>
      <c r="R851" s="252"/>
      <c r="S851" s="252"/>
      <c r="T851" s="253"/>
      <c r="AT851" s="254" t="s">
        <v>166</v>
      </c>
      <c r="AU851" s="254" t="s">
        <v>84</v>
      </c>
      <c r="AV851" s="12" t="s">
        <v>84</v>
      </c>
      <c r="AW851" s="12" t="s">
        <v>37</v>
      </c>
      <c r="AX851" s="12" t="s">
        <v>74</v>
      </c>
      <c r="AY851" s="254" t="s">
        <v>157</v>
      </c>
    </row>
    <row r="852" spans="2:51" s="12" customFormat="1" ht="13.5">
      <c r="B852" s="244"/>
      <c r="C852" s="245"/>
      <c r="D852" s="235" t="s">
        <v>166</v>
      </c>
      <c r="E852" s="246" t="s">
        <v>30</v>
      </c>
      <c r="F852" s="247" t="s">
        <v>1318</v>
      </c>
      <c r="G852" s="245"/>
      <c r="H852" s="248">
        <v>0.8</v>
      </c>
      <c r="I852" s="249"/>
      <c r="J852" s="245"/>
      <c r="K852" s="245"/>
      <c r="L852" s="250"/>
      <c r="M852" s="251"/>
      <c r="N852" s="252"/>
      <c r="O852" s="252"/>
      <c r="P852" s="252"/>
      <c r="Q852" s="252"/>
      <c r="R852" s="252"/>
      <c r="S852" s="252"/>
      <c r="T852" s="253"/>
      <c r="AT852" s="254" t="s">
        <v>166</v>
      </c>
      <c r="AU852" s="254" t="s">
        <v>84</v>
      </c>
      <c r="AV852" s="12" t="s">
        <v>84</v>
      </c>
      <c r="AW852" s="12" t="s">
        <v>37</v>
      </c>
      <c r="AX852" s="12" t="s">
        <v>74</v>
      </c>
      <c r="AY852" s="254" t="s">
        <v>157</v>
      </c>
    </row>
    <row r="853" spans="2:51" s="12" customFormat="1" ht="13.5">
      <c r="B853" s="244"/>
      <c r="C853" s="245"/>
      <c r="D853" s="235" t="s">
        <v>166</v>
      </c>
      <c r="E853" s="246" t="s">
        <v>30</v>
      </c>
      <c r="F853" s="247" t="s">
        <v>1319</v>
      </c>
      <c r="G853" s="245"/>
      <c r="H853" s="248">
        <v>2.1</v>
      </c>
      <c r="I853" s="249"/>
      <c r="J853" s="245"/>
      <c r="K853" s="245"/>
      <c r="L853" s="250"/>
      <c r="M853" s="251"/>
      <c r="N853" s="252"/>
      <c r="O853" s="252"/>
      <c r="P853" s="252"/>
      <c r="Q853" s="252"/>
      <c r="R853" s="252"/>
      <c r="S853" s="252"/>
      <c r="T853" s="253"/>
      <c r="AT853" s="254" t="s">
        <v>166</v>
      </c>
      <c r="AU853" s="254" t="s">
        <v>84</v>
      </c>
      <c r="AV853" s="12" t="s">
        <v>84</v>
      </c>
      <c r="AW853" s="12" t="s">
        <v>37</v>
      </c>
      <c r="AX853" s="12" t="s">
        <v>74</v>
      </c>
      <c r="AY853" s="254" t="s">
        <v>157</v>
      </c>
    </row>
    <row r="854" spans="2:51" s="12" customFormat="1" ht="13.5">
      <c r="B854" s="244"/>
      <c r="C854" s="245"/>
      <c r="D854" s="235" t="s">
        <v>166</v>
      </c>
      <c r="E854" s="246" t="s">
        <v>30</v>
      </c>
      <c r="F854" s="247" t="s">
        <v>1320</v>
      </c>
      <c r="G854" s="245"/>
      <c r="H854" s="248">
        <v>0.665</v>
      </c>
      <c r="I854" s="249"/>
      <c r="J854" s="245"/>
      <c r="K854" s="245"/>
      <c r="L854" s="250"/>
      <c r="M854" s="251"/>
      <c r="N854" s="252"/>
      <c r="O854" s="252"/>
      <c r="P854" s="252"/>
      <c r="Q854" s="252"/>
      <c r="R854" s="252"/>
      <c r="S854" s="252"/>
      <c r="T854" s="253"/>
      <c r="AT854" s="254" t="s">
        <v>166</v>
      </c>
      <c r="AU854" s="254" t="s">
        <v>84</v>
      </c>
      <c r="AV854" s="12" t="s">
        <v>84</v>
      </c>
      <c r="AW854" s="12" t="s">
        <v>37</v>
      </c>
      <c r="AX854" s="12" t="s">
        <v>74</v>
      </c>
      <c r="AY854" s="254" t="s">
        <v>157</v>
      </c>
    </row>
    <row r="855" spans="2:51" s="12" customFormat="1" ht="13.5">
      <c r="B855" s="244"/>
      <c r="C855" s="245"/>
      <c r="D855" s="235" t="s">
        <v>166</v>
      </c>
      <c r="E855" s="246" t="s">
        <v>30</v>
      </c>
      <c r="F855" s="247" t="s">
        <v>1321</v>
      </c>
      <c r="G855" s="245"/>
      <c r="H855" s="248">
        <v>1.403</v>
      </c>
      <c r="I855" s="249"/>
      <c r="J855" s="245"/>
      <c r="K855" s="245"/>
      <c r="L855" s="250"/>
      <c r="M855" s="251"/>
      <c r="N855" s="252"/>
      <c r="O855" s="252"/>
      <c r="P855" s="252"/>
      <c r="Q855" s="252"/>
      <c r="R855" s="252"/>
      <c r="S855" s="252"/>
      <c r="T855" s="253"/>
      <c r="AT855" s="254" t="s">
        <v>166</v>
      </c>
      <c r="AU855" s="254" t="s">
        <v>84</v>
      </c>
      <c r="AV855" s="12" t="s">
        <v>84</v>
      </c>
      <c r="AW855" s="12" t="s">
        <v>37</v>
      </c>
      <c r="AX855" s="12" t="s">
        <v>74</v>
      </c>
      <c r="AY855" s="254" t="s">
        <v>157</v>
      </c>
    </row>
    <row r="856" spans="2:51" s="13" customFormat="1" ht="13.5">
      <c r="B856" s="255"/>
      <c r="C856" s="256"/>
      <c r="D856" s="235" t="s">
        <v>166</v>
      </c>
      <c r="E856" s="257" t="s">
        <v>30</v>
      </c>
      <c r="F856" s="258" t="s">
        <v>177</v>
      </c>
      <c r="G856" s="256"/>
      <c r="H856" s="259">
        <v>5.168</v>
      </c>
      <c r="I856" s="260"/>
      <c r="J856" s="256"/>
      <c r="K856" s="256"/>
      <c r="L856" s="261"/>
      <c r="M856" s="262"/>
      <c r="N856" s="263"/>
      <c r="O856" s="263"/>
      <c r="P856" s="263"/>
      <c r="Q856" s="263"/>
      <c r="R856" s="263"/>
      <c r="S856" s="263"/>
      <c r="T856" s="264"/>
      <c r="AT856" s="265" t="s">
        <v>166</v>
      </c>
      <c r="AU856" s="265" t="s">
        <v>84</v>
      </c>
      <c r="AV856" s="13" t="s">
        <v>164</v>
      </c>
      <c r="AW856" s="13" t="s">
        <v>37</v>
      </c>
      <c r="AX856" s="13" t="s">
        <v>82</v>
      </c>
      <c r="AY856" s="265" t="s">
        <v>157</v>
      </c>
    </row>
    <row r="857" spans="2:65" s="1" customFormat="1" ht="25.5" customHeight="1">
      <c r="B857" s="46"/>
      <c r="C857" s="266" t="s">
        <v>1322</v>
      </c>
      <c r="D857" s="266" t="s">
        <v>179</v>
      </c>
      <c r="E857" s="267" t="s">
        <v>1323</v>
      </c>
      <c r="F857" s="268" t="s">
        <v>1324</v>
      </c>
      <c r="G857" s="269" t="s">
        <v>395</v>
      </c>
      <c r="H857" s="270">
        <v>1</v>
      </c>
      <c r="I857" s="271"/>
      <c r="J857" s="272">
        <f>ROUND(I857*H857,2)</f>
        <v>0</v>
      </c>
      <c r="K857" s="268" t="s">
        <v>183</v>
      </c>
      <c r="L857" s="273"/>
      <c r="M857" s="274" t="s">
        <v>30</v>
      </c>
      <c r="N857" s="275" t="s">
        <v>45</v>
      </c>
      <c r="O857" s="47"/>
      <c r="P857" s="230">
        <f>O857*H857</f>
        <v>0</v>
      </c>
      <c r="Q857" s="230">
        <v>0.047</v>
      </c>
      <c r="R857" s="230">
        <f>Q857*H857</f>
        <v>0.047</v>
      </c>
      <c r="S857" s="230">
        <v>0</v>
      </c>
      <c r="T857" s="231">
        <f>S857*H857</f>
        <v>0</v>
      </c>
      <c r="AR857" s="24" t="s">
        <v>370</v>
      </c>
      <c r="AT857" s="24" t="s">
        <v>179</v>
      </c>
      <c r="AU857" s="24" t="s">
        <v>84</v>
      </c>
      <c r="AY857" s="24" t="s">
        <v>157</v>
      </c>
      <c r="BE857" s="232">
        <f>IF(N857="základní",J857,0)</f>
        <v>0</v>
      </c>
      <c r="BF857" s="232">
        <f>IF(N857="snížená",J857,0)</f>
        <v>0</v>
      </c>
      <c r="BG857" s="232">
        <f>IF(N857="zákl. přenesená",J857,0)</f>
        <v>0</v>
      </c>
      <c r="BH857" s="232">
        <f>IF(N857="sníž. přenesená",J857,0)</f>
        <v>0</v>
      </c>
      <c r="BI857" s="232">
        <f>IF(N857="nulová",J857,0)</f>
        <v>0</v>
      </c>
      <c r="BJ857" s="24" t="s">
        <v>82</v>
      </c>
      <c r="BK857" s="232">
        <f>ROUND(I857*H857,2)</f>
        <v>0</v>
      </c>
      <c r="BL857" s="24" t="s">
        <v>255</v>
      </c>
      <c r="BM857" s="24" t="s">
        <v>1325</v>
      </c>
    </row>
    <row r="858" spans="2:65" s="1" customFormat="1" ht="25.5" customHeight="1">
      <c r="B858" s="46"/>
      <c r="C858" s="266" t="s">
        <v>1326</v>
      </c>
      <c r="D858" s="266" t="s">
        <v>179</v>
      </c>
      <c r="E858" s="267" t="s">
        <v>1327</v>
      </c>
      <c r="F858" s="268" t="s">
        <v>1328</v>
      </c>
      <c r="G858" s="269" t="s">
        <v>395</v>
      </c>
      <c r="H858" s="270">
        <v>1</v>
      </c>
      <c r="I858" s="271"/>
      <c r="J858" s="272">
        <f>ROUND(I858*H858,2)</f>
        <v>0</v>
      </c>
      <c r="K858" s="268" t="s">
        <v>183</v>
      </c>
      <c r="L858" s="273"/>
      <c r="M858" s="274" t="s">
        <v>30</v>
      </c>
      <c r="N858" s="275" t="s">
        <v>45</v>
      </c>
      <c r="O858" s="47"/>
      <c r="P858" s="230">
        <f>O858*H858</f>
        <v>0</v>
      </c>
      <c r="Q858" s="230">
        <v>0.047</v>
      </c>
      <c r="R858" s="230">
        <f>Q858*H858</f>
        <v>0.047</v>
      </c>
      <c r="S858" s="230">
        <v>0</v>
      </c>
      <c r="T858" s="231">
        <f>S858*H858</f>
        <v>0</v>
      </c>
      <c r="AR858" s="24" t="s">
        <v>370</v>
      </c>
      <c r="AT858" s="24" t="s">
        <v>179</v>
      </c>
      <c r="AU858" s="24" t="s">
        <v>84</v>
      </c>
      <c r="AY858" s="24" t="s">
        <v>157</v>
      </c>
      <c r="BE858" s="232">
        <f>IF(N858="základní",J858,0)</f>
        <v>0</v>
      </c>
      <c r="BF858" s="232">
        <f>IF(N858="snížená",J858,0)</f>
        <v>0</v>
      </c>
      <c r="BG858" s="232">
        <f>IF(N858="zákl. přenesená",J858,0)</f>
        <v>0</v>
      </c>
      <c r="BH858" s="232">
        <f>IF(N858="sníž. přenesená",J858,0)</f>
        <v>0</v>
      </c>
      <c r="BI858" s="232">
        <f>IF(N858="nulová",J858,0)</f>
        <v>0</v>
      </c>
      <c r="BJ858" s="24" t="s">
        <v>82</v>
      </c>
      <c r="BK858" s="232">
        <f>ROUND(I858*H858,2)</f>
        <v>0</v>
      </c>
      <c r="BL858" s="24" t="s">
        <v>255</v>
      </c>
      <c r="BM858" s="24" t="s">
        <v>1329</v>
      </c>
    </row>
    <row r="859" spans="2:65" s="1" customFormat="1" ht="25.5" customHeight="1">
      <c r="B859" s="46"/>
      <c r="C859" s="266" t="s">
        <v>1330</v>
      </c>
      <c r="D859" s="266" t="s">
        <v>179</v>
      </c>
      <c r="E859" s="267" t="s">
        <v>1331</v>
      </c>
      <c r="F859" s="268" t="s">
        <v>1332</v>
      </c>
      <c r="G859" s="269" t="s">
        <v>395</v>
      </c>
      <c r="H859" s="270">
        <v>1</v>
      </c>
      <c r="I859" s="271"/>
      <c r="J859" s="272">
        <f>ROUND(I859*H859,2)</f>
        <v>0</v>
      </c>
      <c r="K859" s="268" t="s">
        <v>183</v>
      </c>
      <c r="L859" s="273"/>
      <c r="M859" s="274" t="s">
        <v>30</v>
      </c>
      <c r="N859" s="275" t="s">
        <v>45</v>
      </c>
      <c r="O859" s="47"/>
      <c r="P859" s="230">
        <f>O859*H859</f>
        <v>0</v>
      </c>
      <c r="Q859" s="230">
        <v>0.047</v>
      </c>
      <c r="R859" s="230">
        <f>Q859*H859</f>
        <v>0.047</v>
      </c>
      <c r="S859" s="230">
        <v>0</v>
      </c>
      <c r="T859" s="231">
        <f>S859*H859</f>
        <v>0</v>
      </c>
      <c r="AR859" s="24" t="s">
        <v>370</v>
      </c>
      <c r="AT859" s="24" t="s">
        <v>179</v>
      </c>
      <c r="AU859" s="24" t="s">
        <v>84</v>
      </c>
      <c r="AY859" s="24" t="s">
        <v>157</v>
      </c>
      <c r="BE859" s="232">
        <f>IF(N859="základní",J859,0)</f>
        <v>0</v>
      </c>
      <c r="BF859" s="232">
        <f>IF(N859="snížená",J859,0)</f>
        <v>0</v>
      </c>
      <c r="BG859" s="232">
        <f>IF(N859="zákl. přenesená",J859,0)</f>
        <v>0</v>
      </c>
      <c r="BH859" s="232">
        <f>IF(N859="sníž. přenesená",J859,0)</f>
        <v>0</v>
      </c>
      <c r="BI859" s="232">
        <f>IF(N859="nulová",J859,0)</f>
        <v>0</v>
      </c>
      <c r="BJ859" s="24" t="s">
        <v>82</v>
      </c>
      <c r="BK859" s="232">
        <f>ROUND(I859*H859,2)</f>
        <v>0</v>
      </c>
      <c r="BL859" s="24" t="s">
        <v>255</v>
      </c>
      <c r="BM859" s="24" t="s">
        <v>1333</v>
      </c>
    </row>
    <row r="860" spans="2:65" s="1" customFormat="1" ht="25.5" customHeight="1">
      <c r="B860" s="46"/>
      <c r="C860" s="266" t="s">
        <v>1334</v>
      </c>
      <c r="D860" s="266" t="s">
        <v>179</v>
      </c>
      <c r="E860" s="267" t="s">
        <v>1335</v>
      </c>
      <c r="F860" s="268" t="s">
        <v>1336</v>
      </c>
      <c r="G860" s="269" t="s">
        <v>395</v>
      </c>
      <c r="H860" s="270">
        <v>1</v>
      </c>
      <c r="I860" s="271"/>
      <c r="J860" s="272">
        <f>ROUND(I860*H860,2)</f>
        <v>0</v>
      </c>
      <c r="K860" s="268" t="s">
        <v>183</v>
      </c>
      <c r="L860" s="273"/>
      <c r="M860" s="274" t="s">
        <v>30</v>
      </c>
      <c r="N860" s="275" t="s">
        <v>45</v>
      </c>
      <c r="O860" s="47"/>
      <c r="P860" s="230">
        <f>O860*H860</f>
        <v>0</v>
      </c>
      <c r="Q860" s="230">
        <v>0.047</v>
      </c>
      <c r="R860" s="230">
        <f>Q860*H860</f>
        <v>0.047</v>
      </c>
      <c r="S860" s="230">
        <v>0</v>
      </c>
      <c r="T860" s="231">
        <f>S860*H860</f>
        <v>0</v>
      </c>
      <c r="AR860" s="24" t="s">
        <v>370</v>
      </c>
      <c r="AT860" s="24" t="s">
        <v>179</v>
      </c>
      <c r="AU860" s="24" t="s">
        <v>84</v>
      </c>
      <c r="AY860" s="24" t="s">
        <v>157</v>
      </c>
      <c r="BE860" s="232">
        <f>IF(N860="základní",J860,0)</f>
        <v>0</v>
      </c>
      <c r="BF860" s="232">
        <f>IF(N860="snížená",J860,0)</f>
        <v>0</v>
      </c>
      <c r="BG860" s="232">
        <f>IF(N860="zákl. přenesená",J860,0)</f>
        <v>0</v>
      </c>
      <c r="BH860" s="232">
        <f>IF(N860="sníž. přenesená",J860,0)</f>
        <v>0</v>
      </c>
      <c r="BI860" s="232">
        <f>IF(N860="nulová",J860,0)</f>
        <v>0</v>
      </c>
      <c r="BJ860" s="24" t="s">
        <v>82</v>
      </c>
      <c r="BK860" s="232">
        <f>ROUND(I860*H860,2)</f>
        <v>0</v>
      </c>
      <c r="BL860" s="24" t="s">
        <v>255</v>
      </c>
      <c r="BM860" s="24" t="s">
        <v>1337</v>
      </c>
    </row>
    <row r="861" spans="2:65" s="1" customFormat="1" ht="25.5" customHeight="1">
      <c r="B861" s="46"/>
      <c r="C861" s="266" t="s">
        <v>1338</v>
      </c>
      <c r="D861" s="266" t="s">
        <v>179</v>
      </c>
      <c r="E861" s="267" t="s">
        <v>1339</v>
      </c>
      <c r="F861" s="268" t="s">
        <v>1340</v>
      </c>
      <c r="G861" s="269" t="s">
        <v>395</v>
      </c>
      <c r="H861" s="270">
        <v>1</v>
      </c>
      <c r="I861" s="271"/>
      <c r="J861" s="272">
        <f>ROUND(I861*H861,2)</f>
        <v>0</v>
      </c>
      <c r="K861" s="268" t="s">
        <v>183</v>
      </c>
      <c r="L861" s="273"/>
      <c r="M861" s="274" t="s">
        <v>30</v>
      </c>
      <c r="N861" s="275" t="s">
        <v>45</v>
      </c>
      <c r="O861" s="47"/>
      <c r="P861" s="230">
        <f>O861*H861</f>
        <v>0</v>
      </c>
      <c r="Q861" s="230">
        <v>0.047</v>
      </c>
      <c r="R861" s="230">
        <f>Q861*H861</f>
        <v>0.047</v>
      </c>
      <c r="S861" s="230">
        <v>0</v>
      </c>
      <c r="T861" s="231">
        <f>S861*H861</f>
        <v>0</v>
      </c>
      <c r="AR861" s="24" t="s">
        <v>370</v>
      </c>
      <c r="AT861" s="24" t="s">
        <v>179</v>
      </c>
      <c r="AU861" s="24" t="s">
        <v>84</v>
      </c>
      <c r="AY861" s="24" t="s">
        <v>157</v>
      </c>
      <c r="BE861" s="232">
        <f>IF(N861="základní",J861,0)</f>
        <v>0</v>
      </c>
      <c r="BF861" s="232">
        <f>IF(N861="snížená",J861,0)</f>
        <v>0</v>
      </c>
      <c r="BG861" s="232">
        <f>IF(N861="zákl. přenesená",J861,0)</f>
        <v>0</v>
      </c>
      <c r="BH861" s="232">
        <f>IF(N861="sníž. přenesená",J861,0)</f>
        <v>0</v>
      </c>
      <c r="BI861" s="232">
        <f>IF(N861="nulová",J861,0)</f>
        <v>0</v>
      </c>
      <c r="BJ861" s="24" t="s">
        <v>82</v>
      </c>
      <c r="BK861" s="232">
        <f>ROUND(I861*H861,2)</f>
        <v>0</v>
      </c>
      <c r="BL861" s="24" t="s">
        <v>255</v>
      </c>
      <c r="BM861" s="24" t="s">
        <v>1341</v>
      </c>
    </row>
    <row r="862" spans="2:65" s="1" customFormat="1" ht="16.5" customHeight="1">
      <c r="B862" s="46"/>
      <c r="C862" s="221" t="s">
        <v>1342</v>
      </c>
      <c r="D862" s="221" t="s">
        <v>159</v>
      </c>
      <c r="E862" s="222" t="s">
        <v>1343</v>
      </c>
      <c r="F862" s="223" t="s">
        <v>1344</v>
      </c>
      <c r="G862" s="224" t="s">
        <v>162</v>
      </c>
      <c r="H862" s="225">
        <v>8.23</v>
      </c>
      <c r="I862" s="226"/>
      <c r="J862" s="227">
        <f>ROUND(I862*H862,2)</f>
        <v>0</v>
      </c>
      <c r="K862" s="223" t="s">
        <v>163</v>
      </c>
      <c r="L862" s="72"/>
      <c r="M862" s="228" t="s">
        <v>30</v>
      </c>
      <c r="N862" s="229" t="s">
        <v>45</v>
      </c>
      <c r="O862" s="47"/>
      <c r="P862" s="230">
        <f>O862*H862</f>
        <v>0</v>
      </c>
      <c r="Q862" s="230">
        <v>9.4E-05</v>
      </c>
      <c r="R862" s="230">
        <f>Q862*H862</f>
        <v>0.00077362</v>
      </c>
      <c r="S862" s="230">
        <v>0</v>
      </c>
      <c r="T862" s="231">
        <f>S862*H862</f>
        <v>0</v>
      </c>
      <c r="AR862" s="24" t="s">
        <v>255</v>
      </c>
      <c r="AT862" s="24" t="s">
        <v>159</v>
      </c>
      <c r="AU862" s="24" t="s">
        <v>84</v>
      </c>
      <c r="AY862" s="24" t="s">
        <v>157</v>
      </c>
      <c r="BE862" s="232">
        <f>IF(N862="základní",J862,0)</f>
        <v>0</v>
      </c>
      <c r="BF862" s="232">
        <f>IF(N862="snížená",J862,0)</f>
        <v>0</v>
      </c>
      <c r="BG862" s="232">
        <f>IF(N862="zákl. přenesená",J862,0)</f>
        <v>0</v>
      </c>
      <c r="BH862" s="232">
        <f>IF(N862="sníž. přenesená",J862,0)</f>
        <v>0</v>
      </c>
      <c r="BI862" s="232">
        <f>IF(N862="nulová",J862,0)</f>
        <v>0</v>
      </c>
      <c r="BJ862" s="24" t="s">
        <v>82</v>
      </c>
      <c r="BK862" s="232">
        <f>ROUND(I862*H862,2)</f>
        <v>0</v>
      </c>
      <c r="BL862" s="24" t="s">
        <v>255</v>
      </c>
      <c r="BM862" s="24" t="s">
        <v>1345</v>
      </c>
    </row>
    <row r="863" spans="2:47" s="1" customFormat="1" ht="13.5">
      <c r="B863" s="46"/>
      <c r="C863" s="74"/>
      <c r="D863" s="235" t="s">
        <v>221</v>
      </c>
      <c r="E863" s="74"/>
      <c r="F863" s="276" t="s">
        <v>1316</v>
      </c>
      <c r="G863" s="74"/>
      <c r="H863" s="74"/>
      <c r="I863" s="191"/>
      <c r="J863" s="74"/>
      <c r="K863" s="74"/>
      <c r="L863" s="72"/>
      <c r="M863" s="277"/>
      <c r="N863" s="47"/>
      <c r="O863" s="47"/>
      <c r="P863" s="47"/>
      <c r="Q863" s="47"/>
      <c r="R863" s="47"/>
      <c r="S863" s="47"/>
      <c r="T863" s="95"/>
      <c r="AT863" s="24" t="s">
        <v>221</v>
      </c>
      <c r="AU863" s="24" t="s">
        <v>84</v>
      </c>
    </row>
    <row r="864" spans="2:51" s="12" customFormat="1" ht="13.5">
      <c r="B864" s="244"/>
      <c r="C864" s="245"/>
      <c r="D864" s="235" t="s">
        <v>166</v>
      </c>
      <c r="E864" s="246" t="s">
        <v>30</v>
      </c>
      <c r="F864" s="247" t="s">
        <v>1346</v>
      </c>
      <c r="G864" s="245"/>
      <c r="H864" s="248">
        <v>2.175</v>
      </c>
      <c r="I864" s="249"/>
      <c r="J864" s="245"/>
      <c r="K864" s="245"/>
      <c r="L864" s="250"/>
      <c r="M864" s="251"/>
      <c r="N864" s="252"/>
      <c r="O864" s="252"/>
      <c r="P864" s="252"/>
      <c r="Q864" s="252"/>
      <c r="R864" s="252"/>
      <c r="S864" s="252"/>
      <c r="T864" s="253"/>
      <c r="AT864" s="254" t="s">
        <v>166</v>
      </c>
      <c r="AU864" s="254" t="s">
        <v>84</v>
      </c>
      <c r="AV864" s="12" t="s">
        <v>84</v>
      </c>
      <c r="AW864" s="12" t="s">
        <v>37</v>
      </c>
      <c r="AX864" s="12" t="s">
        <v>74</v>
      </c>
      <c r="AY864" s="254" t="s">
        <v>157</v>
      </c>
    </row>
    <row r="865" spans="2:51" s="12" customFormat="1" ht="13.5">
      <c r="B865" s="244"/>
      <c r="C865" s="245"/>
      <c r="D865" s="235" t="s">
        <v>166</v>
      </c>
      <c r="E865" s="246" t="s">
        <v>30</v>
      </c>
      <c r="F865" s="247" t="s">
        <v>1347</v>
      </c>
      <c r="G865" s="245"/>
      <c r="H865" s="248">
        <v>3.445</v>
      </c>
      <c r="I865" s="249"/>
      <c r="J865" s="245"/>
      <c r="K865" s="245"/>
      <c r="L865" s="250"/>
      <c r="M865" s="251"/>
      <c r="N865" s="252"/>
      <c r="O865" s="252"/>
      <c r="P865" s="252"/>
      <c r="Q865" s="252"/>
      <c r="R865" s="252"/>
      <c r="S865" s="252"/>
      <c r="T865" s="253"/>
      <c r="AT865" s="254" t="s">
        <v>166</v>
      </c>
      <c r="AU865" s="254" t="s">
        <v>84</v>
      </c>
      <c r="AV865" s="12" t="s">
        <v>84</v>
      </c>
      <c r="AW865" s="12" t="s">
        <v>37</v>
      </c>
      <c r="AX865" s="12" t="s">
        <v>74</v>
      </c>
      <c r="AY865" s="254" t="s">
        <v>157</v>
      </c>
    </row>
    <row r="866" spans="2:51" s="12" customFormat="1" ht="13.5">
      <c r="B866" s="244"/>
      <c r="C866" s="245"/>
      <c r="D866" s="235" t="s">
        <v>166</v>
      </c>
      <c r="E866" s="246" t="s">
        <v>30</v>
      </c>
      <c r="F866" s="247" t="s">
        <v>1348</v>
      </c>
      <c r="G866" s="245"/>
      <c r="H866" s="248">
        <v>2.61</v>
      </c>
      <c r="I866" s="249"/>
      <c r="J866" s="245"/>
      <c r="K866" s="245"/>
      <c r="L866" s="250"/>
      <c r="M866" s="251"/>
      <c r="N866" s="252"/>
      <c r="O866" s="252"/>
      <c r="P866" s="252"/>
      <c r="Q866" s="252"/>
      <c r="R866" s="252"/>
      <c r="S866" s="252"/>
      <c r="T866" s="253"/>
      <c r="AT866" s="254" t="s">
        <v>166</v>
      </c>
      <c r="AU866" s="254" t="s">
        <v>84</v>
      </c>
      <c r="AV866" s="12" t="s">
        <v>84</v>
      </c>
      <c r="AW866" s="12" t="s">
        <v>37</v>
      </c>
      <c r="AX866" s="12" t="s">
        <v>74</v>
      </c>
      <c r="AY866" s="254" t="s">
        <v>157</v>
      </c>
    </row>
    <row r="867" spans="2:51" s="13" customFormat="1" ht="13.5">
      <c r="B867" s="255"/>
      <c r="C867" s="256"/>
      <c r="D867" s="235" t="s">
        <v>166</v>
      </c>
      <c r="E867" s="257" t="s">
        <v>30</v>
      </c>
      <c r="F867" s="258" t="s">
        <v>177</v>
      </c>
      <c r="G867" s="256"/>
      <c r="H867" s="259">
        <v>8.23</v>
      </c>
      <c r="I867" s="260"/>
      <c r="J867" s="256"/>
      <c r="K867" s="256"/>
      <c r="L867" s="261"/>
      <c r="M867" s="262"/>
      <c r="N867" s="263"/>
      <c r="O867" s="263"/>
      <c r="P867" s="263"/>
      <c r="Q867" s="263"/>
      <c r="R867" s="263"/>
      <c r="S867" s="263"/>
      <c r="T867" s="264"/>
      <c r="AT867" s="265" t="s">
        <v>166</v>
      </c>
      <c r="AU867" s="265" t="s">
        <v>84</v>
      </c>
      <c r="AV867" s="13" t="s">
        <v>164</v>
      </c>
      <c r="AW867" s="13" t="s">
        <v>37</v>
      </c>
      <c r="AX867" s="13" t="s">
        <v>82</v>
      </c>
      <c r="AY867" s="265" t="s">
        <v>157</v>
      </c>
    </row>
    <row r="868" spans="2:65" s="1" customFormat="1" ht="25.5" customHeight="1">
      <c r="B868" s="46"/>
      <c r="C868" s="266" t="s">
        <v>1349</v>
      </c>
      <c r="D868" s="266" t="s">
        <v>179</v>
      </c>
      <c r="E868" s="267" t="s">
        <v>1350</v>
      </c>
      <c r="F868" s="268" t="s">
        <v>1351</v>
      </c>
      <c r="G868" s="269" t="s">
        <v>395</v>
      </c>
      <c r="H868" s="270">
        <v>1</v>
      </c>
      <c r="I868" s="271"/>
      <c r="J868" s="272">
        <f>ROUND(I868*H868,2)</f>
        <v>0</v>
      </c>
      <c r="K868" s="268" t="s">
        <v>183</v>
      </c>
      <c r="L868" s="273"/>
      <c r="M868" s="274" t="s">
        <v>30</v>
      </c>
      <c r="N868" s="275" t="s">
        <v>45</v>
      </c>
      <c r="O868" s="47"/>
      <c r="P868" s="230">
        <f>O868*H868</f>
        <v>0</v>
      </c>
      <c r="Q868" s="230">
        <v>0.047</v>
      </c>
      <c r="R868" s="230">
        <f>Q868*H868</f>
        <v>0.047</v>
      </c>
      <c r="S868" s="230">
        <v>0</v>
      </c>
      <c r="T868" s="231">
        <f>S868*H868</f>
        <v>0</v>
      </c>
      <c r="AR868" s="24" t="s">
        <v>370</v>
      </c>
      <c r="AT868" s="24" t="s">
        <v>179</v>
      </c>
      <c r="AU868" s="24" t="s">
        <v>84</v>
      </c>
      <c r="AY868" s="24" t="s">
        <v>157</v>
      </c>
      <c r="BE868" s="232">
        <f>IF(N868="základní",J868,0)</f>
        <v>0</v>
      </c>
      <c r="BF868" s="232">
        <f>IF(N868="snížená",J868,0)</f>
        <v>0</v>
      </c>
      <c r="BG868" s="232">
        <f>IF(N868="zákl. přenesená",J868,0)</f>
        <v>0</v>
      </c>
      <c r="BH868" s="232">
        <f>IF(N868="sníž. přenesená",J868,0)</f>
        <v>0</v>
      </c>
      <c r="BI868" s="232">
        <f>IF(N868="nulová",J868,0)</f>
        <v>0</v>
      </c>
      <c r="BJ868" s="24" t="s">
        <v>82</v>
      </c>
      <c r="BK868" s="232">
        <f>ROUND(I868*H868,2)</f>
        <v>0</v>
      </c>
      <c r="BL868" s="24" t="s">
        <v>255</v>
      </c>
      <c r="BM868" s="24" t="s">
        <v>1352</v>
      </c>
    </row>
    <row r="869" spans="2:65" s="1" customFormat="1" ht="25.5" customHeight="1">
      <c r="B869" s="46"/>
      <c r="C869" s="266" t="s">
        <v>1353</v>
      </c>
      <c r="D869" s="266" t="s">
        <v>179</v>
      </c>
      <c r="E869" s="267" t="s">
        <v>1354</v>
      </c>
      <c r="F869" s="268" t="s">
        <v>1355</v>
      </c>
      <c r="G869" s="269" t="s">
        <v>395</v>
      </c>
      <c r="H869" s="270">
        <v>1</v>
      </c>
      <c r="I869" s="271"/>
      <c r="J869" s="272">
        <f>ROUND(I869*H869,2)</f>
        <v>0</v>
      </c>
      <c r="K869" s="268" t="s">
        <v>183</v>
      </c>
      <c r="L869" s="273"/>
      <c r="M869" s="274" t="s">
        <v>30</v>
      </c>
      <c r="N869" s="275" t="s">
        <v>45</v>
      </c>
      <c r="O869" s="47"/>
      <c r="P869" s="230">
        <f>O869*H869</f>
        <v>0</v>
      </c>
      <c r="Q869" s="230">
        <v>0.047</v>
      </c>
      <c r="R869" s="230">
        <f>Q869*H869</f>
        <v>0.047</v>
      </c>
      <c r="S869" s="230">
        <v>0</v>
      </c>
      <c r="T869" s="231">
        <f>S869*H869</f>
        <v>0</v>
      </c>
      <c r="AR869" s="24" t="s">
        <v>370</v>
      </c>
      <c r="AT869" s="24" t="s">
        <v>179</v>
      </c>
      <c r="AU869" s="24" t="s">
        <v>84</v>
      </c>
      <c r="AY869" s="24" t="s">
        <v>157</v>
      </c>
      <c r="BE869" s="232">
        <f>IF(N869="základní",J869,0)</f>
        <v>0</v>
      </c>
      <c r="BF869" s="232">
        <f>IF(N869="snížená",J869,0)</f>
        <v>0</v>
      </c>
      <c r="BG869" s="232">
        <f>IF(N869="zákl. přenesená",J869,0)</f>
        <v>0</v>
      </c>
      <c r="BH869" s="232">
        <f>IF(N869="sníž. přenesená",J869,0)</f>
        <v>0</v>
      </c>
      <c r="BI869" s="232">
        <f>IF(N869="nulová",J869,0)</f>
        <v>0</v>
      </c>
      <c r="BJ869" s="24" t="s">
        <v>82</v>
      </c>
      <c r="BK869" s="232">
        <f>ROUND(I869*H869,2)</f>
        <v>0</v>
      </c>
      <c r="BL869" s="24" t="s">
        <v>255</v>
      </c>
      <c r="BM869" s="24" t="s">
        <v>1356</v>
      </c>
    </row>
    <row r="870" spans="2:65" s="1" customFormat="1" ht="25.5" customHeight="1">
      <c r="B870" s="46"/>
      <c r="C870" s="266" t="s">
        <v>1357</v>
      </c>
      <c r="D870" s="266" t="s">
        <v>179</v>
      </c>
      <c r="E870" s="267" t="s">
        <v>1358</v>
      </c>
      <c r="F870" s="268" t="s">
        <v>1359</v>
      </c>
      <c r="G870" s="269" t="s">
        <v>395</v>
      </c>
      <c r="H870" s="270">
        <v>1</v>
      </c>
      <c r="I870" s="271"/>
      <c r="J870" s="272">
        <f>ROUND(I870*H870,2)</f>
        <v>0</v>
      </c>
      <c r="K870" s="268" t="s">
        <v>183</v>
      </c>
      <c r="L870" s="273"/>
      <c r="M870" s="274" t="s">
        <v>30</v>
      </c>
      <c r="N870" s="275" t="s">
        <v>45</v>
      </c>
      <c r="O870" s="47"/>
      <c r="P870" s="230">
        <f>O870*H870</f>
        <v>0</v>
      </c>
      <c r="Q870" s="230">
        <v>0.047</v>
      </c>
      <c r="R870" s="230">
        <f>Q870*H870</f>
        <v>0.047</v>
      </c>
      <c r="S870" s="230">
        <v>0</v>
      </c>
      <c r="T870" s="231">
        <f>S870*H870</f>
        <v>0</v>
      </c>
      <c r="AR870" s="24" t="s">
        <v>370</v>
      </c>
      <c r="AT870" s="24" t="s">
        <v>179</v>
      </c>
      <c r="AU870" s="24" t="s">
        <v>84</v>
      </c>
      <c r="AY870" s="24" t="s">
        <v>157</v>
      </c>
      <c r="BE870" s="232">
        <f>IF(N870="základní",J870,0)</f>
        <v>0</v>
      </c>
      <c r="BF870" s="232">
        <f>IF(N870="snížená",J870,0)</f>
        <v>0</v>
      </c>
      <c r="BG870" s="232">
        <f>IF(N870="zákl. přenesená",J870,0)</f>
        <v>0</v>
      </c>
      <c r="BH870" s="232">
        <f>IF(N870="sníž. přenesená",J870,0)</f>
        <v>0</v>
      </c>
      <c r="BI870" s="232">
        <f>IF(N870="nulová",J870,0)</f>
        <v>0</v>
      </c>
      <c r="BJ870" s="24" t="s">
        <v>82</v>
      </c>
      <c r="BK870" s="232">
        <f>ROUND(I870*H870,2)</f>
        <v>0</v>
      </c>
      <c r="BL870" s="24" t="s">
        <v>255</v>
      </c>
      <c r="BM870" s="24" t="s">
        <v>1360</v>
      </c>
    </row>
    <row r="871" spans="2:65" s="1" customFormat="1" ht="25.5" customHeight="1">
      <c r="B871" s="46"/>
      <c r="C871" s="221" t="s">
        <v>1361</v>
      </c>
      <c r="D871" s="221" t="s">
        <v>159</v>
      </c>
      <c r="E871" s="222" t="s">
        <v>1362</v>
      </c>
      <c r="F871" s="223" t="s">
        <v>1363</v>
      </c>
      <c r="G871" s="224" t="s">
        <v>395</v>
      </c>
      <c r="H871" s="225">
        <v>2</v>
      </c>
      <c r="I871" s="226"/>
      <c r="J871" s="227">
        <f>ROUND(I871*H871,2)</f>
        <v>0</v>
      </c>
      <c r="K871" s="223" t="s">
        <v>163</v>
      </c>
      <c r="L871" s="72"/>
      <c r="M871" s="228" t="s">
        <v>30</v>
      </c>
      <c r="N871" s="229" t="s">
        <v>45</v>
      </c>
      <c r="O871" s="47"/>
      <c r="P871" s="230">
        <f>O871*H871</f>
        <v>0</v>
      </c>
      <c r="Q871" s="230">
        <v>0</v>
      </c>
      <c r="R871" s="230">
        <f>Q871*H871</f>
        <v>0</v>
      </c>
      <c r="S871" s="230">
        <v>0</v>
      </c>
      <c r="T871" s="231">
        <f>S871*H871</f>
        <v>0</v>
      </c>
      <c r="AR871" s="24" t="s">
        <v>255</v>
      </c>
      <c r="AT871" s="24" t="s">
        <v>159</v>
      </c>
      <c r="AU871" s="24" t="s">
        <v>84</v>
      </c>
      <c r="AY871" s="24" t="s">
        <v>157</v>
      </c>
      <c r="BE871" s="232">
        <f>IF(N871="základní",J871,0)</f>
        <v>0</v>
      </c>
      <c r="BF871" s="232">
        <f>IF(N871="snížená",J871,0)</f>
        <v>0</v>
      </c>
      <c r="BG871" s="232">
        <f>IF(N871="zákl. přenesená",J871,0)</f>
        <v>0</v>
      </c>
      <c r="BH871" s="232">
        <f>IF(N871="sníž. přenesená",J871,0)</f>
        <v>0</v>
      </c>
      <c r="BI871" s="232">
        <f>IF(N871="nulová",J871,0)</f>
        <v>0</v>
      </c>
      <c r="BJ871" s="24" t="s">
        <v>82</v>
      </c>
      <c r="BK871" s="232">
        <f>ROUND(I871*H871,2)</f>
        <v>0</v>
      </c>
      <c r="BL871" s="24" t="s">
        <v>255</v>
      </c>
      <c r="BM871" s="24" t="s">
        <v>1364</v>
      </c>
    </row>
    <row r="872" spans="2:47" s="1" customFormat="1" ht="13.5">
      <c r="B872" s="46"/>
      <c r="C872" s="74"/>
      <c r="D872" s="235" t="s">
        <v>221</v>
      </c>
      <c r="E872" s="74"/>
      <c r="F872" s="276" t="s">
        <v>1365</v>
      </c>
      <c r="G872" s="74"/>
      <c r="H872" s="74"/>
      <c r="I872" s="191"/>
      <c r="J872" s="74"/>
      <c r="K872" s="74"/>
      <c r="L872" s="72"/>
      <c r="M872" s="277"/>
      <c r="N872" s="47"/>
      <c r="O872" s="47"/>
      <c r="P872" s="47"/>
      <c r="Q872" s="47"/>
      <c r="R872" s="47"/>
      <c r="S872" s="47"/>
      <c r="T872" s="95"/>
      <c r="AT872" s="24" t="s">
        <v>221</v>
      </c>
      <c r="AU872" s="24" t="s">
        <v>84</v>
      </c>
    </row>
    <row r="873" spans="2:65" s="1" customFormat="1" ht="16.5" customHeight="1">
      <c r="B873" s="46"/>
      <c r="C873" s="266" t="s">
        <v>1366</v>
      </c>
      <c r="D873" s="266" t="s">
        <v>179</v>
      </c>
      <c r="E873" s="267" t="s">
        <v>1367</v>
      </c>
      <c r="F873" s="268" t="s">
        <v>1368</v>
      </c>
      <c r="G873" s="269" t="s">
        <v>395</v>
      </c>
      <c r="H873" s="270">
        <v>2</v>
      </c>
      <c r="I873" s="271"/>
      <c r="J873" s="272">
        <f>ROUND(I873*H873,2)</f>
        <v>0</v>
      </c>
      <c r="K873" s="268" t="s">
        <v>183</v>
      </c>
      <c r="L873" s="273"/>
      <c r="M873" s="274" t="s">
        <v>30</v>
      </c>
      <c r="N873" s="275" t="s">
        <v>45</v>
      </c>
      <c r="O873" s="47"/>
      <c r="P873" s="230">
        <f>O873*H873</f>
        <v>0</v>
      </c>
      <c r="Q873" s="230">
        <v>0</v>
      </c>
      <c r="R873" s="230">
        <f>Q873*H873</f>
        <v>0</v>
      </c>
      <c r="S873" s="230">
        <v>0</v>
      </c>
      <c r="T873" s="231">
        <f>S873*H873</f>
        <v>0</v>
      </c>
      <c r="AR873" s="24" t="s">
        <v>370</v>
      </c>
      <c r="AT873" s="24" t="s">
        <v>179</v>
      </c>
      <c r="AU873" s="24" t="s">
        <v>84</v>
      </c>
      <c r="AY873" s="24" t="s">
        <v>157</v>
      </c>
      <c r="BE873" s="232">
        <f>IF(N873="základní",J873,0)</f>
        <v>0</v>
      </c>
      <c r="BF873" s="232">
        <f>IF(N873="snížená",J873,0)</f>
        <v>0</v>
      </c>
      <c r="BG873" s="232">
        <f>IF(N873="zákl. přenesená",J873,0)</f>
        <v>0</v>
      </c>
      <c r="BH873" s="232">
        <f>IF(N873="sníž. přenesená",J873,0)</f>
        <v>0</v>
      </c>
      <c r="BI873" s="232">
        <f>IF(N873="nulová",J873,0)</f>
        <v>0</v>
      </c>
      <c r="BJ873" s="24" t="s">
        <v>82</v>
      </c>
      <c r="BK873" s="232">
        <f>ROUND(I873*H873,2)</f>
        <v>0</v>
      </c>
      <c r="BL873" s="24" t="s">
        <v>255</v>
      </c>
      <c r="BM873" s="24" t="s">
        <v>1369</v>
      </c>
    </row>
    <row r="874" spans="2:65" s="1" customFormat="1" ht="25.5" customHeight="1">
      <c r="B874" s="46"/>
      <c r="C874" s="221" t="s">
        <v>1370</v>
      </c>
      <c r="D874" s="221" t="s">
        <v>159</v>
      </c>
      <c r="E874" s="222" t="s">
        <v>1371</v>
      </c>
      <c r="F874" s="223" t="s">
        <v>1372</v>
      </c>
      <c r="G874" s="224" t="s">
        <v>275</v>
      </c>
      <c r="H874" s="225">
        <v>95.5</v>
      </c>
      <c r="I874" s="226"/>
      <c r="J874" s="227">
        <f>ROUND(I874*H874,2)</f>
        <v>0</v>
      </c>
      <c r="K874" s="223" t="s">
        <v>163</v>
      </c>
      <c r="L874" s="72"/>
      <c r="M874" s="228" t="s">
        <v>30</v>
      </c>
      <c r="N874" s="229" t="s">
        <v>45</v>
      </c>
      <c r="O874" s="47"/>
      <c r="P874" s="230">
        <f>O874*H874</f>
        <v>0</v>
      </c>
      <c r="Q874" s="230">
        <v>5.8275E-05</v>
      </c>
      <c r="R874" s="230">
        <f>Q874*H874</f>
        <v>0.0055652625</v>
      </c>
      <c r="S874" s="230">
        <v>0</v>
      </c>
      <c r="T874" s="231">
        <f>S874*H874</f>
        <v>0</v>
      </c>
      <c r="AR874" s="24" t="s">
        <v>255</v>
      </c>
      <c r="AT874" s="24" t="s">
        <v>159</v>
      </c>
      <c r="AU874" s="24" t="s">
        <v>84</v>
      </c>
      <c r="AY874" s="24" t="s">
        <v>157</v>
      </c>
      <c r="BE874" s="232">
        <f>IF(N874="základní",J874,0)</f>
        <v>0</v>
      </c>
      <c r="BF874" s="232">
        <f>IF(N874="snížená",J874,0)</f>
        <v>0</v>
      </c>
      <c r="BG874" s="232">
        <f>IF(N874="zákl. přenesená",J874,0)</f>
        <v>0</v>
      </c>
      <c r="BH874" s="232">
        <f>IF(N874="sníž. přenesená",J874,0)</f>
        <v>0</v>
      </c>
      <c r="BI874" s="232">
        <f>IF(N874="nulová",J874,0)</f>
        <v>0</v>
      </c>
      <c r="BJ874" s="24" t="s">
        <v>82</v>
      </c>
      <c r="BK874" s="232">
        <f>ROUND(I874*H874,2)</f>
        <v>0</v>
      </c>
      <c r="BL874" s="24" t="s">
        <v>255</v>
      </c>
      <c r="BM874" s="24" t="s">
        <v>1373</v>
      </c>
    </row>
    <row r="875" spans="2:51" s="11" customFormat="1" ht="13.5">
      <c r="B875" s="233"/>
      <c r="C875" s="234"/>
      <c r="D875" s="235" t="s">
        <v>166</v>
      </c>
      <c r="E875" s="236" t="s">
        <v>30</v>
      </c>
      <c r="F875" s="237" t="s">
        <v>1374</v>
      </c>
      <c r="G875" s="234"/>
      <c r="H875" s="236" t="s">
        <v>30</v>
      </c>
      <c r="I875" s="238"/>
      <c r="J875" s="234"/>
      <c r="K875" s="234"/>
      <c r="L875" s="239"/>
      <c r="M875" s="240"/>
      <c r="N875" s="241"/>
      <c r="O875" s="241"/>
      <c r="P875" s="241"/>
      <c r="Q875" s="241"/>
      <c r="R875" s="241"/>
      <c r="S875" s="241"/>
      <c r="T875" s="242"/>
      <c r="AT875" s="243" t="s">
        <v>166</v>
      </c>
      <c r="AU875" s="243" t="s">
        <v>84</v>
      </c>
      <c r="AV875" s="11" t="s">
        <v>82</v>
      </c>
      <c r="AW875" s="11" t="s">
        <v>37</v>
      </c>
      <c r="AX875" s="11" t="s">
        <v>74</v>
      </c>
      <c r="AY875" s="243" t="s">
        <v>157</v>
      </c>
    </row>
    <row r="876" spans="2:51" s="12" customFormat="1" ht="13.5">
      <c r="B876" s="244"/>
      <c r="C876" s="245"/>
      <c r="D876" s="235" t="s">
        <v>166</v>
      </c>
      <c r="E876" s="246" t="s">
        <v>30</v>
      </c>
      <c r="F876" s="247" t="s">
        <v>1375</v>
      </c>
      <c r="G876" s="245"/>
      <c r="H876" s="248">
        <v>95.5</v>
      </c>
      <c r="I876" s="249"/>
      <c r="J876" s="245"/>
      <c r="K876" s="245"/>
      <c r="L876" s="250"/>
      <c r="M876" s="251"/>
      <c r="N876" s="252"/>
      <c r="O876" s="252"/>
      <c r="P876" s="252"/>
      <c r="Q876" s="252"/>
      <c r="R876" s="252"/>
      <c r="S876" s="252"/>
      <c r="T876" s="253"/>
      <c r="AT876" s="254" t="s">
        <v>166</v>
      </c>
      <c r="AU876" s="254" t="s">
        <v>84</v>
      </c>
      <c r="AV876" s="12" t="s">
        <v>84</v>
      </c>
      <c r="AW876" s="12" t="s">
        <v>37</v>
      </c>
      <c r="AX876" s="12" t="s">
        <v>82</v>
      </c>
      <c r="AY876" s="254" t="s">
        <v>157</v>
      </c>
    </row>
    <row r="877" spans="2:65" s="1" customFormat="1" ht="25.5" customHeight="1">
      <c r="B877" s="46"/>
      <c r="C877" s="266" t="s">
        <v>1376</v>
      </c>
      <c r="D877" s="266" t="s">
        <v>179</v>
      </c>
      <c r="E877" s="267" t="s">
        <v>1377</v>
      </c>
      <c r="F877" s="268" t="s">
        <v>1378</v>
      </c>
      <c r="G877" s="269" t="s">
        <v>182</v>
      </c>
      <c r="H877" s="270">
        <v>0.03</v>
      </c>
      <c r="I877" s="271"/>
      <c r="J877" s="272">
        <f>ROUND(I877*H877,2)</f>
        <v>0</v>
      </c>
      <c r="K877" s="268" t="s">
        <v>163</v>
      </c>
      <c r="L877" s="273"/>
      <c r="M877" s="274" t="s">
        <v>30</v>
      </c>
      <c r="N877" s="275" t="s">
        <v>45</v>
      </c>
      <c r="O877" s="47"/>
      <c r="P877" s="230">
        <f>O877*H877</f>
        <v>0</v>
      </c>
      <c r="Q877" s="230">
        <v>1</v>
      </c>
      <c r="R877" s="230">
        <f>Q877*H877</f>
        <v>0.03</v>
      </c>
      <c r="S877" s="230">
        <v>0</v>
      </c>
      <c r="T877" s="231">
        <f>S877*H877</f>
        <v>0</v>
      </c>
      <c r="AR877" s="24" t="s">
        <v>370</v>
      </c>
      <c r="AT877" s="24" t="s">
        <v>179</v>
      </c>
      <c r="AU877" s="24" t="s">
        <v>84</v>
      </c>
      <c r="AY877" s="24" t="s">
        <v>157</v>
      </c>
      <c r="BE877" s="232">
        <f>IF(N877="základní",J877,0)</f>
        <v>0</v>
      </c>
      <c r="BF877" s="232">
        <f>IF(N877="snížená",J877,0)</f>
        <v>0</v>
      </c>
      <c r="BG877" s="232">
        <f>IF(N877="zákl. přenesená",J877,0)</f>
        <v>0</v>
      </c>
      <c r="BH877" s="232">
        <f>IF(N877="sníž. přenesená",J877,0)</f>
        <v>0</v>
      </c>
      <c r="BI877" s="232">
        <f>IF(N877="nulová",J877,0)</f>
        <v>0</v>
      </c>
      <c r="BJ877" s="24" t="s">
        <v>82</v>
      </c>
      <c r="BK877" s="232">
        <f>ROUND(I877*H877,2)</f>
        <v>0</v>
      </c>
      <c r="BL877" s="24" t="s">
        <v>255</v>
      </c>
      <c r="BM877" s="24" t="s">
        <v>1379</v>
      </c>
    </row>
    <row r="878" spans="2:47" s="1" customFormat="1" ht="13.5">
      <c r="B878" s="46"/>
      <c r="C878" s="74"/>
      <c r="D878" s="235" t="s">
        <v>416</v>
      </c>
      <c r="E878" s="74"/>
      <c r="F878" s="276" t="s">
        <v>1380</v>
      </c>
      <c r="G878" s="74"/>
      <c r="H878" s="74"/>
      <c r="I878" s="191"/>
      <c r="J878" s="74"/>
      <c r="K878" s="74"/>
      <c r="L878" s="72"/>
      <c r="M878" s="277"/>
      <c r="N878" s="47"/>
      <c r="O878" s="47"/>
      <c r="P878" s="47"/>
      <c r="Q878" s="47"/>
      <c r="R878" s="47"/>
      <c r="S878" s="47"/>
      <c r="T878" s="95"/>
      <c r="AT878" s="24" t="s">
        <v>416</v>
      </c>
      <c r="AU878" s="24" t="s">
        <v>84</v>
      </c>
    </row>
    <row r="879" spans="2:51" s="12" customFormat="1" ht="13.5">
      <c r="B879" s="244"/>
      <c r="C879" s="245"/>
      <c r="D879" s="235" t="s">
        <v>166</v>
      </c>
      <c r="E879" s="246" t="s">
        <v>30</v>
      </c>
      <c r="F879" s="247" t="s">
        <v>1381</v>
      </c>
      <c r="G879" s="245"/>
      <c r="H879" s="248">
        <v>0.03</v>
      </c>
      <c r="I879" s="249"/>
      <c r="J879" s="245"/>
      <c r="K879" s="245"/>
      <c r="L879" s="250"/>
      <c r="M879" s="251"/>
      <c r="N879" s="252"/>
      <c r="O879" s="252"/>
      <c r="P879" s="252"/>
      <c r="Q879" s="252"/>
      <c r="R879" s="252"/>
      <c r="S879" s="252"/>
      <c r="T879" s="253"/>
      <c r="AT879" s="254" t="s">
        <v>166</v>
      </c>
      <c r="AU879" s="254" t="s">
        <v>84</v>
      </c>
      <c r="AV879" s="12" t="s">
        <v>84</v>
      </c>
      <c r="AW879" s="12" t="s">
        <v>37</v>
      </c>
      <c r="AX879" s="12" t="s">
        <v>82</v>
      </c>
      <c r="AY879" s="254" t="s">
        <v>157</v>
      </c>
    </row>
    <row r="880" spans="2:65" s="1" customFormat="1" ht="16.5" customHeight="1">
      <c r="B880" s="46"/>
      <c r="C880" s="266" t="s">
        <v>1382</v>
      </c>
      <c r="D880" s="266" t="s">
        <v>179</v>
      </c>
      <c r="E880" s="267" t="s">
        <v>1383</v>
      </c>
      <c r="F880" s="268" t="s">
        <v>1384</v>
      </c>
      <c r="G880" s="269" t="s">
        <v>182</v>
      </c>
      <c r="H880" s="270">
        <v>0.066</v>
      </c>
      <c r="I880" s="271"/>
      <c r="J880" s="272">
        <f>ROUND(I880*H880,2)</f>
        <v>0</v>
      </c>
      <c r="K880" s="268" t="s">
        <v>183</v>
      </c>
      <c r="L880" s="273"/>
      <c r="M880" s="274" t="s">
        <v>30</v>
      </c>
      <c r="N880" s="275" t="s">
        <v>45</v>
      </c>
      <c r="O880" s="47"/>
      <c r="P880" s="230">
        <f>O880*H880</f>
        <v>0</v>
      </c>
      <c r="Q880" s="230">
        <v>1</v>
      </c>
      <c r="R880" s="230">
        <f>Q880*H880</f>
        <v>0.066</v>
      </c>
      <c r="S880" s="230">
        <v>0</v>
      </c>
      <c r="T880" s="231">
        <f>S880*H880</f>
        <v>0</v>
      </c>
      <c r="AR880" s="24" t="s">
        <v>370</v>
      </c>
      <c r="AT880" s="24" t="s">
        <v>179</v>
      </c>
      <c r="AU880" s="24" t="s">
        <v>84</v>
      </c>
      <c r="AY880" s="24" t="s">
        <v>157</v>
      </c>
      <c r="BE880" s="232">
        <f>IF(N880="základní",J880,0)</f>
        <v>0</v>
      </c>
      <c r="BF880" s="232">
        <f>IF(N880="snížená",J880,0)</f>
        <v>0</v>
      </c>
      <c r="BG880" s="232">
        <f>IF(N880="zákl. přenesená",J880,0)</f>
        <v>0</v>
      </c>
      <c r="BH880" s="232">
        <f>IF(N880="sníž. přenesená",J880,0)</f>
        <v>0</v>
      </c>
      <c r="BI880" s="232">
        <f>IF(N880="nulová",J880,0)</f>
        <v>0</v>
      </c>
      <c r="BJ880" s="24" t="s">
        <v>82</v>
      </c>
      <c r="BK880" s="232">
        <f>ROUND(I880*H880,2)</f>
        <v>0</v>
      </c>
      <c r="BL880" s="24" t="s">
        <v>255</v>
      </c>
      <c r="BM880" s="24" t="s">
        <v>1385</v>
      </c>
    </row>
    <row r="881" spans="2:51" s="12" customFormat="1" ht="13.5">
      <c r="B881" s="244"/>
      <c r="C881" s="245"/>
      <c r="D881" s="235" t="s">
        <v>166</v>
      </c>
      <c r="E881" s="246" t="s">
        <v>30</v>
      </c>
      <c r="F881" s="247" t="s">
        <v>1386</v>
      </c>
      <c r="G881" s="245"/>
      <c r="H881" s="248">
        <v>0.066</v>
      </c>
      <c r="I881" s="249"/>
      <c r="J881" s="245"/>
      <c r="K881" s="245"/>
      <c r="L881" s="250"/>
      <c r="M881" s="251"/>
      <c r="N881" s="252"/>
      <c r="O881" s="252"/>
      <c r="P881" s="252"/>
      <c r="Q881" s="252"/>
      <c r="R881" s="252"/>
      <c r="S881" s="252"/>
      <c r="T881" s="253"/>
      <c r="AT881" s="254" t="s">
        <v>166</v>
      </c>
      <c r="AU881" s="254" t="s">
        <v>84</v>
      </c>
      <c r="AV881" s="12" t="s">
        <v>84</v>
      </c>
      <c r="AW881" s="12" t="s">
        <v>37</v>
      </c>
      <c r="AX881" s="12" t="s">
        <v>82</v>
      </c>
      <c r="AY881" s="254" t="s">
        <v>157</v>
      </c>
    </row>
    <row r="882" spans="2:65" s="1" customFormat="1" ht="25.5" customHeight="1">
      <c r="B882" s="46"/>
      <c r="C882" s="221" t="s">
        <v>1387</v>
      </c>
      <c r="D882" s="221" t="s">
        <v>159</v>
      </c>
      <c r="E882" s="222" t="s">
        <v>1388</v>
      </c>
      <c r="F882" s="223" t="s">
        <v>1389</v>
      </c>
      <c r="G882" s="224" t="s">
        <v>275</v>
      </c>
      <c r="H882" s="225">
        <v>154.16</v>
      </c>
      <c r="I882" s="226"/>
      <c r="J882" s="227">
        <f>ROUND(I882*H882,2)</f>
        <v>0</v>
      </c>
      <c r="K882" s="223" t="s">
        <v>163</v>
      </c>
      <c r="L882" s="72"/>
      <c r="M882" s="228" t="s">
        <v>30</v>
      </c>
      <c r="N882" s="229" t="s">
        <v>45</v>
      </c>
      <c r="O882" s="47"/>
      <c r="P882" s="230">
        <f>O882*H882</f>
        <v>0</v>
      </c>
      <c r="Q882" s="230">
        <v>4.93375E-05</v>
      </c>
      <c r="R882" s="230">
        <f>Q882*H882</f>
        <v>0.0076058689999999995</v>
      </c>
      <c r="S882" s="230">
        <v>0</v>
      </c>
      <c r="T882" s="231">
        <f>S882*H882</f>
        <v>0</v>
      </c>
      <c r="AR882" s="24" t="s">
        <v>255</v>
      </c>
      <c r="AT882" s="24" t="s">
        <v>159</v>
      </c>
      <c r="AU882" s="24" t="s">
        <v>84</v>
      </c>
      <c r="AY882" s="24" t="s">
        <v>157</v>
      </c>
      <c r="BE882" s="232">
        <f>IF(N882="základní",J882,0)</f>
        <v>0</v>
      </c>
      <c r="BF882" s="232">
        <f>IF(N882="snížená",J882,0)</f>
        <v>0</v>
      </c>
      <c r="BG882" s="232">
        <f>IF(N882="zákl. přenesená",J882,0)</f>
        <v>0</v>
      </c>
      <c r="BH882" s="232">
        <f>IF(N882="sníž. přenesená",J882,0)</f>
        <v>0</v>
      </c>
      <c r="BI882" s="232">
        <f>IF(N882="nulová",J882,0)</f>
        <v>0</v>
      </c>
      <c r="BJ882" s="24" t="s">
        <v>82</v>
      </c>
      <c r="BK882" s="232">
        <f>ROUND(I882*H882,2)</f>
        <v>0</v>
      </c>
      <c r="BL882" s="24" t="s">
        <v>255</v>
      </c>
      <c r="BM882" s="24" t="s">
        <v>1390</v>
      </c>
    </row>
    <row r="883" spans="2:51" s="11" customFormat="1" ht="13.5">
      <c r="B883" s="233"/>
      <c r="C883" s="234"/>
      <c r="D883" s="235" t="s">
        <v>166</v>
      </c>
      <c r="E883" s="236" t="s">
        <v>30</v>
      </c>
      <c r="F883" s="237" t="s">
        <v>1374</v>
      </c>
      <c r="G883" s="234"/>
      <c r="H883" s="236" t="s">
        <v>30</v>
      </c>
      <c r="I883" s="238"/>
      <c r="J883" s="234"/>
      <c r="K883" s="234"/>
      <c r="L883" s="239"/>
      <c r="M883" s="240"/>
      <c r="N883" s="241"/>
      <c r="O883" s="241"/>
      <c r="P883" s="241"/>
      <c r="Q883" s="241"/>
      <c r="R883" s="241"/>
      <c r="S883" s="241"/>
      <c r="T883" s="242"/>
      <c r="AT883" s="243" t="s">
        <v>166</v>
      </c>
      <c r="AU883" s="243" t="s">
        <v>84</v>
      </c>
      <c r="AV883" s="11" t="s">
        <v>82</v>
      </c>
      <c r="AW883" s="11" t="s">
        <v>37</v>
      </c>
      <c r="AX883" s="11" t="s">
        <v>74</v>
      </c>
      <c r="AY883" s="243" t="s">
        <v>157</v>
      </c>
    </row>
    <row r="884" spans="2:51" s="12" customFormat="1" ht="13.5">
      <c r="B884" s="244"/>
      <c r="C884" s="245"/>
      <c r="D884" s="235" t="s">
        <v>166</v>
      </c>
      <c r="E884" s="246" t="s">
        <v>30</v>
      </c>
      <c r="F884" s="247" t="s">
        <v>1391</v>
      </c>
      <c r="G884" s="245"/>
      <c r="H884" s="248">
        <v>154.16</v>
      </c>
      <c r="I884" s="249"/>
      <c r="J884" s="245"/>
      <c r="K884" s="245"/>
      <c r="L884" s="250"/>
      <c r="M884" s="251"/>
      <c r="N884" s="252"/>
      <c r="O884" s="252"/>
      <c r="P884" s="252"/>
      <c r="Q884" s="252"/>
      <c r="R884" s="252"/>
      <c r="S884" s="252"/>
      <c r="T884" s="253"/>
      <c r="AT884" s="254" t="s">
        <v>166</v>
      </c>
      <c r="AU884" s="254" t="s">
        <v>84</v>
      </c>
      <c r="AV884" s="12" t="s">
        <v>84</v>
      </c>
      <c r="AW884" s="12" t="s">
        <v>37</v>
      </c>
      <c r="AX884" s="12" t="s">
        <v>82</v>
      </c>
      <c r="AY884" s="254" t="s">
        <v>157</v>
      </c>
    </row>
    <row r="885" spans="2:65" s="1" customFormat="1" ht="16.5" customHeight="1">
      <c r="B885" s="46"/>
      <c r="C885" s="266" t="s">
        <v>1392</v>
      </c>
      <c r="D885" s="266" t="s">
        <v>179</v>
      </c>
      <c r="E885" s="267" t="s">
        <v>1393</v>
      </c>
      <c r="F885" s="268" t="s">
        <v>1394</v>
      </c>
      <c r="G885" s="269" t="s">
        <v>182</v>
      </c>
      <c r="H885" s="270">
        <v>0.154</v>
      </c>
      <c r="I885" s="271"/>
      <c r="J885" s="272">
        <f>ROUND(I885*H885,2)</f>
        <v>0</v>
      </c>
      <c r="K885" s="268" t="s">
        <v>163</v>
      </c>
      <c r="L885" s="273"/>
      <c r="M885" s="274" t="s">
        <v>30</v>
      </c>
      <c r="N885" s="275" t="s">
        <v>45</v>
      </c>
      <c r="O885" s="47"/>
      <c r="P885" s="230">
        <f>O885*H885</f>
        <v>0</v>
      </c>
      <c r="Q885" s="230">
        <v>1</v>
      </c>
      <c r="R885" s="230">
        <f>Q885*H885</f>
        <v>0.154</v>
      </c>
      <c r="S885" s="230">
        <v>0</v>
      </c>
      <c r="T885" s="231">
        <f>S885*H885</f>
        <v>0</v>
      </c>
      <c r="AR885" s="24" t="s">
        <v>370</v>
      </c>
      <c r="AT885" s="24" t="s">
        <v>179</v>
      </c>
      <c r="AU885" s="24" t="s">
        <v>84</v>
      </c>
      <c r="AY885" s="24" t="s">
        <v>157</v>
      </c>
      <c r="BE885" s="232">
        <f>IF(N885="základní",J885,0)</f>
        <v>0</v>
      </c>
      <c r="BF885" s="232">
        <f>IF(N885="snížená",J885,0)</f>
        <v>0</v>
      </c>
      <c r="BG885" s="232">
        <f>IF(N885="zákl. přenesená",J885,0)</f>
        <v>0</v>
      </c>
      <c r="BH885" s="232">
        <f>IF(N885="sníž. přenesená",J885,0)</f>
        <v>0</v>
      </c>
      <c r="BI885" s="232">
        <f>IF(N885="nulová",J885,0)</f>
        <v>0</v>
      </c>
      <c r="BJ885" s="24" t="s">
        <v>82</v>
      </c>
      <c r="BK885" s="232">
        <f>ROUND(I885*H885,2)</f>
        <v>0</v>
      </c>
      <c r="BL885" s="24" t="s">
        <v>255</v>
      </c>
      <c r="BM885" s="24" t="s">
        <v>1395</v>
      </c>
    </row>
    <row r="886" spans="2:47" s="1" customFormat="1" ht="13.5">
      <c r="B886" s="46"/>
      <c r="C886" s="74"/>
      <c r="D886" s="235" t="s">
        <v>416</v>
      </c>
      <c r="E886" s="74"/>
      <c r="F886" s="276" t="s">
        <v>1396</v>
      </c>
      <c r="G886" s="74"/>
      <c r="H886" s="74"/>
      <c r="I886" s="191"/>
      <c r="J886" s="74"/>
      <c r="K886" s="74"/>
      <c r="L886" s="72"/>
      <c r="M886" s="277"/>
      <c r="N886" s="47"/>
      <c r="O886" s="47"/>
      <c r="P886" s="47"/>
      <c r="Q886" s="47"/>
      <c r="R886" s="47"/>
      <c r="S886" s="47"/>
      <c r="T886" s="95"/>
      <c r="AT886" s="24" t="s">
        <v>416</v>
      </c>
      <c r="AU886" s="24" t="s">
        <v>84</v>
      </c>
    </row>
    <row r="887" spans="2:51" s="12" customFormat="1" ht="13.5">
      <c r="B887" s="244"/>
      <c r="C887" s="245"/>
      <c r="D887" s="235" t="s">
        <v>166</v>
      </c>
      <c r="E887" s="246" t="s">
        <v>30</v>
      </c>
      <c r="F887" s="247" t="s">
        <v>1397</v>
      </c>
      <c r="G887" s="245"/>
      <c r="H887" s="248">
        <v>0.154</v>
      </c>
      <c r="I887" s="249"/>
      <c r="J887" s="245"/>
      <c r="K887" s="245"/>
      <c r="L887" s="250"/>
      <c r="M887" s="251"/>
      <c r="N887" s="252"/>
      <c r="O887" s="252"/>
      <c r="P887" s="252"/>
      <c r="Q887" s="252"/>
      <c r="R887" s="252"/>
      <c r="S887" s="252"/>
      <c r="T887" s="253"/>
      <c r="AT887" s="254" t="s">
        <v>166</v>
      </c>
      <c r="AU887" s="254" t="s">
        <v>84</v>
      </c>
      <c r="AV887" s="12" t="s">
        <v>84</v>
      </c>
      <c r="AW887" s="12" t="s">
        <v>37</v>
      </c>
      <c r="AX887" s="12" t="s">
        <v>82</v>
      </c>
      <c r="AY887" s="254" t="s">
        <v>157</v>
      </c>
    </row>
    <row r="888" spans="2:65" s="1" customFormat="1" ht="25.5" customHeight="1">
      <c r="B888" s="46"/>
      <c r="C888" s="221" t="s">
        <v>1398</v>
      </c>
      <c r="D888" s="221" t="s">
        <v>159</v>
      </c>
      <c r="E888" s="222" t="s">
        <v>1399</v>
      </c>
      <c r="F888" s="223" t="s">
        <v>1400</v>
      </c>
      <c r="G888" s="224" t="s">
        <v>275</v>
      </c>
      <c r="H888" s="225">
        <v>495</v>
      </c>
      <c r="I888" s="226"/>
      <c r="J888" s="227">
        <f>ROUND(I888*H888,2)</f>
        <v>0</v>
      </c>
      <c r="K888" s="223" t="s">
        <v>163</v>
      </c>
      <c r="L888" s="72"/>
      <c r="M888" s="228" t="s">
        <v>30</v>
      </c>
      <c r="N888" s="229" t="s">
        <v>45</v>
      </c>
      <c r="O888" s="47"/>
      <c r="P888" s="230">
        <f>O888*H888</f>
        <v>0</v>
      </c>
      <c r="Q888" s="230">
        <v>0</v>
      </c>
      <c r="R888" s="230">
        <f>Q888*H888</f>
        <v>0</v>
      </c>
      <c r="S888" s="230">
        <v>0.001</v>
      </c>
      <c r="T888" s="231">
        <f>S888*H888</f>
        <v>0.495</v>
      </c>
      <c r="AR888" s="24" t="s">
        <v>255</v>
      </c>
      <c r="AT888" s="24" t="s">
        <v>159</v>
      </c>
      <c r="AU888" s="24" t="s">
        <v>84</v>
      </c>
      <c r="AY888" s="24" t="s">
        <v>157</v>
      </c>
      <c r="BE888" s="232">
        <f>IF(N888="základní",J888,0)</f>
        <v>0</v>
      </c>
      <c r="BF888" s="232">
        <f>IF(N888="snížená",J888,0)</f>
        <v>0</v>
      </c>
      <c r="BG888" s="232">
        <f>IF(N888="zákl. přenesená",J888,0)</f>
        <v>0</v>
      </c>
      <c r="BH888" s="232">
        <f>IF(N888="sníž. přenesená",J888,0)</f>
        <v>0</v>
      </c>
      <c r="BI888" s="232">
        <f>IF(N888="nulová",J888,0)</f>
        <v>0</v>
      </c>
      <c r="BJ888" s="24" t="s">
        <v>82</v>
      </c>
      <c r="BK888" s="232">
        <f>ROUND(I888*H888,2)</f>
        <v>0</v>
      </c>
      <c r="BL888" s="24" t="s">
        <v>255</v>
      </c>
      <c r="BM888" s="24" t="s">
        <v>1401</v>
      </c>
    </row>
    <row r="889" spans="2:47" s="1" customFormat="1" ht="13.5">
      <c r="B889" s="46"/>
      <c r="C889" s="74"/>
      <c r="D889" s="235" t="s">
        <v>221</v>
      </c>
      <c r="E889" s="74"/>
      <c r="F889" s="276" t="s">
        <v>1402</v>
      </c>
      <c r="G889" s="74"/>
      <c r="H889" s="74"/>
      <c r="I889" s="191"/>
      <c r="J889" s="74"/>
      <c r="K889" s="74"/>
      <c r="L889" s="72"/>
      <c r="M889" s="277"/>
      <c r="N889" s="47"/>
      <c r="O889" s="47"/>
      <c r="P889" s="47"/>
      <c r="Q889" s="47"/>
      <c r="R889" s="47"/>
      <c r="S889" s="47"/>
      <c r="T889" s="95"/>
      <c r="AT889" s="24" t="s">
        <v>221</v>
      </c>
      <c r="AU889" s="24" t="s">
        <v>84</v>
      </c>
    </row>
    <row r="890" spans="2:51" s="11" customFormat="1" ht="13.5">
      <c r="B890" s="233"/>
      <c r="C890" s="234"/>
      <c r="D890" s="235" t="s">
        <v>166</v>
      </c>
      <c r="E890" s="236" t="s">
        <v>30</v>
      </c>
      <c r="F890" s="237" t="s">
        <v>1403</v>
      </c>
      <c r="G890" s="234"/>
      <c r="H890" s="236" t="s">
        <v>30</v>
      </c>
      <c r="I890" s="238"/>
      <c r="J890" s="234"/>
      <c r="K890" s="234"/>
      <c r="L890" s="239"/>
      <c r="M890" s="240"/>
      <c r="N890" s="241"/>
      <c r="O890" s="241"/>
      <c r="P890" s="241"/>
      <c r="Q890" s="241"/>
      <c r="R890" s="241"/>
      <c r="S890" s="241"/>
      <c r="T890" s="242"/>
      <c r="AT890" s="243" t="s">
        <v>166</v>
      </c>
      <c r="AU890" s="243" t="s">
        <v>84</v>
      </c>
      <c r="AV890" s="11" t="s">
        <v>82</v>
      </c>
      <c r="AW890" s="11" t="s">
        <v>37</v>
      </c>
      <c r="AX890" s="11" t="s">
        <v>74</v>
      </c>
      <c r="AY890" s="243" t="s">
        <v>157</v>
      </c>
    </row>
    <row r="891" spans="2:51" s="12" customFormat="1" ht="13.5">
      <c r="B891" s="244"/>
      <c r="C891" s="245"/>
      <c r="D891" s="235" t="s">
        <v>166</v>
      </c>
      <c r="E891" s="246" t="s">
        <v>30</v>
      </c>
      <c r="F891" s="247" t="s">
        <v>1404</v>
      </c>
      <c r="G891" s="245"/>
      <c r="H891" s="248">
        <v>495</v>
      </c>
      <c r="I891" s="249"/>
      <c r="J891" s="245"/>
      <c r="K891" s="245"/>
      <c r="L891" s="250"/>
      <c r="M891" s="251"/>
      <c r="N891" s="252"/>
      <c r="O891" s="252"/>
      <c r="P891" s="252"/>
      <c r="Q891" s="252"/>
      <c r="R891" s="252"/>
      <c r="S891" s="252"/>
      <c r="T891" s="253"/>
      <c r="AT891" s="254" t="s">
        <v>166</v>
      </c>
      <c r="AU891" s="254" t="s">
        <v>84</v>
      </c>
      <c r="AV891" s="12" t="s">
        <v>84</v>
      </c>
      <c r="AW891" s="12" t="s">
        <v>37</v>
      </c>
      <c r="AX891" s="12" t="s">
        <v>82</v>
      </c>
      <c r="AY891" s="254" t="s">
        <v>157</v>
      </c>
    </row>
    <row r="892" spans="2:65" s="1" customFormat="1" ht="38.25" customHeight="1">
      <c r="B892" s="46"/>
      <c r="C892" s="221" t="s">
        <v>1405</v>
      </c>
      <c r="D892" s="221" t="s">
        <v>159</v>
      </c>
      <c r="E892" s="222" t="s">
        <v>1406</v>
      </c>
      <c r="F892" s="223" t="s">
        <v>1407</v>
      </c>
      <c r="G892" s="224" t="s">
        <v>182</v>
      </c>
      <c r="H892" s="225">
        <v>0.649</v>
      </c>
      <c r="I892" s="226"/>
      <c r="J892" s="227">
        <f>ROUND(I892*H892,2)</f>
        <v>0</v>
      </c>
      <c r="K892" s="223" t="s">
        <v>163</v>
      </c>
      <c r="L892" s="72"/>
      <c r="M892" s="228" t="s">
        <v>30</v>
      </c>
      <c r="N892" s="229" t="s">
        <v>45</v>
      </c>
      <c r="O892" s="47"/>
      <c r="P892" s="230">
        <f>O892*H892</f>
        <v>0</v>
      </c>
      <c r="Q892" s="230">
        <v>0</v>
      </c>
      <c r="R892" s="230">
        <f>Q892*H892</f>
        <v>0</v>
      </c>
      <c r="S892" s="230">
        <v>0</v>
      </c>
      <c r="T892" s="231">
        <f>S892*H892</f>
        <v>0</v>
      </c>
      <c r="AR892" s="24" t="s">
        <v>255</v>
      </c>
      <c r="AT892" s="24" t="s">
        <v>159</v>
      </c>
      <c r="AU892" s="24" t="s">
        <v>84</v>
      </c>
      <c r="AY892" s="24" t="s">
        <v>157</v>
      </c>
      <c r="BE892" s="232">
        <f>IF(N892="základní",J892,0)</f>
        <v>0</v>
      </c>
      <c r="BF892" s="232">
        <f>IF(N892="snížená",J892,0)</f>
        <v>0</v>
      </c>
      <c r="BG892" s="232">
        <f>IF(N892="zákl. přenesená",J892,0)</f>
        <v>0</v>
      </c>
      <c r="BH892" s="232">
        <f>IF(N892="sníž. přenesená",J892,0)</f>
        <v>0</v>
      </c>
      <c r="BI892" s="232">
        <f>IF(N892="nulová",J892,0)</f>
        <v>0</v>
      </c>
      <c r="BJ892" s="24" t="s">
        <v>82</v>
      </c>
      <c r="BK892" s="232">
        <f>ROUND(I892*H892,2)</f>
        <v>0</v>
      </c>
      <c r="BL892" s="24" t="s">
        <v>255</v>
      </c>
      <c r="BM892" s="24" t="s">
        <v>1408</v>
      </c>
    </row>
    <row r="893" spans="2:47" s="1" customFormat="1" ht="13.5">
      <c r="B893" s="46"/>
      <c r="C893" s="74"/>
      <c r="D893" s="235" t="s">
        <v>221</v>
      </c>
      <c r="E893" s="74"/>
      <c r="F893" s="276" t="s">
        <v>1409</v>
      </c>
      <c r="G893" s="74"/>
      <c r="H893" s="74"/>
      <c r="I893" s="191"/>
      <c r="J893" s="74"/>
      <c r="K893" s="74"/>
      <c r="L893" s="72"/>
      <c r="M893" s="277"/>
      <c r="N893" s="47"/>
      <c r="O893" s="47"/>
      <c r="P893" s="47"/>
      <c r="Q893" s="47"/>
      <c r="R893" s="47"/>
      <c r="S893" s="47"/>
      <c r="T893" s="95"/>
      <c r="AT893" s="24" t="s">
        <v>221</v>
      </c>
      <c r="AU893" s="24" t="s">
        <v>84</v>
      </c>
    </row>
    <row r="894" spans="2:63" s="10" customFormat="1" ht="29.85" customHeight="1">
      <c r="B894" s="205"/>
      <c r="C894" s="206"/>
      <c r="D894" s="207" t="s">
        <v>73</v>
      </c>
      <c r="E894" s="219" t="s">
        <v>1410</v>
      </c>
      <c r="F894" s="219" t="s">
        <v>1411</v>
      </c>
      <c r="G894" s="206"/>
      <c r="H894" s="206"/>
      <c r="I894" s="209"/>
      <c r="J894" s="220">
        <f>BK894</f>
        <v>0</v>
      </c>
      <c r="K894" s="206"/>
      <c r="L894" s="211"/>
      <c r="M894" s="212"/>
      <c r="N894" s="213"/>
      <c r="O894" s="213"/>
      <c r="P894" s="214">
        <f>SUM(P895:P925)</f>
        <v>0</v>
      </c>
      <c r="Q894" s="213"/>
      <c r="R894" s="214">
        <f>SUM(R895:R925)</f>
        <v>20.015332070000003</v>
      </c>
      <c r="S894" s="213"/>
      <c r="T894" s="215">
        <f>SUM(T895:T925)</f>
        <v>0</v>
      </c>
      <c r="AR894" s="216" t="s">
        <v>84</v>
      </c>
      <c r="AT894" s="217" t="s">
        <v>73</v>
      </c>
      <c r="AU894" s="217" t="s">
        <v>82</v>
      </c>
      <c r="AY894" s="216" t="s">
        <v>157</v>
      </c>
      <c r="BK894" s="218">
        <f>SUM(BK895:BK925)</f>
        <v>0</v>
      </c>
    </row>
    <row r="895" spans="2:65" s="1" customFormat="1" ht="25.5" customHeight="1">
      <c r="B895" s="46"/>
      <c r="C895" s="221" t="s">
        <v>1412</v>
      </c>
      <c r="D895" s="221" t="s">
        <v>159</v>
      </c>
      <c r="E895" s="222" t="s">
        <v>1413</v>
      </c>
      <c r="F895" s="223" t="s">
        <v>1414</v>
      </c>
      <c r="G895" s="224" t="s">
        <v>162</v>
      </c>
      <c r="H895" s="225">
        <v>204.22</v>
      </c>
      <c r="I895" s="226"/>
      <c r="J895" s="227">
        <f>ROUND(I895*H895,2)</f>
        <v>0</v>
      </c>
      <c r="K895" s="223" t="s">
        <v>163</v>
      </c>
      <c r="L895" s="72"/>
      <c r="M895" s="228" t="s">
        <v>30</v>
      </c>
      <c r="N895" s="229" t="s">
        <v>45</v>
      </c>
      <c r="O895" s="47"/>
      <c r="P895" s="230">
        <f>O895*H895</f>
        <v>0</v>
      </c>
      <c r="Q895" s="230">
        <v>0.03832</v>
      </c>
      <c r="R895" s="230">
        <f>Q895*H895</f>
        <v>7.8257104</v>
      </c>
      <c r="S895" s="230">
        <v>0</v>
      </c>
      <c r="T895" s="231">
        <f>S895*H895</f>
        <v>0</v>
      </c>
      <c r="AR895" s="24" t="s">
        <v>255</v>
      </c>
      <c r="AT895" s="24" t="s">
        <v>159</v>
      </c>
      <c r="AU895" s="24" t="s">
        <v>84</v>
      </c>
      <c r="AY895" s="24" t="s">
        <v>157</v>
      </c>
      <c r="BE895" s="232">
        <f>IF(N895="základní",J895,0)</f>
        <v>0</v>
      </c>
      <c r="BF895" s="232">
        <f>IF(N895="snížená",J895,0)</f>
        <v>0</v>
      </c>
      <c r="BG895" s="232">
        <f>IF(N895="zákl. přenesená",J895,0)</f>
        <v>0</v>
      </c>
      <c r="BH895" s="232">
        <f>IF(N895="sníž. přenesená",J895,0)</f>
        <v>0</v>
      </c>
      <c r="BI895" s="232">
        <f>IF(N895="nulová",J895,0)</f>
        <v>0</v>
      </c>
      <c r="BJ895" s="24" t="s">
        <v>82</v>
      </c>
      <c r="BK895" s="232">
        <f>ROUND(I895*H895,2)</f>
        <v>0</v>
      </c>
      <c r="BL895" s="24" t="s">
        <v>255</v>
      </c>
      <c r="BM895" s="24" t="s">
        <v>1415</v>
      </c>
    </row>
    <row r="896" spans="2:51" s="11" customFormat="1" ht="13.5">
      <c r="B896" s="233"/>
      <c r="C896" s="234"/>
      <c r="D896" s="235" t="s">
        <v>166</v>
      </c>
      <c r="E896" s="236" t="s">
        <v>30</v>
      </c>
      <c r="F896" s="237" t="s">
        <v>1416</v>
      </c>
      <c r="G896" s="234"/>
      <c r="H896" s="236" t="s">
        <v>30</v>
      </c>
      <c r="I896" s="238"/>
      <c r="J896" s="234"/>
      <c r="K896" s="234"/>
      <c r="L896" s="239"/>
      <c r="M896" s="240"/>
      <c r="N896" s="241"/>
      <c r="O896" s="241"/>
      <c r="P896" s="241"/>
      <c r="Q896" s="241"/>
      <c r="R896" s="241"/>
      <c r="S896" s="241"/>
      <c r="T896" s="242"/>
      <c r="AT896" s="243" t="s">
        <v>166</v>
      </c>
      <c r="AU896" s="243" t="s">
        <v>84</v>
      </c>
      <c r="AV896" s="11" t="s">
        <v>82</v>
      </c>
      <c r="AW896" s="11" t="s">
        <v>37</v>
      </c>
      <c r="AX896" s="11" t="s">
        <v>74</v>
      </c>
      <c r="AY896" s="243" t="s">
        <v>157</v>
      </c>
    </row>
    <row r="897" spans="2:51" s="12" customFormat="1" ht="13.5">
      <c r="B897" s="244"/>
      <c r="C897" s="245"/>
      <c r="D897" s="235" t="s">
        <v>166</v>
      </c>
      <c r="E897" s="246" t="s">
        <v>30</v>
      </c>
      <c r="F897" s="247" t="s">
        <v>1417</v>
      </c>
      <c r="G897" s="245"/>
      <c r="H897" s="248">
        <v>191.22</v>
      </c>
      <c r="I897" s="249"/>
      <c r="J897" s="245"/>
      <c r="K897" s="245"/>
      <c r="L897" s="250"/>
      <c r="M897" s="251"/>
      <c r="N897" s="252"/>
      <c r="O897" s="252"/>
      <c r="P897" s="252"/>
      <c r="Q897" s="252"/>
      <c r="R897" s="252"/>
      <c r="S897" s="252"/>
      <c r="T897" s="253"/>
      <c r="AT897" s="254" t="s">
        <v>166</v>
      </c>
      <c r="AU897" s="254" t="s">
        <v>84</v>
      </c>
      <c r="AV897" s="12" t="s">
        <v>84</v>
      </c>
      <c r="AW897" s="12" t="s">
        <v>37</v>
      </c>
      <c r="AX897" s="12" t="s">
        <v>74</v>
      </c>
      <c r="AY897" s="254" t="s">
        <v>157</v>
      </c>
    </row>
    <row r="898" spans="2:51" s="11" customFormat="1" ht="13.5">
      <c r="B898" s="233"/>
      <c r="C898" s="234"/>
      <c r="D898" s="235" t="s">
        <v>166</v>
      </c>
      <c r="E898" s="236" t="s">
        <v>30</v>
      </c>
      <c r="F898" s="237" t="s">
        <v>1418</v>
      </c>
      <c r="G898" s="234"/>
      <c r="H898" s="236" t="s">
        <v>30</v>
      </c>
      <c r="I898" s="238"/>
      <c r="J898" s="234"/>
      <c r="K898" s="234"/>
      <c r="L898" s="239"/>
      <c r="M898" s="240"/>
      <c r="N898" s="241"/>
      <c r="O898" s="241"/>
      <c r="P898" s="241"/>
      <c r="Q898" s="241"/>
      <c r="R898" s="241"/>
      <c r="S898" s="241"/>
      <c r="T898" s="242"/>
      <c r="AT898" s="243" t="s">
        <v>166</v>
      </c>
      <c r="AU898" s="243" t="s">
        <v>84</v>
      </c>
      <c r="AV898" s="11" t="s">
        <v>82</v>
      </c>
      <c r="AW898" s="11" t="s">
        <v>37</v>
      </c>
      <c r="AX898" s="11" t="s">
        <v>74</v>
      </c>
      <c r="AY898" s="243" t="s">
        <v>157</v>
      </c>
    </row>
    <row r="899" spans="2:51" s="12" customFormat="1" ht="13.5">
      <c r="B899" s="244"/>
      <c r="C899" s="245"/>
      <c r="D899" s="235" t="s">
        <v>166</v>
      </c>
      <c r="E899" s="246" t="s">
        <v>30</v>
      </c>
      <c r="F899" s="247" t="s">
        <v>1419</v>
      </c>
      <c r="G899" s="245"/>
      <c r="H899" s="248">
        <v>13</v>
      </c>
      <c r="I899" s="249"/>
      <c r="J899" s="245"/>
      <c r="K899" s="245"/>
      <c r="L899" s="250"/>
      <c r="M899" s="251"/>
      <c r="N899" s="252"/>
      <c r="O899" s="252"/>
      <c r="P899" s="252"/>
      <c r="Q899" s="252"/>
      <c r="R899" s="252"/>
      <c r="S899" s="252"/>
      <c r="T899" s="253"/>
      <c r="AT899" s="254" t="s">
        <v>166</v>
      </c>
      <c r="AU899" s="254" t="s">
        <v>84</v>
      </c>
      <c r="AV899" s="12" t="s">
        <v>84</v>
      </c>
      <c r="AW899" s="12" t="s">
        <v>37</v>
      </c>
      <c r="AX899" s="12" t="s">
        <v>74</v>
      </c>
      <c r="AY899" s="254" t="s">
        <v>157</v>
      </c>
    </row>
    <row r="900" spans="2:51" s="13" customFormat="1" ht="13.5">
      <c r="B900" s="255"/>
      <c r="C900" s="256"/>
      <c r="D900" s="235" t="s">
        <v>166</v>
      </c>
      <c r="E900" s="257" t="s">
        <v>30</v>
      </c>
      <c r="F900" s="258" t="s">
        <v>177</v>
      </c>
      <c r="G900" s="256"/>
      <c r="H900" s="259">
        <v>204.22</v>
      </c>
      <c r="I900" s="260"/>
      <c r="J900" s="256"/>
      <c r="K900" s="256"/>
      <c r="L900" s="261"/>
      <c r="M900" s="262"/>
      <c r="N900" s="263"/>
      <c r="O900" s="263"/>
      <c r="P900" s="263"/>
      <c r="Q900" s="263"/>
      <c r="R900" s="263"/>
      <c r="S900" s="263"/>
      <c r="T900" s="264"/>
      <c r="AT900" s="265" t="s">
        <v>166</v>
      </c>
      <c r="AU900" s="265" t="s">
        <v>84</v>
      </c>
      <c r="AV900" s="13" t="s">
        <v>164</v>
      </c>
      <c r="AW900" s="13" t="s">
        <v>37</v>
      </c>
      <c r="AX900" s="13" t="s">
        <v>82</v>
      </c>
      <c r="AY900" s="265" t="s">
        <v>157</v>
      </c>
    </row>
    <row r="901" spans="2:65" s="1" customFormat="1" ht="16.5" customHeight="1">
      <c r="B901" s="46"/>
      <c r="C901" s="266" t="s">
        <v>1420</v>
      </c>
      <c r="D901" s="266" t="s">
        <v>179</v>
      </c>
      <c r="E901" s="267" t="s">
        <v>1421</v>
      </c>
      <c r="F901" s="268" t="s">
        <v>1422</v>
      </c>
      <c r="G901" s="269" t="s">
        <v>395</v>
      </c>
      <c r="H901" s="270">
        <v>3594.272</v>
      </c>
      <c r="I901" s="271"/>
      <c r="J901" s="272">
        <f>ROUND(I901*H901,2)</f>
        <v>0</v>
      </c>
      <c r="K901" s="268" t="s">
        <v>163</v>
      </c>
      <c r="L901" s="273"/>
      <c r="M901" s="274" t="s">
        <v>30</v>
      </c>
      <c r="N901" s="275" t="s">
        <v>45</v>
      </c>
      <c r="O901" s="47"/>
      <c r="P901" s="230">
        <f>O901*H901</f>
        <v>0</v>
      </c>
      <c r="Q901" s="230">
        <v>0.00336</v>
      </c>
      <c r="R901" s="230">
        <f>Q901*H901</f>
        <v>12.07675392</v>
      </c>
      <c r="S901" s="230">
        <v>0</v>
      </c>
      <c r="T901" s="231">
        <f>S901*H901</f>
        <v>0</v>
      </c>
      <c r="AR901" s="24" t="s">
        <v>370</v>
      </c>
      <c r="AT901" s="24" t="s">
        <v>179</v>
      </c>
      <c r="AU901" s="24" t="s">
        <v>84</v>
      </c>
      <c r="AY901" s="24" t="s">
        <v>157</v>
      </c>
      <c r="BE901" s="232">
        <f>IF(N901="základní",J901,0)</f>
        <v>0</v>
      </c>
      <c r="BF901" s="232">
        <f>IF(N901="snížená",J901,0)</f>
        <v>0</v>
      </c>
      <c r="BG901" s="232">
        <f>IF(N901="zákl. přenesená",J901,0)</f>
        <v>0</v>
      </c>
      <c r="BH901" s="232">
        <f>IF(N901="sníž. přenesená",J901,0)</f>
        <v>0</v>
      </c>
      <c r="BI901" s="232">
        <f>IF(N901="nulová",J901,0)</f>
        <v>0</v>
      </c>
      <c r="BJ901" s="24" t="s">
        <v>82</v>
      </c>
      <c r="BK901" s="232">
        <f>ROUND(I901*H901,2)</f>
        <v>0</v>
      </c>
      <c r="BL901" s="24" t="s">
        <v>255</v>
      </c>
      <c r="BM901" s="24" t="s">
        <v>1423</v>
      </c>
    </row>
    <row r="902" spans="2:47" s="1" customFormat="1" ht="13.5">
      <c r="B902" s="46"/>
      <c r="C902" s="74"/>
      <c r="D902" s="235" t="s">
        <v>416</v>
      </c>
      <c r="E902" s="74"/>
      <c r="F902" s="276" t="s">
        <v>1424</v>
      </c>
      <c r="G902" s="74"/>
      <c r="H902" s="74"/>
      <c r="I902" s="191"/>
      <c r="J902" s="74"/>
      <c r="K902" s="74"/>
      <c r="L902" s="72"/>
      <c r="M902" s="277"/>
      <c r="N902" s="47"/>
      <c r="O902" s="47"/>
      <c r="P902" s="47"/>
      <c r="Q902" s="47"/>
      <c r="R902" s="47"/>
      <c r="S902" s="47"/>
      <c r="T902" s="95"/>
      <c r="AT902" s="24" t="s">
        <v>416</v>
      </c>
      <c r="AU902" s="24" t="s">
        <v>84</v>
      </c>
    </row>
    <row r="903" spans="2:51" s="12" customFormat="1" ht="13.5">
      <c r="B903" s="244"/>
      <c r="C903" s="245"/>
      <c r="D903" s="235" t="s">
        <v>166</v>
      </c>
      <c r="E903" s="246" t="s">
        <v>30</v>
      </c>
      <c r="F903" s="247" t="s">
        <v>1425</v>
      </c>
      <c r="G903" s="245"/>
      <c r="H903" s="248">
        <v>3594.272</v>
      </c>
      <c r="I903" s="249"/>
      <c r="J903" s="245"/>
      <c r="K903" s="245"/>
      <c r="L903" s="250"/>
      <c r="M903" s="251"/>
      <c r="N903" s="252"/>
      <c r="O903" s="252"/>
      <c r="P903" s="252"/>
      <c r="Q903" s="252"/>
      <c r="R903" s="252"/>
      <c r="S903" s="252"/>
      <c r="T903" s="253"/>
      <c r="AT903" s="254" t="s">
        <v>166</v>
      </c>
      <c r="AU903" s="254" t="s">
        <v>84</v>
      </c>
      <c r="AV903" s="12" t="s">
        <v>84</v>
      </c>
      <c r="AW903" s="12" t="s">
        <v>37</v>
      </c>
      <c r="AX903" s="12" t="s">
        <v>82</v>
      </c>
      <c r="AY903" s="254" t="s">
        <v>157</v>
      </c>
    </row>
    <row r="904" spans="2:65" s="1" customFormat="1" ht="25.5" customHeight="1">
      <c r="B904" s="46"/>
      <c r="C904" s="221" t="s">
        <v>1426</v>
      </c>
      <c r="D904" s="221" t="s">
        <v>159</v>
      </c>
      <c r="E904" s="222" t="s">
        <v>1427</v>
      </c>
      <c r="F904" s="223" t="s">
        <v>1428</v>
      </c>
      <c r="G904" s="224" t="s">
        <v>162</v>
      </c>
      <c r="H904" s="225">
        <v>9.08</v>
      </c>
      <c r="I904" s="226"/>
      <c r="J904" s="227">
        <f>ROUND(I904*H904,2)</f>
        <v>0</v>
      </c>
      <c r="K904" s="223" t="s">
        <v>163</v>
      </c>
      <c r="L904" s="72"/>
      <c r="M904" s="228" t="s">
        <v>30</v>
      </c>
      <c r="N904" s="229" t="s">
        <v>45</v>
      </c>
      <c r="O904" s="47"/>
      <c r="P904" s="230">
        <f>O904*H904</f>
        <v>0</v>
      </c>
      <c r="Q904" s="230">
        <v>0</v>
      </c>
      <c r="R904" s="230">
        <f>Q904*H904</f>
        <v>0</v>
      </c>
      <c r="S904" s="230">
        <v>0</v>
      </c>
      <c r="T904" s="231">
        <f>S904*H904</f>
        <v>0</v>
      </c>
      <c r="AR904" s="24" t="s">
        <v>255</v>
      </c>
      <c r="AT904" s="24" t="s">
        <v>159</v>
      </c>
      <c r="AU904" s="24" t="s">
        <v>84</v>
      </c>
      <c r="AY904" s="24" t="s">
        <v>157</v>
      </c>
      <c r="BE904" s="232">
        <f>IF(N904="základní",J904,0)</f>
        <v>0</v>
      </c>
      <c r="BF904" s="232">
        <f>IF(N904="snížená",J904,0)</f>
        <v>0</v>
      </c>
      <c r="BG904" s="232">
        <f>IF(N904="zákl. přenesená",J904,0)</f>
        <v>0</v>
      </c>
      <c r="BH904" s="232">
        <f>IF(N904="sníž. přenesená",J904,0)</f>
        <v>0</v>
      </c>
      <c r="BI904" s="232">
        <f>IF(N904="nulová",J904,0)</f>
        <v>0</v>
      </c>
      <c r="BJ904" s="24" t="s">
        <v>82</v>
      </c>
      <c r="BK904" s="232">
        <f>ROUND(I904*H904,2)</f>
        <v>0</v>
      </c>
      <c r="BL904" s="24" t="s">
        <v>255</v>
      </c>
      <c r="BM904" s="24" t="s">
        <v>1429</v>
      </c>
    </row>
    <row r="905" spans="2:51" s="12" customFormat="1" ht="13.5">
      <c r="B905" s="244"/>
      <c r="C905" s="245"/>
      <c r="D905" s="235" t="s">
        <v>166</v>
      </c>
      <c r="E905" s="246" t="s">
        <v>30</v>
      </c>
      <c r="F905" s="247" t="s">
        <v>1430</v>
      </c>
      <c r="G905" s="245"/>
      <c r="H905" s="248">
        <v>9.08</v>
      </c>
      <c r="I905" s="249"/>
      <c r="J905" s="245"/>
      <c r="K905" s="245"/>
      <c r="L905" s="250"/>
      <c r="M905" s="251"/>
      <c r="N905" s="252"/>
      <c r="O905" s="252"/>
      <c r="P905" s="252"/>
      <c r="Q905" s="252"/>
      <c r="R905" s="252"/>
      <c r="S905" s="252"/>
      <c r="T905" s="253"/>
      <c r="AT905" s="254" t="s">
        <v>166</v>
      </c>
      <c r="AU905" s="254" t="s">
        <v>84</v>
      </c>
      <c r="AV905" s="12" t="s">
        <v>84</v>
      </c>
      <c r="AW905" s="12" t="s">
        <v>37</v>
      </c>
      <c r="AX905" s="12" t="s">
        <v>82</v>
      </c>
      <c r="AY905" s="254" t="s">
        <v>157</v>
      </c>
    </row>
    <row r="906" spans="2:65" s="1" customFormat="1" ht="25.5" customHeight="1">
      <c r="B906" s="46"/>
      <c r="C906" s="221" t="s">
        <v>1431</v>
      </c>
      <c r="D906" s="221" t="s">
        <v>159</v>
      </c>
      <c r="E906" s="222" t="s">
        <v>1432</v>
      </c>
      <c r="F906" s="223" t="s">
        <v>1433</v>
      </c>
      <c r="G906" s="224" t="s">
        <v>162</v>
      </c>
      <c r="H906" s="225">
        <v>204.22</v>
      </c>
      <c r="I906" s="226"/>
      <c r="J906" s="227">
        <f>ROUND(I906*H906,2)</f>
        <v>0</v>
      </c>
      <c r="K906" s="223" t="s">
        <v>163</v>
      </c>
      <c r="L906" s="72"/>
      <c r="M906" s="228" t="s">
        <v>30</v>
      </c>
      <c r="N906" s="229" t="s">
        <v>45</v>
      </c>
      <c r="O906" s="47"/>
      <c r="P906" s="230">
        <f>O906*H906</f>
        <v>0</v>
      </c>
      <c r="Q906" s="230">
        <v>0.0002</v>
      </c>
      <c r="R906" s="230">
        <f>Q906*H906</f>
        <v>0.040844</v>
      </c>
      <c r="S906" s="230">
        <v>0</v>
      </c>
      <c r="T906" s="231">
        <f>S906*H906</f>
        <v>0</v>
      </c>
      <c r="AR906" s="24" t="s">
        <v>255</v>
      </c>
      <c r="AT906" s="24" t="s">
        <v>159</v>
      </c>
      <c r="AU906" s="24" t="s">
        <v>84</v>
      </c>
      <c r="AY906" s="24" t="s">
        <v>157</v>
      </c>
      <c r="BE906" s="232">
        <f>IF(N906="základní",J906,0)</f>
        <v>0</v>
      </c>
      <c r="BF906" s="232">
        <f>IF(N906="snížená",J906,0)</f>
        <v>0</v>
      </c>
      <c r="BG906" s="232">
        <f>IF(N906="zákl. přenesená",J906,0)</f>
        <v>0</v>
      </c>
      <c r="BH906" s="232">
        <f>IF(N906="sníž. přenesená",J906,0)</f>
        <v>0</v>
      </c>
      <c r="BI906" s="232">
        <f>IF(N906="nulová",J906,0)</f>
        <v>0</v>
      </c>
      <c r="BJ906" s="24" t="s">
        <v>82</v>
      </c>
      <c r="BK906" s="232">
        <f>ROUND(I906*H906,2)</f>
        <v>0</v>
      </c>
      <c r="BL906" s="24" t="s">
        <v>255</v>
      </c>
      <c r="BM906" s="24" t="s">
        <v>1434</v>
      </c>
    </row>
    <row r="907" spans="2:65" s="1" customFormat="1" ht="16.5" customHeight="1">
      <c r="B907" s="46"/>
      <c r="C907" s="221" t="s">
        <v>1435</v>
      </c>
      <c r="D907" s="221" t="s">
        <v>159</v>
      </c>
      <c r="E907" s="222" t="s">
        <v>1436</v>
      </c>
      <c r="F907" s="223" t="s">
        <v>1437</v>
      </c>
      <c r="G907" s="224" t="s">
        <v>162</v>
      </c>
      <c r="H907" s="225">
        <v>204.22</v>
      </c>
      <c r="I907" s="226"/>
      <c r="J907" s="227">
        <f>ROUND(I907*H907,2)</f>
        <v>0</v>
      </c>
      <c r="K907" s="223" t="s">
        <v>163</v>
      </c>
      <c r="L907" s="72"/>
      <c r="M907" s="228" t="s">
        <v>30</v>
      </c>
      <c r="N907" s="229" t="s">
        <v>45</v>
      </c>
      <c r="O907" s="47"/>
      <c r="P907" s="230">
        <f>O907*H907</f>
        <v>0</v>
      </c>
      <c r="Q907" s="230">
        <v>0.0003</v>
      </c>
      <c r="R907" s="230">
        <f>Q907*H907</f>
        <v>0.061265999999999994</v>
      </c>
      <c r="S907" s="230">
        <v>0</v>
      </c>
      <c r="T907" s="231">
        <f>S907*H907</f>
        <v>0</v>
      </c>
      <c r="AR907" s="24" t="s">
        <v>255</v>
      </c>
      <c r="AT907" s="24" t="s">
        <v>159</v>
      </c>
      <c r="AU907" s="24" t="s">
        <v>84</v>
      </c>
      <c r="AY907" s="24" t="s">
        <v>157</v>
      </c>
      <c r="BE907" s="232">
        <f>IF(N907="základní",J907,0)</f>
        <v>0</v>
      </c>
      <c r="BF907" s="232">
        <f>IF(N907="snížená",J907,0)</f>
        <v>0</v>
      </c>
      <c r="BG907" s="232">
        <f>IF(N907="zákl. přenesená",J907,0)</f>
        <v>0</v>
      </c>
      <c r="BH907" s="232">
        <f>IF(N907="sníž. přenesená",J907,0)</f>
        <v>0</v>
      </c>
      <c r="BI907" s="232">
        <f>IF(N907="nulová",J907,0)</f>
        <v>0</v>
      </c>
      <c r="BJ907" s="24" t="s">
        <v>82</v>
      </c>
      <c r="BK907" s="232">
        <f>ROUND(I907*H907,2)</f>
        <v>0</v>
      </c>
      <c r="BL907" s="24" t="s">
        <v>255</v>
      </c>
      <c r="BM907" s="24" t="s">
        <v>1438</v>
      </c>
    </row>
    <row r="908" spans="2:47" s="1" customFormat="1" ht="13.5">
      <c r="B908" s="46"/>
      <c r="C908" s="74"/>
      <c r="D908" s="235" t="s">
        <v>221</v>
      </c>
      <c r="E908" s="74"/>
      <c r="F908" s="276" t="s">
        <v>1439</v>
      </c>
      <c r="G908" s="74"/>
      <c r="H908" s="74"/>
      <c r="I908" s="191"/>
      <c r="J908" s="74"/>
      <c r="K908" s="74"/>
      <c r="L908" s="72"/>
      <c r="M908" s="277"/>
      <c r="N908" s="47"/>
      <c r="O908" s="47"/>
      <c r="P908" s="47"/>
      <c r="Q908" s="47"/>
      <c r="R908" s="47"/>
      <c r="S908" s="47"/>
      <c r="T908" s="95"/>
      <c r="AT908" s="24" t="s">
        <v>221</v>
      </c>
      <c r="AU908" s="24" t="s">
        <v>84</v>
      </c>
    </row>
    <row r="909" spans="2:65" s="1" customFormat="1" ht="16.5" customHeight="1">
      <c r="B909" s="46"/>
      <c r="C909" s="221" t="s">
        <v>1440</v>
      </c>
      <c r="D909" s="221" t="s">
        <v>159</v>
      </c>
      <c r="E909" s="222" t="s">
        <v>1441</v>
      </c>
      <c r="F909" s="223" t="s">
        <v>1442</v>
      </c>
      <c r="G909" s="224" t="s">
        <v>295</v>
      </c>
      <c r="H909" s="225">
        <v>18.225</v>
      </c>
      <c r="I909" s="226"/>
      <c r="J909" s="227">
        <f>ROUND(I909*H909,2)</f>
        <v>0</v>
      </c>
      <c r="K909" s="223" t="s">
        <v>163</v>
      </c>
      <c r="L909" s="72"/>
      <c r="M909" s="228" t="s">
        <v>30</v>
      </c>
      <c r="N909" s="229" t="s">
        <v>45</v>
      </c>
      <c r="O909" s="47"/>
      <c r="P909" s="230">
        <f>O909*H909</f>
        <v>0</v>
      </c>
      <c r="Q909" s="230">
        <v>3E-05</v>
      </c>
      <c r="R909" s="230">
        <f>Q909*H909</f>
        <v>0.00054675</v>
      </c>
      <c r="S909" s="230">
        <v>0</v>
      </c>
      <c r="T909" s="231">
        <f>S909*H909</f>
        <v>0</v>
      </c>
      <c r="AR909" s="24" t="s">
        <v>255</v>
      </c>
      <c r="AT909" s="24" t="s">
        <v>159</v>
      </c>
      <c r="AU909" s="24" t="s">
        <v>84</v>
      </c>
      <c r="AY909" s="24" t="s">
        <v>157</v>
      </c>
      <c r="BE909" s="232">
        <f>IF(N909="základní",J909,0)</f>
        <v>0</v>
      </c>
      <c r="BF909" s="232">
        <f>IF(N909="snížená",J909,0)</f>
        <v>0</v>
      </c>
      <c r="BG909" s="232">
        <f>IF(N909="zákl. přenesená",J909,0)</f>
        <v>0</v>
      </c>
      <c r="BH909" s="232">
        <f>IF(N909="sníž. přenesená",J909,0)</f>
        <v>0</v>
      </c>
      <c r="BI909" s="232">
        <f>IF(N909="nulová",J909,0)</f>
        <v>0</v>
      </c>
      <c r="BJ909" s="24" t="s">
        <v>82</v>
      </c>
      <c r="BK909" s="232">
        <f>ROUND(I909*H909,2)</f>
        <v>0</v>
      </c>
      <c r="BL909" s="24" t="s">
        <v>255</v>
      </c>
      <c r="BM909" s="24" t="s">
        <v>1443</v>
      </c>
    </row>
    <row r="910" spans="2:47" s="1" customFormat="1" ht="13.5">
      <c r="B910" s="46"/>
      <c r="C910" s="74"/>
      <c r="D910" s="235" t="s">
        <v>221</v>
      </c>
      <c r="E910" s="74"/>
      <c r="F910" s="276" t="s">
        <v>1439</v>
      </c>
      <c r="G910" s="74"/>
      <c r="H910" s="74"/>
      <c r="I910" s="191"/>
      <c r="J910" s="74"/>
      <c r="K910" s="74"/>
      <c r="L910" s="72"/>
      <c r="M910" s="277"/>
      <c r="N910" s="47"/>
      <c r="O910" s="47"/>
      <c r="P910" s="47"/>
      <c r="Q910" s="47"/>
      <c r="R910" s="47"/>
      <c r="S910" s="47"/>
      <c r="T910" s="95"/>
      <c r="AT910" s="24" t="s">
        <v>221</v>
      </c>
      <c r="AU910" s="24" t="s">
        <v>84</v>
      </c>
    </row>
    <row r="911" spans="2:51" s="11" customFormat="1" ht="13.5">
      <c r="B911" s="233"/>
      <c r="C911" s="234"/>
      <c r="D911" s="235" t="s">
        <v>166</v>
      </c>
      <c r="E911" s="236" t="s">
        <v>30</v>
      </c>
      <c r="F911" s="237" t="s">
        <v>753</v>
      </c>
      <c r="G911" s="234"/>
      <c r="H911" s="236" t="s">
        <v>30</v>
      </c>
      <c r="I911" s="238"/>
      <c r="J911" s="234"/>
      <c r="K911" s="234"/>
      <c r="L911" s="239"/>
      <c r="M911" s="240"/>
      <c r="N911" s="241"/>
      <c r="O911" s="241"/>
      <c r="P911" s="241"/>
      <c r="Q911" s="241"/>
      <c r="R911" s="241"/>
      <c r="S911" s="241"/>
      <c r="T911" s="242"/>
      <c r="AT911" s="243" t="s">
        <v>166</v>
      </c>
      <c r="AU911" s="243" t="s">
        <v>84</v>
      </c>
      <c r="AV911" s="11" t="s">
        <v>82</v>
      </c>
      <c r="AW911" s="11" t="s">
        <v>37</v>
      </c>
      <c r="AX911" s="11" t="s">
        <v>74</v>
      </c>
      <c r="AY911" s="243" t="s">
        <v>157</v>
      </c>
    </row>
    <row r="912" spans="2:51" s="12" customFormat="1" ht="13.5">
      <c r="B912" s="244"/>
      <c r="C912" s="245"/>
      <c r="D912" s="235" t="s">
        <v>166</v>
      </c>
      <c r="E912" s="246" t="s">
        <v>30</v>
      </c>
      <c r="F912" s="247" t="s">
        <v>754</v>
      </c>
      <c r="G912" s="245"/>
      <c r="H912" s="248">
        <v>18.225</v>
      </c>
      <c r="I912" s="249"/>
      <c r="J912" s="245"/>
      <c r="K912" s="245"/>
      <c r="L912" s="250"/>
      <c r="M912" s="251"/>
      <c r="N912" s="252"/>
      <c r="O912" s="252"/>
      <c r="P912" s="252"/>
      <c r="Q912" s="252"/>
      <c r="R912" s="252"/>
      <c r="S912" s="252"/>
      <c r="T912" s="253"/>
      <c r="AT912" s="254" t="s">
        <v>166</v>
      </c>
      <c r="AU912" s="254" t="s">
        <v>84</v>
      </c>
      <c r="AV912" s="12" t="s">
        <v>84</v>
      </c>
      <c r="AW912" s="12" t="s">
        <v>37</v>
      </c>
      <c r="AX912" s="12" t="s">
        <v>82</v>
      </c>
      <c r="AY912" s="254" t="s">
        <v>157</v>
      </c>
    </row>
    <row r="913" spans="2:65" s="1" customFormat="1" ht="16.5" customHeight="1">
      <c r="B913" s="46"/>
      <c r="C913" s="221" t="s">
        <v>1444</v>
      </c>
      <c r="D913" s="221" t="s">
        <v>159</v>
      </c>
      <c r="E913" s="222" t="s">
        <v>1445</v>
      </c>
      <c r="F913" s="223" t="s">
        <v>1446</v>
      </c>
      <c r="G913" s="224" t="s">
        <v>162</v>
      </c>
      <c r="H913" s="225">
        <v>204.22</v>
      </c>
      <c r="I913" s="226"/>
      <c r="J913" s="227">
        <f>ROUND(I913*H913,2)</f>
        <v>0</v>
      </c>
      <c r="K913" s="223" t="s">
        <v>183</v>
      </c>
      <c r="L913" s="72"/>
      <c r="M913" s="228" t="s">
        <v>30</v>
      </c>
      <c r="N913" s="229" t="s">
        <v>45</v>
      </c>
      <c r="O913" s="47"/>
      <c r="P913" s="230">
        <f>O913*H913</f>
        <v>0</v>
      </c>
      <c r="Q913" s="230">
        <v>5E-05</v>
      </c>
      <c r="R913" s="230">
        <f>Q913*H913</f>
        <v>0.010211</v>
      </c>
      <c r="S913" s="230">
        <v>0</v>
      </c>
      <c r="T913" s="231">
        <f>S913*H913</f>
        <v>0</v>
      </c>
      <c r="AR913" s="24" t="s">
        <v>255</v>
      </c>
      <c r="AT913" s="24" t="s">
        <v>159</v>
      </c>
      <c r="AU913" s="24" t="s">
        <v>84</v>
      </c>
      <c r="AY913" s="24" t="s">
        <v>157</v>
      </c>
      <c r="BE913" s="232">
        <f>IF(N913="základní",J913,0)</f>
        <v>0</v>
      </c>
      <c r="BF913" s="232">
        <f>IF(N913="snížená",J913,0)</f>
        <v>0</v>
      </c>
      <c r="BG913" s="232">
        <f>IF(N913="zákl. přenesená",J913,0)</f>
        <v>0</v>
      </c>
      <c r="BH913" s="232">
        <f>IF(N913="sníž. přenesená",J913,0)</f>
        <v>0</v>
      </c>
      <c r="BI913" s="232">
        <f>IF(N913="nulová",J913,0)</f>
        <v>0</v>
      </c>
      <c r="BJ913" s="24" t="s">
        <v>82</v>
      </c>
      <c r="BK913" s="232">
        <f>ROUND(I913*H913,2)</f>
        <v>0</v>
      </c>
      <c r="BL913" s="24" t="s">
        <v>255</v>
      </c>
      <c r="BM913" s="24" t="s">
        <v>1447</v>
      </c>
    </row>
    <row r="914" spans="2:65" s="1" customFormat="1" ht="16.5" customHeight="1">
      <c r="B914" s="46"/>
      <c r="C914" s="221" t="s">
        <v>1448</v>
      </c>
      <c r="D914" s="221" t="s">
        <v>159</v>
      </c>
      <c r="E914" s="222" t="s">
        <v>1449</v>
      </c>
      <c r="F914" s="223" t="s">
        <v>1450</v>
      </c>
      <c r="G914" s="224" t="s">
        <v>395</v>
      </c>
      <c r="H914" s="225">
        <v>528</v>
      </c>
      <c r="I914" s="226"/>
      <c r="J914" s="227">
        <f>ROUND(I914*H914,2)</f>
        <v>0</v>
      </c>
      <c r="K914" s="223" t="s">
        <v>163</v>
      </c>
      <c r="L914" s="72"/>
      <c r="M914" s="228" t="s">
        <v>30</v>
      </c>
      <c r="N914" s="229" t="s">
        <v>45</v>
      </c>
      <c r="O914" s="47"/>
      <c r="P914" s="230">
        <f>O914*H914</f>
        <v>0</v>
      </c>
      <c r="Q914" s="230">
        <v>0</v>
      </c>
      <c r="R914" s="230">
        <f>Q914*H914</f>
        <v>0</v>
      </c>
      <c r="S914" s="230">
        <v>0</v>
      </c>
      <c r="T914" s="231">
        <f>S914*H914</f>
        <v>0</v>
      </c>
      <c r="AR914" s="24" t="s">
        <v>255</v>
      </c>
      <c r="AT914" s="24" t="s">
        <v>159</v>
      </c>
      <c r="AU914" s="24" t="s">
        <v>84</v>
      </c>
      <c r="AY914" s="24" t="s">
        <v>157</v>
      </c>
      <c r="BE914" s="232">
        <f>IF(N914="základní",J914,0)</f>
        <v>0</v>
      </c>
      <c r="BF914" s="232">
        <f>IF(N914="snížená",J914,0)</f>
        <v>0</v>
      </c>
      <c r="BG914" s="232">
        <f>IF(N914="zákl. přenesená",J914,0)</f>
        <v>0</v>
      </c>
      <c r="BH914" s="232">
        <f>IF(N914="sníž. přenesená",J914,0)</f>
        <v>0</v>
      </c>
      <c r="BI914" s="232">
        <f>IF(N914="nulová",J914,0)</f>
        <v>0</v>
      </c>
      <c r="BJ914" s="24" t="s">
        <v>82</v>
      </c>
      <c r="BK914" s="232">
        <f>ROUND(I914*H914,2)</f>
        <v>0</v>
      </c>
      <c r="BL914" s="24" t="s">
        <v>255</v>
      </c>
      <c r="BM914" s="24" t="s">
        <v>1451</v>
      </c>
    </row>
    <row r="915" spans="2:47" s="1" customFormat="1" ht="13.5">
      <c r="B915" s="46"/>
      <c r="C915" s="74"/>
      <c r="D915" s="235" t="s">
        <v>221</v>
      </c>
      <c r="E915" s="74"/>
      <c r="F915" s="276" t="s">
        <v>1439</v>
      </c>
      <c r="G915" s="74"/>
      <c r="H915" s="74"/>
      <c r="I915" s="191"/>
      <c r="J915" s="74"/>
      <c r="K915" s="74"/>
      <c r="L915" s="72"/>
      <c r="M915" s="277"/>
      <c r="N915" s="47"/>
      <c r="O915" s="47"/>
      <c r="P915" s="47"/>
      <c r="Q915" s="47"/>
      <c r="R915" s="47"/>
      <c r="S915" s="47"/>
      <c r="T915" s="95"/>
      <c r="AT915" s="24" t="s">
        <v>221</v>
      </c>
      <c r="AU915" s="24" t="s">
        <v>84</v>
      </c>
    </row>
    <row r="916" spans="2:51" s="12" customFormat="1" ht="13.5">
      <c r="B916" s="244"/>
      <c r="C916" s="245"/>
      <c r="D916" s="235" t="s">
        <v>166</v>
      </c>
      <c r="E916" s="246" t="s">
        <v>30</v>
      </c>
      <c r="F916" s="247" t="s">
        <v>1452</v>
      </c>
      <c r="G916" s="245"/>
      <c r="H916" s="248">
        <v>30</v>
      </c>
      <c r="I916" s="249"/>
      <c r="J916" s="245"/>
      <c r="K916" s="245"/>
      <c r="L916" s="250"/>
      <c r="M916" s="251"/>
      <c r="N916" s="252"/>
      <c r="O916" s="252"/>
      <c r="P916" s="252"/>
      <c r="Q916" s="252"/>
      <c r="R916" s="252"/>
      <c r="S916" s="252"/>
      <c r="T916" s="253"/>
      <c r="AT916" s="254" t="s">
        <v>166</v>
      </c>
      <c r="AU916" s="254" t="s">
        <v>84</v>
      </c>
      <c r="AV916" s="12" t="s">
        <v>84</v>
      </c>
      <c r="AW916" s="12" t="s">
        <v>37</v>
      </c>
      <c r="AX916" s="12" t="s">
        <v>74</v>
      </c>
      <c r="AY916" s="254" t="s">
        <v>157</v>
      </c>
    </row>
    <row r="917" spans="2:51" s="12" customFormat="1" ht="13.5">
      <c r="B917" s="244"/>
      <c r="C917" s="245"/>
      <c r="D917" s="235" t="s">
        <v>166</v>
      </c>
      <c r="E917" s="246" t="s">
        <v>30</v>
      </c>
      <c r="F917" s="247" t="s">
        <v>1453</v>
      </c>
      <c r="G917" s="245"/>
      <c r="H917" s="248">
        <v>93.12</v>
      </c>
      <c r="I917" s="249"/>
      <c r="J917" s="245"/>
      <c r="K917" s="245"/>
      <c r="L917" s="250"/>
      <c r="M917" s="251"/>
      <c r="N917" s="252"/>
      <c r="O917" s="252"/>
      <c r="P917" s="252"/>
      <c r="Q917" s="252"/>
      <c r="R917" s="252"/>
      <c r="S917" s="252"/>
      <c r="T917" s="253"/>
      <c r="AT917" s="254" t="s">
        <v>166</v>
      </c>
      <c r="AU917" s="254" t="s">
        <v>84</v>
      </c>
      <c r="AV917" s="12" t="s">
        <v>84</v>
      </c>
      <c r="AW917" s="12" t="s">
        <v>37</v>
      </c>
      <c r="AX917" s="12" t="s">
        <v>74</v>
      </c>
      <c r="AY917" s="254" t="s">
        <v>157</v>
      </c>
    </row>
    <row r="918" spans="2:51" s="12" customFormat="1" ht="13.5">
      <c r="B918" s="244"/>
      <c r="C918" s="245"/>
      <c r="D918" s="235" t="s">
        <v>166</v>
      </c>
      <c r="E918" s="246" t="s">
        <v>30</v>
      </c>
      <c r="F918" s="247" t="s">
        <v>1454</v>
      </c>
      <c r="G918" s="245"/>
      <c r="H918" s="248">
        <v>38.88</v>
      </c>
      <c r="I918" s="249"/>
      <c r="J918" s="245"/>
      <c r="K918" s="245"/>
      <c r="L918" s="250"/>
      <c r="M918" s="251"/>
      <c r="N918" s="252"/>
      <c r="O918" s="252"/>
      <c r="P918" s="252"/>
      <c r="Q918" s="252"/>
      <c r="R918" s="252"/>
      <c r="S918" s="252"/>
      <c r="T918" s="253"/>
      <c r="AT918" s="254" t="s">
        <v>166</v>
      </c>
      <c r="AU918" s="254" t="s">
        <v>84</v>
      </c>
      <c r="AV918" s="12" t="s">
        <v>84</v>
      </c>
      <c r="AW918" s="12" t="s">
        <v>37</v>
      </c>
      <c r="AX918" s="12" t="s">
        <v>74</v>
      </c>
      <c r="AY918" s="254" t="s">
        <v>157</v>
      </c>
    </row>
    <row r="919" spans="2:51" s="12" customFormat="1" ht="13.5">
      <c r="B919" s="244"/>
      <c r="C919" s="245"/>
      <c r="D919" s="235" t="s">
        <v>166</v>
      </c>
      <c r="E919" s="246" t="s">
        <v>30</v>
      </c>
      <c r="F919" s="247" t="s">
        <v>1455</v>
      </c>
      <c r="G919" s="245"/>
      <c r="H919" s="248">
        <v>19.2</v>
      </c>
      <c r="I919" s="249"/>
      <c r="J919" s="245"/>
      <c r="K919" s="245"/>
      <c r="L919" s="250"/>
      <c r="M919" s="251"/>
      <c r="N919" s="252"/>
      <c r="O919" s="252"/>
      <c r="P919" s="252"/>
      <c r="Q919" s="252"/>
      <c r="R919" s="252"/>
      <c r="S919" s="252"/>
      <c r="T919" s="253"/>
      <c r="AT919" s="254" t="s">
        <v>166</v>
      </c>
      <c r="AU919" s="254" t="s">
        <v>84</v>
      </c>
      <c r="AV919" s="12" t="s">
        <v>84</v>
      </c>
      <c r="AW919" s="12" t="s">
        <v>37</v>
      </c>
      <c r="AX919" s="12" t="s">
        <v>74</v>
      </c>
      <c r="AY919" s="254" t="s">
        <v>157</v>
      </c>
    </row>
    <row r="920" spans="2:51" s="12" customFormat="1" ht="13.5">
      <c r="B920" s="244"/>
      <c r="C920" s="245"/>
      <c r="D920" s="235" t="s">
        <v>166</v>
      </c>
      <c r="E920" s="246" t="s">
        <v>30</v>
      </c>
      <c r="F920" s="247" t="s">
        <v>1456</v>
      </c>
      <c r="G920" s="245"/>
      <c r="H920" s="248">
        <v>146.8</v>
      </c>
      <c r="I920" s="249"/>
      <c r="J920" s="245"/>
      <c r="K920" s="245"/>
      <c r="L920" s="250"/>
      <c r="M920" s="251"/>
      <c r="N920" s="252"/>
      <c r="O920" s="252"/>
      <c r="P920" s="252"/>
      <c r="Q920" s="252"/>
      <c r="R920" s="252"/>
      <c r="S920" s="252"/>
      <c r="T920" s="253"/>
      <c r="AT920" s="254" t="s">
        <v>166</v>
      </c>
      <c r="AU920" s="254" t="s">
        <v>84</v>
      </c>
      <c r="AV920" s="12" t="s">
        <v>84</v>
      </c>
      <c r="AW920" s="12" t="s">
        <v>37</v>
      </c>
      <c r="AX920" s="12" t="s">
        <v>74</v>
      </c>
      <c r="AY920" s="254" t="s">
        <v>157</v>
      </c>
    </row>
    <row r="921" spans="2:51" s="11" customFormat="1" ht="13.5">
      <c r="B921" s="233"/>
      <c r="C921" s="234"/>
      <c r="D921" s="235" t="s">
        <v>166</v>
      </c>
      <c r="E921" s="236" t="s">
        <v>30</v>
      </c>
      <c r="F921" s="237" t="s">
        <v>1457</v>
      </c>
      <c r="G921" s="234"/>
      <c r="H921" s="236" t="s">
        <v>30</v>
      </c>
      <c r="I921" s="238"/>
      <c r="J921" s="234"/>
      <c r="K921" s="234"/>
      <c r="L921" s="239"/>
      <c r="M921" s="240"/>
      <c r="N921" s="241"/>
      <c r="O921" s="241"/>
      <c r="P921" s="241"/>
      <c r="Q921" s="241"/>
      <c r="R921" s="241"/>
      <c r="S921" s="241"/>
      <c r="T921" s="242"/>
      <c r="AT921" s="243" t="s">
        <v>166</v>
      </c>
      <c r="AU921" s="243" t="s">
        <v>84</v>
      </c>
      <c r="AV921" s="11" t="s">
        <v>82</v>
      </c>
      <c r="AW921" s="11" t="s">
        <v>37</v>
      </c>
      <c r="AX921" s="11" t="s">
        <v>74</v>
      </c>
      <c r="AY921" s="243" t="s">
        <v>157</v>
      </c>
    </row>
    <row r="922" spans="2:51" s="12" customFormat="1" ht="13.5">
      <c r="B922" s="244"/>
      <c r="C922" s="245"/>
      <c r="D922" s="235" t="s">
        <v>166</v>
      </c>
      <c r="E922" s="246" t="s">
        <v>30</v>
      </c>
      <c r="F922" s="247" t="s">
        <v>1398</v>
      </c>
      <c r="G922" s="245"/>
      <c r="H922" s="248">
        <v>200</v>
      </c>
      <c r="I922" s="249"/>
      <c r="J922" s="245"/>
      <c r="K922" s="245"/>
      <c r="L922" s="250"/>
      <c r="M922" s="251"/>
      <c r="N922" s="252"/>
      <c r="O922" s="252"/>
      <c r="P922" s="252"/>
      <c r="Q922" s="252"/>
      <c r="R922" s="252"/>
      <c r="S922" s="252"/>
      <c r="T922" s="253"/>
      <c r="AT922" s="254" t="s">
        <v>166</v>
      </c>
      <c r="AU922" s="254" t="s">
        <v>84</v>
      </c>
      <c r="AV922" s="12" t="s">
        <v>84</v>
      </c>
      <c r="AW922" s="12" t="s">
        <v>37</v>
      </c>
      <c r="AX922" s="12" t="s">
        <v>74</v>
      </c>
      <c r="AY922" s="254" t="s">
        <v>157</v>
      </c>
    </row>
    <row r="923" spans="2:51" s="13" customFormat="1" ht="13.5">
      <c r="B923" s="255"/>
      <c r="C923" s="256"/>
      <c r="D923" s="235" t="s">
        <v>166</v>
      </c>
      <c r="E923" s="257" t="s">
        <v>30</v>
      </c>
      <c r="F923" s="258" t="s">
        <v>177</v>
      </c>
      <c r="G923" s="256"/>
      <c r="H923" s="259">
        <v>528</v>
      </c>
      <c r="I923" s="260"/>
      <c r="J923" s="256"/>
      <c r="K923" s="256"/>
      <c r="L923" s="261"/>
      <c r="M923" s="262"/>
      <c r="N923" s="263"/>
      <c r="O923" s="263"/>
      <c r="P923" s="263"/>
      <c r="Q923" s="263"/>
      <c r="R923" s="263"/>
      <c r="S923" s="263"/>
      <c r="T923" s="264"/>
      <c r="AT923" s="265" t="s">
        <v>166</v>
      </c>
      <c r="AU923" s="265" t="s">
        <v>84</v>
      </c>
      <c r="AV923" s="13" t="s">
        <v>164</v>
      </c>
      <c r="AW923" s="13" t="s">
        <v>37</v>
      </c>
      <c r="AX923" s="13" t="s">
        <v>82</v>
      </c>
      <c r="AY923" s="265" t="s">
        <v>157</v>
      </c>
    </row>
    <row r="924" spans="2:65" s="1" customFormat="1" ht="38.25" customHeight="1">
      <c r="B924" s="46"/>
      <c r="C924" s="221" t="s">
        <v>1458</v>
      </c>
      <c r="D924" s="221" t="s">
        <v>159</v>
      </c>
      <c r="E924" s="222" t="s">
        <v>1459</v>
      </c>
      <c r="F924" s="223" t="s">
        <v>1460</v>
      </c>
      <c r="G924" s="224" t="s">
        <v>182</v>
      </c>
      <c r="H924" s="225">
        <v>20.015</v>
      </c>
      <c r="I924" s="226"/>
      <c r="J924" s="227">
        <f>ROUND(I924*H924,2)</f>
        <v>0</v>
      </c>
      <c r="K924" s="223" t="s">
        <v>163</v>
      </c>
      <c r="L924" s="72"/>
      <c r="M924" s="228" t="s">
        <v>30</v>
      </c>
      <c r="N924" s="229" t="s">
        <v>45</v>
      </c>
      <c r="O924" s="47"/>
      <c r="P924" s="230">
        <f>O924*H924</f>
        <v>0</v>
      </c>
      <c r="Q924" s="230">
        <v>0</v>
      </c>
      <c r="R924" s="230">
        <f>Q924*H924</f>
        <v>0</v>
      </c>
      <c r="S924" s="230">
        <v>0</v>
      </c>
      <c r="T924" s="231">
        <f>S924*H924</f>
        <v>0</v>
      </c>
      <c r="AR924" s="24" t="s">
        <v>255</v>
      </c>
      <c r="AT924" s="24" t="s">
        <v>159</v>
      </c>
      <c r="AU924" s="24" t="s">
        <v>84</v>
      </c>
      <c r="AY924" s="24" t="s">
        <v>157</v>
      </c>
      <c r="BE924" s="232">
        <f>IF(N924="základní",J924,0)</f>
        <v>0</v>
      </c>
      <c r="BF924" s="232">
        <f>IF(N924="snížená",J924,0)</f>
        <v>0</v>
      </c>
      <c r="BG924" s="232">
        <f>IF(N924="zákl. přenesená",J924,0)</f>
        <v>0</v>
      </c>
      <c r="BH924" s="232">
        <f>IF(N924="sníž. přenesená",J924,0)</f>
        <v>0</v>
      </c>
      <c r="BI924" s="232">
        <f>IF(N924="nulová",J924,0)</f>
        <v>0</v>
      </c>
      <c r="BJ924" s="24" t="s">
        <v>82</v>
      </c>
      <c r="BK924" s="232">
        <f>ROUND(I924*H924,2)</f>
        <v>0</v>
      </c>
      <c r="BL924" s="24" t="s">
        <v>255</v>
      </c>
      <c r="BM924" s="24" t="s">
        <v>1461</v>
      </c>
    </row>
    <row r="925" spans="2:47" s="1" customFormat="1" ht="13.5">
      <c r="B925" s="46"/>
      <c r="C925" s="74"/>
      <c r="D925" s="235" t="s">
        <v>221</v>
      </c>
      <c r="E925" s="74"/>
      <c r="F925" s="276" t="s">
        <v>1089</v>
      </c>
      <c r="G925" s="74"/>
      <c r="H925" s="74"/>
      <c r="I925" s="191"/>
      <c r="J925" s="74"/>
      <c r="K925" s="74"/>
      <c r="L925" s="72"/>
      <c r="M925" s="277"/>
      <c r="N925" s="47"/>
      <c r="O925" s="47"/>
      <c r="P925" s="47"/>
      <c r="Q925" s="47"/>
      <c r="R925" s="47"/>
      <c r="S925" s="47"/>
      <c r="T925" s="95"/>
      <c r="AT925" s="24" t="s">
        <v>221</v>
      </c>
      <c r="AU925" s="24" t="s">
        <v>84</v>
      </c>
    </row>
    <row r="926" spans="2:63" s="10" customFormat="1" ht="29.85" customHeight="1">
      <c r="B926" s="205"/>
      <c r="C926" s="206"/>
      <c r="D926" s="207" t="s">
        <v>73</v>
      </c>
      <c r="E926" s="219" t="s">
        <v>1462</v>
      </c>
      <c r="F926" s="219" t="s">
        <v>1463</v>
      </c>
      <c r="G926" s="206"/>
      <c r="H926" s="206"/>
      <c r="I926" s="209"/>
      <c r="J926" s="220">
        <f>BK926</f>
        <v>0</v>
      </c>
      <c r="K926" s="206"/>
      <c r="L926" s="211"/>
      <c r="M926" s="212"/>
      <c r="N926" s="213"/>
      <c r="O926" s="213"/>
      <c r="P926" s="214">
        <f>SUM(P927:P944)</f>
        <v>0</v>
      </c>
      <c r="Q926" s="213"/>
      <c r="R926" s="214">
        <f>SUM(R927:R944)</f>
        <v>0.4976416</v>
      </c>
      <c r="S926" s="213"/>
      <c r="T926" s="215">
        <f>SUM(T927:T944)</f>
        <v>0</v>
      </c>
      <c r="AR926" s="216" t="s">
        <v>84</v>
      </c>
      <c r="AT926" s="217" t="s">
        <v>73</v>
      </c>
      <c r="AU926" s="217" t="s">
        <v>82</v>
      </c>
      <c r="AY926" s="216" t="s">
        <v>157</v>
      </c>
      <c r="BK926" s="218">
        <f>SUM(BK927:BK944)</f>
        <v>0</v>
      </c>
    </row>
    <row r="927" spans="2:65" s="1" customFormat="1" ht="16.5" customHeight="1">
      <c r="B927" s="46"/>
      <c r="C927" s="221" t="s">
        <v>1464</v>
      </c>
      <c r="D927" s="221" t="s">
        <v>159</v>
      </c>
      <c r="E927" s="222" t="s">
        <v>1465</v>
      </c>
      <c r="F927" s="223" t="s">
        <v>1466</v>
      </c>
      <c r="G927" s="224" t="s">
        <v>162</v>
      </c>
      <c r="H927" s="225">
        <v>155.513</v>
      </c>
      <c r="I927" s="226"/>
      <c r="J927" s="227">
        <f>ROUND(I927*H927,2)</f>
        <v>0</v>
      </c>
      <c r="K927" s="223" t="s">
        <v>163</v>
      </c>
      <c r="L927" s="72"/>
      <c r="M927" s="228" t="s">
        <v>30</v>
      </c>
      <c r="N927" s="229" t="s">
        <v>45</v>
      </c>
      <c r="O927" s="47"/>
      <c r="P927" s="230">
        <f>O927*H927</f>
        <v>0</v>
      </c>
      <c r="Q927" s="230">
        <v>0.0032</v>
      </c>
      <c r="R927" s="230">
        <f>Q927*H927</f>
        <v>0.4976416</v>
      </c>
      <c r="S927" s="230">
        <v>0</v>
      </c>
      <c r="T927" s="231">
        <f>S927*H927</f>
        <v>0</v>
      </c>
      <c r="AR927" s="24" t="s">
        <v>255</v>
      </c>
      <c r="AT927" s="24" t="s">
        <v>159</v>
      </c>
      <c r="AU927" s="24" t="s">
        <v>84</v>
      </c>
      <c r="AY927" s="24" t="s">
        <v>157</v>
      </c>
      <c r="BE927" s="232">
        <f>IF(N927="základní",J927,0)</f>
        <v>0</v>
      </c>
      <c r="BF927" s="232">
        <f>IF(N927="snížená",J927,0)</f>
        <v>0</v>
      </c>
      <c r="BG927" s="232">
        <f>IF(N927="zákl. přenesená",J927,0)</f>
        <v>0</v>
      </c>
      <c r="BH927" s="232">
        <f>IF(N927="sníž. přenesená",J927,0)</f>
        <v>0</v>
      </c>
      <c r="BI927" s="232">
        <f>IF(N927="nulová",J927,0)</f>
        <v>0</v>
      </c>
      <c r="BJ927" s="24" t="s">
        <v>82</v>
      </c>
      <c r="BK927" s="232">
        <f>ROUND(I927*H927,2)</f>
        <v>0</v>
      </c>
      <c r="BL927" s="24" t="s">
        <v>255</v>
      </c>
      <c r="BM927" s="24" t="s">
        <v>1467</v>
      </c>
    </row>
    <row r="928" spans="2:51" s="11" customFormat="1" ht="13.5">
      <c r="B928" s="233"/>
      <c r="C928" s="234"/>
      <c r="D928" s="235" t="s">
        <v>166</v>
      </c>
      <c r="E928" s="236" t="s">
        <v>30</v>
      </c>
      <c r="F928" s="237" t="s">
        <v>1468</v>
      </c>
      <c r="G928" s="234"/>
      <c r="H928" s="236" t="s">
        <v>30</v>
      </c>
      <c r="I928" s="238"/>
      <c r="J928" s="234"/>
      <c r="K928" s="234"/>
      <c r="L928" s="239"/>
      <c r="M928" s="240"/>
      <c r="N928" s="241"/>
      <c r="O928" s="241"/>
      <c r="P928" s="241"/>
      <c r="Q928" s="241"/>
      <c r="R928" s="241"/>
      <c r="S928" s="241"/>
      <c r="T928" s="242"/>
      <c r="AT928" s="243" t="s">
        <v>166</v>
      </c>
      <c r="AU928" s="243" t="s">
        <v>84</v>
      </c>
      <c r="AV928" s="11" t="s">
        <v>82</v>
      </c>
      <c r="AW928" s="11" t="s">
        <v>37</v>
      </c>
      <c r="AX928" s="11" t="s">
        <v>74</v>
      </c>
      <c r="AY928" s="243" t="s">
        <v>157</v>
      </c>
    </row>
    <row r="929" spans="2:51" s="12" customFormat="1" ht="13.5">
      <c r="B929" s="244"/>
      <c r="C929" s="245"/>
      <c r="D929" s="235" t="s">
        <v>166</v>
      </c>
      <c r="E929" s="246" t="s">
        <v>30</v>
      </c>
      <c r="F929" s="247" t="s">
        <v>719</v>
      </c>
      <c r="G929" s="245"/>
      <c r="H929" s="248">
        <v>35.5</v>
      </c>
      <c r="I929" s="249"/>
      <c r="J929" s="245"/>
      <c r="K929" s="245"/>
      <c r="L929" s="250"/>
      <c r="M929" s="251"/>
      <c r="N929" s="252"/>
      <c r="O929" s="252"/>
      <c r="P929" s="252"/>
      <c r="Q929" s="252"/>
      <c r="R929" s="252"/>
      <c r="S929" s="252"/>
      <c r="T929" s="253"/>
      <c r="AT929" s="254" t="s">
        <v>166</v>
      </c>
      <c r="AU929" s="254" t="s">
        <v>84</v>
      </c>
      <c r="AV929" s="12" t="s">
        <v>84</v>
      </c>
      <c r="AW929" s="12" t="s">
        <v>37</v>
      </c>
      <c r="AX929" s="12" t="s">
        <v>74</v>
      </c>
      <c r="AY929" s="254" t="s">
        <v>157</v>
      </c>
    </row>
    <row r="930" spans="2:51" s="11" customFormat="1" ht="13.5">
      <c r="B930" s="233"/>
      <c r="C930" s="234"/>
      <c r="D930" s="235" t="s">
        <v>166</v>
      </c>
      <c r="E930" s="236" t="s">
        <v>30</v>
      </c>
      <c r="F930" s="237" t="s">
        <v>1469</v>
      </c>
      <c r="G930" s="234"/>
      <c r="H930" s="236" t="s">
        <v>30</v>
      </c>
      <c r="I930" s="238"/>
      <c r="J930" s="234"/>
      <c r="K930" s="234"/>
      <c r="L930" s="239"/>
      <c r="M930" s="240"/>
      <c r="N930" s="241"/>
      <c r="O930" s="241"/>
      <c r="P930" s="241"/>
      <c r="Q930" s="241"/>
      <c r="R930" s="241"/>
      <c r="S930" s="241"/>
      <c r="T930" s="242"/>
      <c r="AT930" s="243" t="s">
        <v>166</v>
      </c>
      <c r="AU930" s="243" t="s">
        <v>84</v>
      </c>
      <c r="AV930" s="11" t="s">
        <v>82</v>
      </c>
      <c r="AW930" s="11" t="s">
        <v>37</v>
      </c>
      <c r="AX930" s="11" t="s">
        <v>74</v>
      </c>
      <c r="AY930" s="243" t="s">
        <v>157</v>
      </c>
    </row>
    <row r="931" spans="2:51" s="12" customFormat="1" ht="13.5">
      <c r="B931" s="244"/>
      <c r="C931" s="245"/>
      <c r="D931" s="235" t="s">
        <v>166</v>
      </c>
      <c r="E931" s="246" t="s">
        <v>30</v>
      </c>
      <c r="F931" s="247" t="s">
        <v>1470</v>
      </c>
      <c r="G931" s="245"/>
      <c r="H931" s="248">
        <v>3.74</v>
      </c>
      <c r="I931" s="249"/>
      <c r="J931" s="245"/>
      <c r="K931" s="245"/>
      <c r="L931" s="250"/>
      <c r="M931" s="251"/>
      <c r="N931" s="252"/>
      <c r="O931" s="252"/>
      <c r="P931" s="252"/>
      <c r="Q931" s="252"/>
      <c r="R931" s="252"/>
      <c r="S931" s="252"/>
      <c r="T931" s="253"/>
      <c r="AT931" s="254" t="s">
        <v>166</v>
      </c>
      <c r="AU931" s="254" t="s">
        <v>84</v>
      </c>
      <c r="AV931" s="12" t="s">
        <v>84</v>
      </c>
      <c r="AW931" s="12" t="s">
        <v>37</v>
      </c>
      <c r="AX931" s="12" t="s">
        <v>74</v>
      </c>
      <c r="AY931" s="254" t="s">
        <v>157</v>
      </c>
    </row>
    <row r="932" spans="2:51" s="11" customFormat="1" ht="13.5">
      <c r="B932" s="233"/>
      <c r="C932" s="234"/>
      <c r="D932" s="235" t="s">
        <v>166</v>
      </c>
      <c r="E932" s="236" t="s">
        <v>30</v>
      </c>
      <c r="F932" s="237" t="s">
        <v>1471</v>
      </c>
      <c r="G932" s="234"/>
      <c r="H932" s="236" t="s">
        <v>30</v>
      </c>
      <c r="I932" s="238"/>
      <c r="J932" s="234"/>
      <c r="K932" s="234"/>
      <c r="L932" s="239"/>
      <c r="M932" s="240"/>
      <c r="N932" s="241"/>
      <c r="O932" s="241"/>
      <c r="P932" s="241"/>
      <c r="Q932" s="241"/>
      <c r="R932" s="241"/>
      <c r="S932" s="241"/>
      <c r="T932" s="242"/>
      <c r="AT932" s="243" t="s">
        <v>166</v>
      </c>
      <c r="AU932" s="243" t="s">
        <v>84</v>
      </c>
      <c r="AV932" s="11" t="s">
        <v>82</v>
      </c>
      <c r="AW932" s="11" t="s">
        <v>37</v>
      </c>
      <c r="AX932" s="11" t="s">
        <v>74</v>
      </c>
      <c r="AY932" s="243" t="s">
        <v>157</v>
      </c>
    </row>
    <row r="933" spans="2:51" s="12" customFormat="1" ht="13.5">
      <c r="B933" s="244"/>
      <c r="C933" s="245"/>
      <c r="D933" s="235" t="s">
        <v>166</v>
      </c>
      <c r="E933" s="246" t="s">
        <v>30</v>
      </c>
      <c r="F933" s="247" t="s">
        <v>1472</v>
      </c>
      <c r="G933" s="245"/>
      <c r="H933" s="248">
        <v>2.013</v>
      </c>
      <c r="I933" s="249"/>
      <c r="J933" s="245"/>
      <c r="K933" s="245"/>
      <c r="L933" s="250"/>
      <c r="M933" s="251"/>
      <c r="N933" s="252"/>
      <c r="O933" s="252"/>
      <c r="P933" s="252"/>
      <c r="Q933" s="252"/>
      <c r="R933" s="252"/>
      <c r="S933" s="252"/>
      <c r="T933" s="253"/>
      <c r="AT933" s="254" t="s">
        <v>166</v>
      </c>
      <c r="AU933" s="254" t="s">
        <v>84</v>
      </c>
      <c r="AV933" s="12" t="s">
        <v>84</v>
      </c>
      <c r="AW933" s="12" t="s">
        <v>37</v>
      </c>
      <c r="AX933" s="12" t="s">
        <v>74</v>
      </c>
      <c r="AY933" s="254" t="s">
        <v>157</v>
      </c>
    </row>
    <row r="934" spans="2:51" s="11" customFormat="1" ht="13.5">
      <c r="B934" s="233"/>
      <c r="C934" s="234"/>
      <c r="D934" s="235" t="s">
        <v>166</v>
      </c>
      <c r="E934" s="236" t="s">
        <v>30</v>
      </c>
      <c r="F934" s="237" t="s">
        <v>1473</v>
      </c>
      <c r="G934" s="234"/>
      <c r="H934" s="236" t="s">
        <v>30</v>
      </c>
      <c r="I934" s="238"/>
      <c r="J934" s="234"/>
      <c r="K934" s="234"/>
      <c r="L934" s="239"/>
      <c r="M934" s="240"/>
      <c r="N934" s="241"/>
      <c r="O934" s="241"/>
      <c r="P934" s="241"/>
      <c r="Q934" s="241"/>
      <c r="R934" s="241"/>
      <c r="S934" s="241"/>
      <c r="T934" s="242"/>
      <c r="AT934" s="243" t="s">
        <v>166</v>
      </c>
      <c r="AU934" s="243" t="s">
        <v>84</v>
      </c>
      <c r="AV934" s="11" t="s">
        <v>82</v>
      </c>
      <c r="AW934" s="11" t="s">
        <v>37</v>
      </c>
      <c r="AX934" s="11" t="s">
        <v>74</v>
      </c>
      <c r="AY934" s="243" t="s">
        <v>157</v>
      </c>
    </row>
    <row r="935" spans="2:51" s="12" customFormat="1" ht="13.5">
      <c r="B935" s="244"/>
      <c r="C935" s="245"/>
      <c r="D935" s="235" t="s">
        <v>166</v>
      </c>
      <c r="E935" s="246" t="s">
        <v>30</v>
      </c>
      <c r="F935" s="247" t="s">
        <v>1474</v>
      </c>
      <c r="G935" s="245"/>
      <c r="H935" s="248">
        <v>29.76</v>
      </c>
      <c r="I935" s="249"/>
      <c r="J935" s="245"/>
      <c r="K935" s="245"/>
      <c r="L935" s="250"/>
      <c r="M935" s="251"/>
      <c r="N935" s="252"/>
      <c r="O935" s="252"/>
      <c r="P935" s="252"/>
      <c r="Q935" s="252"/>
      <c r="R935" s="252"/>
      <c r="S935" s="252"/>
      <c r="T935" s="253"/>
      <c r="AT935" s="254" t="s">
        <v>166</v>
      </c>
      <c r="AU935" s="254" t="s">
        <v>84</v>
      </c>
      <c r="AV935" s="12" t="s">
        <v>84</v>
      </c>
      <c r="AW935" s="12" t="s">
        <v>37</v>
      </c>
      <c r="AX935" s="12" t="s">
        <v>74</v>
      </c>
      <c r="AY935" s="254" t="s">
        <v>157</v>
      </c>
    </row>
    <row r="936" spans="2:51" s="11" customFormat="1" ht="13.5">
      <c r="B936" s="233"/>
      <c r="C936" s="234"/>
      <c r="D936" s="235" t="s">
        <v>166</v>
      </c>
      <c r="E936" s="236" t="s">
        <v>30</v>
      </c>
      <c r="F936" s="237" t="s">
        <v>1475</v>
      </c>
      <c r="G936" s="234"/>
      <c r="H936" s="236" t="s">
        <v>30</v>
      </c>
      <c r="I936" s="238"/>
      <c r="J936" s="234"/>
      <c r="K936" s="234"/>
      <c r="L936" s="239"/>
      <c r="M936" s="240"/>
      <c r="N936" s="241"/>
      <c r="O936" s="241"/>
      <c r="P936" s="241"/>
      <c r="Q936" s="241"/>
      <c r="R936" s="241"/>
      <c r="S936" s="241"/>
      <c r="T936" s="242"/>
      <c r="AT936" s="243" t="s">
        <v>166</v>
      </c>
      <c r="AU936" s="243" t="s">
        <v>84</v>
      </c>
      <c r="AV936" s="11" t="s">
        <v>82</v>
      </c>
      <c r="AW936" s="11" t="s">
        <v>37</v>
      </c>
      <c r="AX936" s="11" t="s">
        <v>74</v>
      </c>
      <c r="AY936" s="243" t="s">
        <v>157</v>
      </c>
    </row>
    <row r="937" spans="2:51" s="12" customFormat="1" ht="13.5">
      <c r="B937" s="244"/>
      <c r="C937" s="245"/>
      <c r="D937" s="235" t="s">
        <v>166</v>
      </c>
      <c r="E937" s="246" t="s">
        <v>30</v>
      </c>
      <c r="F937" s="247" t="s">
        <v>1476</v>
      </c>
      <c r="G937" s="245"/>
      <c r="H937" s="248">
        <v>63.1</v>
      </c>
      <c r="I937" s="249"/>
      <c r="J937" s="245"/>
      <c r="K937" s="245"/>
      <c r="L937" s="250"/>
      <c r="M937" s="251"/>
      <c r="N937" s="252"/>
      <c r="O937" s="252"/>
      <c r="P937" s="252"/>
      <c r="Q937" s="252"/>
      <c r="R937" s="252"/>
      <c r="S937" s="252"/>
      <c r="T937" s="253"/>
      <c r="AT937" s="254" t="s">
        <v>166</v>
      </c>
      <c r="AU937" s="254" t="s">
        <v>84</v>
      </c>
      <c r="AV937" s="12" t="s">
        <v>84</v>
      </c>
      <c r="AW937" s="12" t="s">
        <v>37</v>
      </c>
      <c r="AX937" s="12" t="s">
        <v>74</v>
      </c>
      <c r="AY937" s="254" t="s">
        <v>157</v>
      </c>
    </row>
    <row r="938" spans="2:51" s="11" customFormat="1" ht="13.5">
      <c r="B938" s="233"/>
      <c r="C938" s="234"/>
      <c r="D938" s="235" t="s">
        <v>166</v>
      </c>
      <c r="E938" s="236" t="s">
        <v>30</v>
      </c>
      <c r="F938" s="237" t="s">
        <v>1477</v>
      </c>
      <c r="G938" s="234"/>
      <c r="H938" s="236" t="s">
        <v>30</v>
      </c>
      <c r="I938" s="238"/>
      <c r="J938" s="234"/>
      <c r="K938" s="234"/>
      <c r="L938" s="239"/>
      <c r="M938" s="240"/>
      <c r="N938" s="241"/>
      <c r="O938" s="241"/>
      <c r="P938" s="241"/>
      <c r="Q938" s="241"/>
      <c r="R938" s="241"/>
      <c r="S938" s="241"/>
      <c r="T938" s="242"/>
      <c r="AT938" s="243" t="s">
        <v>166</v>
      </c>
      <c r="AU938" s="243" t="s">
        <v>84</v>
      </c>
      <c r="AV938" s="11" t="s">
        <v>82</v>
      </c>
      <c r="AW938" s="11" t="s">
        <v>37</v>
      </c>
      <c r="AX938" s="11" t="s">
        <v>74</v>
      </c>
      <c r="AY938" s="243" t="s">
        <v>157</v>
      </c>
    </row>
    <row r="939" spans="2:51" s="12" customFormat="1" ht="13.5">
      <c r="B939" s="244"/>
      <c r="C939" s="245"/>
      <c r="D939" s="235" t="s">
        <v>166</v>
      </c>
      <c r="E939" s="246" t="s">
        <v>30</v>
      </c>
      <c r="F939" s="247" t="s">
        <v>197</v>
      </c>
      <c r="G939" s="245"/>
      <c r="H939" s="248">
        <v>6</v>
      </c>
      <c r="I939" s="249"/>
      <c r="J939" s="245"/>
      <c r="K939" s="245"/>
      <c r="L939" s="250"/>
      <c r="M939" s="251"/>
      <c r="N939" s="252"/>
      <c r="O939" s="252"/>
      <c r="P939" s="252"/>
      <c r="Q939" s="252"/>
      <c r="R939" s="252"/>
      <c r="S939" s="252"/>
      <c r="T939" s="253"/>
      <c r="AT939" s="254" t="s">
        <v>166</v>
      </c>
      <c r="AU939" s="254" t="s">
        <v>84</v>
      </c>
      <c r="AV939" s="12" t="s">
        <v>84</v>
      </c>
      <c r="AW939" s="12" t="s">
        <v>37</v>
      </c>
      <c r="AX939" s="12" t="s">
        <v>74</v>
      </c>
      <c r="AY939" s="254" t="s">
        <v>157</v>
      </c>
    </row>
    <row r="940" spans="2:51" s="11" customFormat="1" ht="13.5">
      <c r="B940" s="233"/>
      <c r="C940" s="234"/>
      <c r="D940" s="235" t="s">
        <v>166</v>
      </c>
      <c r="E940" s="236" t="s">
        <v>30</v>
      </c>
      <c r="F940" s="237" t="s">
        <v>1478</v>
      </c>
      <c r="G940" s="234"/>
      <c r="H940" s="236" t="s">
        <v>30</v>
      </c>
      <c r="I940" s="238"/>
      <c r="J940" s="234"/>
      <c r="K940" s="234"/>
      <c r="L940" s="239"/>
      <c r="M940" s="240"/>
      <c r="N940" s="241"/>
      <c r="O940" s="241"/>
      <c r="P940" s="241"/>
      <c r="Q940" s="241"/>
      <c r="R940" s="241"/>
      <c r="S940" s="241"/>
      <c r="T940" s="242"/>
      <c r="AT940" s="243" t="s">
        <v>166</v>
      </c>
      <c r="AU940" s="243" t="s">
        <v>84</v>
      </c>
      <c r="AV940" s="11" t="s">
        <v>82</v>
      </c>
      <c r="AW940" s="11" t="s">
        <v>37</v>
      </c>
      <c r="AX940" s="11" t="s">
        <v>74</v>
      </c>
      <c r="AY940" s="243" t="s">
        <v>157</v>
      </c>
    </row>
    <row r="941" spans="2:51" s="12" customFormat="1" ht="13.5">
      <c r="B941" s="244"/>
      <c r="C941" s="245"/>
      <c r="D941" s="235" t="s">
        <v>166</v>
      </c>
      <c r="E941" s="246" t="s">
        <v>30</v>
      </c>
      <c r="F941" s="247" t="s">
        <v>1479</v>
      </c>
      <c r="G941" s="245"/>
      <c r="H941" s="248">
        <v>15.4</v>
      </c>
      <c r="I941" s="249"/>
      <c r="J941" s="245"/>
      <c r="K941" s="245"/>
      <c r="L941" s="250"/>
      <c r="M941" s="251"/>
      <c r="N941" s="252"/>
      <c r="O941" s="252"/>
      <c r="P941" s="252"/>
      <c r="Q941" s="252"/>
      <c r="R941" s="252"/>
      <c r="S941" s="252"/>
      <c r="T941" s="253"/>
      <c r="AT941" s="254" t="s">
        <v>166</v>
      </c>
      <c r="AU941" s="254" t="s">
        <v>84</v>
      </c>
      <c r="AV941" s="12" t="s">
        <v>84</v>
      </c>
      <c r="AW941" s="12" t="s">
        <v>37</v>
      </c>
      <c r="AX941" s="12" t="s">
        <v>74</v>
      </c>
      <c r="AY941" s="254" t="s">
        <v>157</v>
      </c>
    </row>
    <row r="942" spans="2:51" s="13" customFormat="1" ht="13.5">
      <c r="B942" s="255"/>
      <c r="C942" s="256"/>
      <c r="D942" s="235" t="s">
        <v>166</v>
      </c>
      <c r="E942" s="257" t="s">
        <v>30</v>
      </c>
      <c r="F942" s="258" t="s">
        <v>177</v>
      </c>
      <c r="G942" s="256"/>
      <c r="H942" s="259">
        <v>155.513</v>
      </c>
      <c r="I942" s="260"/>
      <c r="J942" s="256"/>
      <c r="K942" s="256"/>
      <c r="L942" s="261"/>
      <c r="M942" s="262"/>
      <c r="N942" s="263"/>
      <c r="O942" s="263"/>
      <c r="P942" s="263"/>
      <c r="Q942" s="263"/>
      <c r="R942" s="263"/>
      <c r="S942" s="263"/>
      <c r="T942" s="264"/>
      <c r="AT942" s="265" t="s">
        <v>166</v>
      </c>
      <c r="AU942" s="265" t="s">
        <v>84</v>
      </c>
      <c r="AV942" s="13" t="s">
        <v>164</v>
      </c>
      <c r="AW942" s="13" t="s">
        <v>37</v>
      </c>
      <c r="AX942" s="13" t="s">
        <v>82</v>
      </c>
      <c r="AY942" s="265" t="s">
        <v>157</v>
      </c>
    </row>
    <row r="943" spans="2:65" s="1" customFormat="1" ht="38.25" customHeight="1">
      <c r="B943" s="46"/>
      <c r="C943" s="221" t="s">
        <v>1480</v>
      </c>
      <c r="D943" s="221" t="s">
        <v>159</v>
      </c>
      <c r="E943" s="222" t="s">
        <v>1481</v>
      </c>
      <c r="F943" s="223" t="s">
        <v>1482</v>
      </c>
      <c r="G943" s="224" t="s">
        <v>182</v>
      </c>
      <c r="H943" s="225">
        <v>0.498</v>
      </c>
      <c r="I943" s="226"/>
      <c r="J943" s="227">
        <f>ROUND(I943*H943,2)</f>
        <v>0</v>
      </c>
      <c r="K943" s="223" t="s">
        <v>163</v>
      </c>
      <c r="L943" s="72"/>
      <c r="M943" s="228" t="s">
        <v>30</v>
      </c>
      <c r="N943" s="229" t="s">
        <v>45</v>
      </c>
      <c r="O943" s="47"/>
      <c r="P943" s="230">
        <f>O943*H943</f>
        <v>0</v>
      </c>
      <c r="Q943" s="230">
        <v>0</v>
      </c>
      <c r="R943" s="230">
        <f>Q943*H943</f>
        <v>0</v>
      </c>
      <c r="S943" s="230">
        <v>0</v>
      </c>
      <c r="T943" s="231">
        <f>S943*H943</f>
        <v>0</v>
      </c>
      <c r="AR943" s="24" t="s">
        <v>255</v>
      </c>
      <c r="AT943" s="24" t="s">
        <v>159</v>
      </c>
      <c r="AU943" s="24" t="s">
        <v>84</v>
      </c>
      <c r="AY943" s="24" t="s">
        <v>157</v>
      </c>
      <c r="BE943" s="232">
        <f>IF(N943="základní",J943,0)</f>
        <v>0</v>
      </c>
      <c r="BF943" s="232">
        <f>IF(N943="snížená",J943,0)</f>
        <v>0</v>
      </c>
      <c r="BG943" s="232">
        <f>IF(N943="zákl. přenesená",J943,0)</f>
        <v>0</v>
      </c>
      <c r="BH943" s="232">
        <f>IF(N943="sníž. přenesená",J943,0)</f>
        <v>0</v>
      </c>
      <c r="BI943" s="232">
        <f>IF(N943="nulová",J943,0)</f>
        <v>0</v>
      </c>
      <c r="BJ943" s="24" t="s">
        <v>82</v>
      </c>
      <c r="BK943" s="232">
        <f>ROUND(I943*H943,2)</f>
        <v>0</v>
      </c>
      <c r="BL943" s="24" t="s">
        <v>255</v>
      </c>
      <c r="BM943" s="24" t="s">
        <v>1483</v>
      </c>
    </row>
    <row r="944" spans="2:47" s="1" customFormat="1" ht="13.5">
      <c r="B944" s="46"/>
      <c r="C944" s="74"/>
      <c r="D944" s="235" t="s">
        <v>221</v>
      </c>
      <c r="E944" s="74"/>
      <c r="F944" s="276" t="s">
        <v>1409</v>
      </c>
      <c r="G944" s="74"/>
      <c r="H944" s="74"/>
      <c r="I944" s="191"/>
      <c r="J944" s="74"/>
      <c r="K944" s="74"/>
      <c r="L944" s="72"/>
      <c r="M944" s="277"/>
      <c r="N944" s="47"/>
      <c r="O944" s="47"/>
      <c r="P944" s="47"/>
      <c r="Q944" s="47"/>
      <c r="R944" s="47"/>
      <c r="S944" s="47"/>
      <c r="T944" s="95"/>
      <c r="AT944" s="24" t="s">
        <v>221</v>
      </c>
      <c r="AU944" s="24" t="s">
        <v>84</v>
      </c>
    </row>
    <row r="945" spans="2:63" s="10" customFormat="1" ht="29.85" customHeight="1">
      <c r="B945" s="205"/>
      <c r="C945" s="206"/>
      <c r="D945" s="207" t="s">
        <v>73</v>
      </c>
      <c r="E945" s="219" t="s">
        <v>1484</v>
      </c>
      <c r="F945" s="219" t="s">
        <v>1485</v>
      </c>
      <c r="G945" s="206"/>
      <c r="H945" s="206"/>
      <c r="I945" s="209"/>
      <c r="J945" s="220">
        <f>BK945</f>
        <v>0</v>
      </c>
      <c r="K945" s="206"/>
      <c r="L945" s="211"/>
      <c r="M945" s="212"/>
      <c r="N945" s="213"/>
      <c r="O945" s="213"/>
      <c r="P945" s="214">
        <f>SUM(P946:P962)</f>
        <v>0</v>
      </c>
      <c r="Q945" s="213"/>
      <c r="R945" s="214">
        <f>SUM(R946:R962)</f>
        <v>0.2014245</v>
      </c>
      <c r="S945" s="213"/>
      <c r="T945" s="215">
        <f>SUM(T946:T962)</f>
        <v>0</v>
      </c>
      <c r="AR945" s="216" t="s">
        <v>84</v>
      </c>
      <c r="AT945" s="217" t="s">
        <v>73</v>
      </c>
      <c r="AU945" s="217" t="s">
        <v>82</v>
      </c>
      <c r="AY945" s="216" t="s">
        <v>157</v>
      </c>
      <c r="BK945" s="218">
        <f>SUM(BK946:BK962)</f>
        <v>0</v>
      </c>
    </row>
    <row r="946" spans="2:65" s="1" customFormat="1" ht="25.5" customHeight="1">
      <c r="B946" s="46"/>
      <c r="C946" s="221" t="s">
        <v>1486</v>
      </c>
      <c r="D946" s="221" t="s">
        <v>159</v>
      </c>
      <c r="E946" s="222" t="s">
        <v>1487</v>
      </c>
      <c r="F946" s="223" t="s">
        <v>1488</v>
      </c>
      <c r="G946" s="224" t="s">
        <v>162</v>
      </c>
      <c r="H946" s="225">
        <v>3.45</v>
      </c>
      <c r="I946" s="226"/>
      <c r="J946" s="227">
        <f>ROUND(I946*H946,2)</f>
        <v>0</v>
      </c>
      <c r="K946" s="223" t="s">
        <v>163</v>
      </c>
      <c r="L946" s="72"/>
      <c r="M946" s="228" t="s">
        <v>30</v>
      </c>
      <c r="N946" s="229" t="s">
        <v>45</v>
      </c>
      <c r="O946" s="47"/>
      <c r="P946" s="230">
        <f>O946*H946</f>
        <v>0</v>
      </c>
      <c r="Q946" s="230">
        <v>0.03464</v>
      </c>
      <c r="R946" s="230">
        <f>Q946*H946</f>
        <v>0.119508</v>
      </c>
      <c r="S946" s="230">
        <v>0</v>
      </c>
      <c r="T946" s="231">
        <f>S946*H946</f>
        <v>0</v>
      </c>
      <c r="AR946" s="24" t="s">
        <v>255</v>
      </c>
      <c r="AT946" s="24" t="s">
        <v>159</v>
      </c>
      <c r="AU946" s="24" t="s">
        <v>84</v>
      </c>
      <c r="AY946" s="24" t="s">
        <v>157</v>
      </c>
      <c r="BE946" s="232">
        <f>IF(N946="základní",J946,0)</f>
        <v>0</v>
      </c>
      <c r="BF946" s="232">
        <f>IF(N946="snížená",J946,0)</f>
        <v>0</v>
      </c>
      <c r="BG946" s="232">
        <f>IF(N946="zákl. přenesená",J946,0)</f>
        <v>0</v>
      </c>
      <c r="BH946" s="232">
        <f>IF(N946="sníž. přenesená",J946,0)</f>
        <v>0</v>
      </c>
      <c r="BI946" s="232">
        <f>IF(N946="nulová",J946,0)</f>
        <v>0</v>
      </c>
      <c r="BJ946" s="24" t="s">
        <v>82</v>
      </c>
      <c r="BK946" s="232">
        <f>ROUND(I946*H946,2)</f>
        <v>0</v>
      </c>
      <c r="BL946" s="24" t="s">
        <v>255</v>
      </c>
      <c r="BM946" s="24" t="s">
        <v>1489</v>
      </c>
    </row>
    <row r="947" spans="2:51" s="11" customFormat="1" ht="13.5">
      <c r="B947" s="233"/>
      <c r="C947" s="234"/>
      <c r="D947" s="235" t="s">
        <v>166</v>
      </c>
      <c r="E947" s="236" t="s">
        <v>30</v>
      </c>
      <c r="F947" s="237" t="s">
        <v>321</v>
      </c>
      <c r="G947" s="234"/>
      <c r="H947" s="236" t="s">
        <v>30</v>
      </c>
      <c r="I947" s="238"/>
      <c r="J947" s="234"/>
      <c r="K947" s="234"/>
      <c r="L947" s="239"/>
      <c r="M947" s="240"/>
      <c r="N947" s="241"/>
      <c r="O947" s="241"/>
      <c r="P947" s="241"/>
      <c r="Q947" s="241"/>
      <c r="R947" s="241"/>
      <c r="S947" s="241"/>
      <c r="T947" s="242"/>
      <c r="AT947" s="243" t="s">
        <v>166</v>
      </c>
      <c r="AU947" s="243" t="s">
        <v>84</v>
      </c>
      <c r="AV947" s="11" t="s">
        <v>82</v>
      </c>
      <c r="AW947" s="11" t="s">
        <v>37</v>
      </c>
      <c r="AX947" s="11" t="s">
        <v>74</v>
      </c>
      <c r="AY947" s="243" t="s">
        <v>157</v>
      </c>
    </row>
    <row r="948" spans="2:51" s="12" customFormat="1" ht="13.5">
      <c r="B948" s="244"/>
      <c r="C948" s="245"/>
      <c r="D948" s="235" t="s">
        <v>166</v>
      </c>
      <c r="E948" s="246" t="s">
        <v>30</v>
      </c>
      <c r="F948" s="247" t="s">
        <v>1490</v>
      </c>
      <c r="G948" s="245"/>
      <c r="H948" s="248">
        <v>3.45</v>
      </c>
      <c r="I948" s="249"/>
      <c r="J948" s="245"/>
      <c r="K948" s="245"/>
      <c r="L948" s="250"/>
      <c r="M948" s="251"/>
      <c r="N948" s="252"/>
      <c r="O948" s="252"/>
      <c r="P948" s="252"/>
      <c r="Q948" s="252"/>
      <c r="R948" s="252"/>
      <c r="S948" s="252"/>
      <c r="T948" s="253"/>
      <c r="AT948" s="254" t="s">
        <v>166</v>
      </c>
      <c r="AU948" s="254" t="s">
        <v>84</v>
      </c>
      <c r="AV948" s="12" t="s">
        <v>84</v>
      </c>
      <c r="AW948" s="12" t="s">
        <v>37</v>
      </c>
      <c r="AX948" s="12" t="s">
        <v>82</v>
      </c>
      <c r="AY948" s="254" t="s">
        <v>157</v>
      </c>
    </row>
    <row r="949" spans="2:65" s="1" customFormat="1" ht="38.25" customHeight="1">
      <c r="B949" s="46"/>
      <c r="C949" s="266" t="s">
        <v>1491</v>
      </c>
      <c r="D949" s="266" t="s">
        <v>179</v>
      </c>
      <c r="E949" s="267" t="s">
        <v>1492</v>
      </c>
      <c r="F949" s="268" t="s">
        <v>1493</v>
      </c>
      <c r="G949" s="269" t="s">
        <v>162</v>
      </c>
      <c r="H949" s="270">
        <v>3.795</v>
      </c>
      <c r="I949" s="271"/>
      <c r="J949" s="272">
        <f>ROUND(I949*H949,2)</f>
        <v>0</v>
      </c>
      <c r="K949" s="268" t="s">
        <v>163</v>
      </c>
      <c r="L949" s="273"/>
      <c r="M949" s="274" t="s">
        <v>30</v>
      </c>
      <c r="N949" s="275" t="s">
        <v>45</v>
      </c>
      <c r="O949" s="47"/>
      <c r="P949" s="230">
        <f>O949*H949</f>
        <v>0</v>
      </c>
      <c r="Q949" s="230">
        <v>0.0126</v>
      </c>
      <c r="R949" s="230">
        <f>Q949*H949</f>
        <v>0.047817</v>
      </c>
      <c r="S949" s="230">
        <v>0</v>
      </c>
      <c r="T949" s="231">
        <f>S949*H949</f>
        <v>0</v>
      </c>
      <c r="AR949" s="24" t="s">
        <v>370</v>
      </c>
      <c r="AT949" s="24" t="s">
        <v>179</v>
      </c>
      <c r="AU949" s="24" t="s">
        <v>84</v>
      </c>
      <c r="AY949" s="24" t="s">
        <v>157</v>
      </c>
      <c r="BE949" s="232">
        <f>IF(N949="základní",J949,0)</f>
        <v>0</v>
      </c>
      <c r="BF949" s="232">
        <f>IF(N949="snížená",J949,0)</f>
        <v>0</v>
      </c>
      <c r="BG949" s="232">
        <f>IF(N949="zákl. přenesená",J949,0)</f>
        <v>0</v>
      </c>
      <c r="BH949" s="232">
        <f>IF(N949="sníž. přenesená",J949,0)</f>
        <v>0</v>
      </c>
      <c r="BI949" s="232">
        <f>IF(N949="nulová",J949,0)</f>
        <v>0</v>
      </c>
      <c r="BJ949" s="24" t="s">
        <v>82</v>
      </c>
      <c r="BK949" s="232">
        <f>ROUND(I949*H949,2)</f>
        <v>0</v>
      </c>
      <c r="BL949" s="24" t="s">
        <v>255</v>
      </c>
      <c r="BM949" s="24" t="s">
        <v>1494</v>
      </c>
    </row>
    <row r="950" spans="2:51" s="12" customFormat="1" ht="13.5">
      <c r="B950" s="244"/>
      <c r="C950" s="245"/>
      <c r="D950" s="235" t="s">
        <v>166</v>
      </c>
      <c r="E950" s="245"/>
      <c r="F950" s="247" t="s">
        <v>1495</v>
      </c>
      <c r="G950" s="245"/>
      <c r="H950" s="248">
        <v>3.795</v>
      </c>
      <c r="I950" s="249"/>
      <c r="J950" s="245"/>
      <c r="K950" s="245"/>
      <c r="L950" s="250"/>
      <c r="M950" s="251"/>
      <c r="N950" s="252"/>
      <c r="O950" s="252"/>
      <c r="P950" s="252"/>
      <c r="Q950" s="252"/>
      <c r="R950" s="252"/>
      <c r="S950" s="252"/>
      <c r="T950" s="253"/>
      <c r="AT950" s="254" t="s">
        <v>166</v>
      </c>
      <c r="AU950" s="254" t="s">
        <v>84</v>
      </c>
      <c r="AV950" s="12" t="s">
        <v>84</v>
      </c>
      <c r="AW950" s="12" t="s">
        <v>6</v>
      </c>
      <c r="AX950" s="12" t="s">
        <v>82</v>
      </c>
      <c r="AY950" s="254" t="s">
        <v>157</v>
      </c>
    </row>
    <row r="951" spans="2:65" s="1" customFormat="1" ht="25.5" customHeight="1">
      <c r="B951" s="46"/>
      <c r="C951" s="221" t="s">
        <v>1496</v>
      </c>
      <c r="D951" s="221" t="s">
        <v>159</v>
      </c>
      <c r="E951" s="222" t="s">
        <v>1497</v>
      </c>
      <c r="F951" s="223" t="s">
        <v>1498</v>
      </c>
      <c r="G951" s="224" t="s">
        <v>295</v>
      </c>
      <c r="H951" s="225">
        <v>5.3</v>
      </c>
      <c r="I951" s="226"/>
      <c r="J951" s="227">
        <f>ROUND(I951*H951,2)</f>
        <v>0</v>
      </c>
      <c r="K951" s="223" t="s">
        <v>163</v>
      </c>
      <c r="L951" s="72"/>
      <c r="M951" s="228" t="s">
        <v>30</v>
      </c>
      <c r="N951" s="229" t="s">
        <v>45</v>
      </c>
      <c r="O951" s="47"/>
      <c r="P951" s="230">
        <f>O951*H951</f>
        <v>0</v>
      </c>
      <c r="Q951" s="230">
        <v>0.006165</v>
      </c>
      <c r="R951" s="230">
        <f>Q951*H951</f>
        <v>0.0326745</v>
      </c>
      <c r="S951" s="230">
        <v>0</v>
      </c>
      <c r="T951" s="231">
        <f>S951*H951</f>
        <v>0</v>
      </c>
      <c r="AR951" s="24" t="s">
        <v>255</v>
      </c>
      <c r="AT951" s="24" t="s">
        <v>159</v>
      </c>
      <c r="AU951" s="24" t="s">
        <v>84</v>
      </c>
      <c r="AY951" s="24" t="s">
        <v>157</v>
      </c>
      <c r="BE951" s="232">
        <f>IF(N951="základní",J951,0)</f>
        <v>0</v>
      </c>
      <c r="BF951" s="232">
        <f>IF(N951="snížená",J951,0)</f>
        <v>0</v>
      </c>
      <c r="BG951" s="232">
        <f>IF(N951="zákl. přenesená",J951,0)</f>
        <v>0</v>
      </c>
      <c r="BH951" s="232">
        <f>IF(N951="sníž. přenesená",J951,0)</f>
        <v>0</v>
      </c>
      <c r="BI951" s="232">
        <f>IF(N951="nulová",J951,0)</f>
        <v>0</v>
      </c>
      <c r="BJ951" s="24" t="s">
        <v>82</v>
      </c>
      <c r="BK951" s="232">
        <f>ROUND(I951*H951,2)</f>
        <v>0</v>
      </c>
      <c r="BL951" s="24" t="s">
        <v>255</v>
      </c>
      <c r="BM951" s="24" t="s">
        <v>1499</v>
      </c>
    </row>
    <row r="952" spans="2:51" s="12" customFormat="1" ht="13.5">
      <c r="B952" s="244"/>
      <c r="C952" s="245"/>
      <c r="D952" s="235" t="s">
        <v>166</v>
      </c>
      <c r="E952" s="246" t="s">
        <v>30</v>
      </c>
      <c r="F952" s="247" t="s">
        <v>1500</v>
      </c>
      <c r="G952" s="245"/>
      <c r="H952" s="248">
        <v>5.3</v>
      </c>
      <c r="I952" s="249"/>
      <c r="J952" s="245"/>
      <c r="K952" s="245"/>
      <c r="L952" s="250"/>
      <c r="M952" s="251"/>
      <c r="N952" s="252"/>
      <c r="O952" s="252"/>
      <c r="P952" s="252"/>
      <c r="Q952" s="252"/>
      <c r="R952" s="252"/>
      <c r="S952" s="252"/>
      <c r="T952" s="253"/>
      <c r="AT952" s="254" t="s">
        <v>166</v>
      </c>
      <c r="AU952" s="254" t="s">
        <v>84</v>
      </c>
      <c r="AV952" s="12" t="s">
        <v>84</v>
      </c>
      <c r="AW952" s="12" t="s">
        <v>37</v>
      </c>
      <c r="AX952" s="12" t="s">
        <v>82</v>
      </c>
      <c r="AY952" s="254" t="s">
        <v>157</v>
      </c>
    </row>
    <row r="953" spans="2:65" s="1" customFormat="1" ht="16.5" customHeight="1">
      <c r="B953" s="46"/>
      <c r="C953" s="221" t="s">
        <v>1501</v>
      </c>
      <c r="D953" s="221" t="s">
        <v>159</v>
      </c>
      <c r="E953" s="222" t="s">
        <v>1502</v>
      </c>
      <c r="F953" s="223" t="s">
        <v>1503</v>
      </c>
      <c r="G953" s="224" t="s">
        <v>162</v>
      </c>
      <c r="H953" s="225">
        <v>3.45</v>
      </c>
      <c r="I953" s="226"/>
      <c r="J953" s="227">
        <f>ROUND(I953*H953,2)</f>
        <v>0</v>
      </c>
      <c r="K953" s="223" t="s">
        <v>163</v>
      </c>
      <c r="L953" s="72"/>
      <c r="M953" s="228" t="s">
        <v>30</v>
      </c>
      <c r="N953" s="229" t="s">
        <v>45</v>
      </c>
      <c r="O953" s="47"/>
      <c r="P953" s="230">
        <f>O953*H953</f>
        <v>0</v>
      </c>
      <c r="Q953" s="230">
        <v>0.0003</v>
      </c>
      <c r="R953" s="230">
        <f>Q953*H953</f>
        <v>0.001035</v>
      </c>
      <c r="S953" s="230">
        <v>0</v>
      </c>
      <c r="T953" s="231">
        <f>S953*H953</f>
        <v>0</v>
      </c>
      <c r="AR953" s="24" t="s">
        <v>255</v>
      </c>
      <c r="AT953" s="24" t="s">
        <v>159</v>
      </c>
      <c r="AU953" s="24" t="s">
        <v>84</v>
      </c>
      <c r="AY953" s="24" t="s">
        <v>157</v>
      </c>
      <c r="BE953" s="232">
        <f>IF(N953="základní",J953,0)</f>
        <v>0</v>
      </c>
      <c r="BF953" s="232">
        <f>IF(N953="snížená",J953,0)</f>
        <v>0</v>
      </c>
      <c r="BG953" s="232">
        <f>IF(N953="zákl. přenesená",J953,0)</f>
        <v>0</v>
      </c>
      <c r="BH953" s="232">
        <f>IF(N953="sníž. přenesená",J953,0)</f>
        <v>0</v>
      </c>
      <c r="BI953" s="232">
        <f>IF(N953="nulová",J953,0)</f>
        <v>0</v>
      </c>
      <c r="BJ953" s="24" t="s">
        <v>82</v>
      </c>
      <c r="BK953" s="232">
        <f>ROUND(I953*H953,2)</f>
        <v>0</v>
      </c>
      <c r="BL953" s="24" t="s">
        <v>255</v>
      </c>
      <c r="BM953" s="24" t="s">
        <v>1504</v>
      </c>
    </row>
    <row r="954" spans="2:51" s="12" customFormat="1" ht="13.5">
      <c r="B954" s="244"/>
      <c r="C954" s="245"/>
      <c r="D954" s="235" t="s">
        <v>166</v>
      </c>
      <c r="E954" s="246" t="s">
        <v>30</v>
      </c>
      <c r="F954" s="247" t="s">
        <v>1490</v>
      </c>
      <c r="G954" s="245"/>
      <c r="H954" s="248">
        <v>3.45</v>
      </c>
      <c r="I954" s="249"/>
      <c r="J954" s="245"/>
      <c r="K954" s="245"/>
      <c r="L954" s="250"/>
      <c r="M954" s="251"/>
      <c r="N954" s="252"/>
      <c r="O954" s="252"/>
      <c r="P954" s="252"/>
      <c r="Q954" s="252"/>
      <c r="R954" s="252"/>
      <c r="S954" s="252"/>
      <c r="T954" s="253"/>
      <c r="AT954" s="254" t="s">
        <v>166</v>
      </c>
      <c r="AU954" s="254" t="s">
        <v>84</v>
      </c>
      <c r="AV954" s="12" t="s">
        <v>84</v>
      </c>
      <c r="AW954" s="12" t="s">
        <v>37</v>
      </c>
      <c r="AX954" s="12" t="s">
        <v>82</v>
      </c>
      <c r="AY954" s="254" t="s">
        <v>157</v>
      </c>
    </row>
    <row r="955" spans="2:65" s="1" customFormat="1" ht="16.5" customHeight="1">
      <c r="B955" s="46"/>
      <c r="C955" s="221" t="s">
        <v>1505</v>
      </c>
      <c r="D955" s="221" t="s">
        <v>159</v>
      </c>
      <c r="E955" s="222" t="s">
        <v>1506</v>
      </c>
      <c r="F955" s="223" t="s">
        <v>1507</v>
      </c>
      <c r="G955" s="224" t="s">
        <v>295</v>
      </c>
      <c r="H955" s="225">
        <v>13</v>
      </c>
      <c r="I955" s="226"/>
      <c r="J955" s="227">
        <f>ROUND(I955*H955,2)</f>
        <v>0</v>
      </c>
      <c r="K955" s="223" t="s">
        <v>163</v>
      </c>
      <c r="L955" s="72"/>
      <c r="M955" s="228" t="s">
        <v>30</v>
      </c>
      <c r="N955" s="229" t="s">
        <v>45</v>
      </c>
      <c r="O955" s="47"/>
      <c r="P955" s="230">
        <f>O955*H955</f>
        <v>0</v>
      </c>
      <c r="Q955" s="230">
        <v>3E-05</v>
      </c>
      <c r="R955" s="230">
        <f>Q955*H955</f>
        <v>0.00039</v>
      </c>
      <c r="S955" s="230">
        <v>0</v>
      </c>
      <c r="T955" s="231">
        <f>S955*H955</f>
        <v>0</v>
      </c>
      <c r="AR955" s="24" t="s">
        <v>255</v>
      </c>
      <c r="AT955" s="24" t="s">
        <v>159</v>
      </c>
      <c r="AU955" s="24" t="s">
        <v>84</v>
      </c>
      <c r="AY955" s="24" t="s">
        <v>157</v>
      </c>
      <c r="BE955" s="232">
        <f>IF(N955="základní",J955,0)</f>
        <v>0</v>
      </c>
      <c r="BF955" s="232">
        <f>IF(N955="snížená",J955,0)</f>
        <v>0</v>
      </c>
      <c r="BG955" s="232">
        <f>IF(N955="zákl. přenesená",J955,0)</f>
        <v>0</v>
      </c>
      <c r="BH955" s="232">
        <f>IF(N955="sníž. přenesená",J955,0)</f>
        <v>0</v>
      </c>
      <c r="BI955" s="232">
        <f>IF(N955="nulová",J955,0)</f>
        <v>0</v>
      </c>
      <c r="BJ955" s="24" t="s">
        <v>82</v>
      </c>
      <c r="BK955" s="232">
        <f>ROUND(I955*H955,2)</f>
        <v>0</v>
      </c>
      <c r="BL955" s="24" t="s">
        <v>255</v>
      </c>
      <c r="BM955" s="24" t="s">
        <v>1508</v>
      </c>
    </row>
    <row r="956" spans="2:47" s="1" customFormat="1" ht="13.5">
      <c r="B956" s="46"/>
      <c r="C956" s="74"/>
      <c r="D956" s="235" t="s">
        <v>221</v>
      </c>
      <c r="E956" s="74"/>
      <c r="F956" s="276" t="s">
        <v>1509</v>
      </c>
      <c r="G956" s="74"/>
      <c r="H956" s="74"/>
      <c r="I956" s="191"/>
      <c r="J956" s="74"/>
      <c r="K956" s="74"/>
      <c r="L956" s="72"/>
      <c r="M956" s="277"/>
      <c r="N956" s="47"/>
      <c r="O956" s="47"/>
      <c r="P956" s="47"/>
      <c r="Q956" s="47"/>
      <c r="R956" s="47"/>
      <c r="S956" s="47"/>
      <c r="T956" s="95"/>
      <c r="AT956" s="24" t="s">
        <v>221</v>
      </c>
      <c r="AU956" s="24" t="s">
        <v>84</v>
      </c>
    </row>
    <row r="957" spans="2:51" s="11" customFormat="1" ht="13.5">
      <c r="B957" s="233"/>
      <c r="C957" s="234"/>
      <c r="D957" s="235" t="s">
        <v>166</v>
      </c>
      <c r="E957" s="236" t="s">
        <v>30</v>
      </c>
      <c r="F957" s="237" t="s">
        <v>321</v>
      </c>
      <c r="G957" s="234"/>
      <c r="H957" s="236" t="s">
        <v>30</v>
      </c>
      <c r="I957" s="238"/>
      <c r="J957" s="234"/>
      <c r="K957" s="234"/>
      <c r="L957" s="239"/>
      <c r="M957" s="240"/>
      <c r="N957" s="241"/>
      <c r="O957" s="241"/>
      <c r="P957" s="241"/>
      <c r="Q957" s="241"/>
      <c r="R957" s="241"/>
      <c r="S957" s="241"/>
      <c r="T957" s="242"/>
      <c r="AT957" s="243" t="s">
        <v>166</v>
      </c>
      <c r="AU957" s="243" t="s">
        <v>84</v>
      </c>
      <c r="AV957" s="11" t="s">
        <v>82</v>
      </c>
      <c r="AW957" s="11" t="s">
        <v>37</v>
      </c>
      <c r="AX957" s="11" t="s">
        <v>74</v>
      </c>
      <c r="AY957" s="243" t="s">
        <v>157</v>
      </c>
    </row>
    <row r="958" spans="2:51" s="12" customFormat="1" ht="13.5">
      <c r="B958" s="244"/>
      <c r="C958" s="245"/>
      <c r="D958" s="235" t="s">
        <v>166</v>
      </c>
      <c r="E958" s="246" t="s">
        <v>30</v>
      </c>
      <c r="F958" s="247" t="s">
        <v>1510</v>
      </c>
      <c r="G958" s="245"/>
      <c r="H958" s="248">
        <v>3</v>
      </c>
      <c r="I958" s="249"/>
      <c r="J958" s="245"/>
      <c r="K958" s="245"/>
      <c r="L958" s="250"/>
      <c r="M958" s="251"/>
      <c r="N958" s="252"/>
      <c r="O958" s="252"/>
      <c r="P958" s="252"/>
      <c r="Q958" s="252"/>
      <c r="R958" s="252"/>
      <c r="S958" s="252"/>
      <c r="T958" s="253"/>
      <c r="AT958" s="254" t="s">
        <v>166</v>
      </c>
      <c r="AU958" s="254" t="s">
        <v>84</v>
      </c>
      <c r="AV958" s="12" t="s">
        <v>84</v>
      </c>
      <c r="AW958" s="12" t="s">
        <v>37</v>
      </c>
      <c r="AX958" s="12" t="s">
        <v>74</v>
      </c>
      <c r="AY958" s="254" t="s">
        <v>157</v>
      </c>
    </row>
    <row r="959" spans="2:51" s="11" customFormat="1" ht="13.5">
      <c r="B959" s="233"/>
      <c r="C959" s="234"/>
      <c r="D959" s="235" t="s">
        <v>166</v>
      </c>
      <c r="E959" s="236" t="s">
        <v>30</v>
      </c>
      <c r="F959" s="237" t="s">
        <v>1511</v>
      </c>
      <c r="G959" s="234"/>
      <c r="H959" s="236" t="s">
        <v>30</v>
      </c>
      <c r="I959" s="238"/>
      <c r="J959" s="234"/>
      <c r="K959" s="234"/>
      <c r="L959" s="239"/>
      <c r="M959" s="240"/>
      <c r="N959" s="241"/>
      <c r="O959" s="241"/>
      <c r="P959" s="241"/>
      <c r="Q959" s="241"/>
      <c r="R959" s="241"/>
      <c r="S959" s="241"/>
      <c r="T959" s="242"/>
      <c r="AT959" s="243" t="s">
        <v>166</v>
      </c>
      <c r="AU959" s="243" t="s">
        <v>84</v>
      </c>
      <c r="AV959" s="11" t="s">
        <v>82</v>
      </c>
      <c r="AW959" s="11" t="s">
        <v>37</v>
      </c>
      <c r="AX959" s="11" t="s">
        <v>74</v>
      </c>
      <c r="AY959" s="243" t="s">
        <v>157</v>
      </c>
    </row>
    <row r="960" spans="2:51" s="12" customFormat="1" ht="13.5">
      <c r="B960" s="244"/>
      <c r="C960" s="245"/>
      <c r="D960" s="235" t="s">
        <v>166</v>
      </c>
      <c r="E960" s="246" t="s">
        <v>30</v>
      </c>
      <c r="F960" s="247" t="s">
        <v>217</v>
      </c>
      <c r="G960" s="245"/>
      <c r="H960" s="248">
        <v>10</v>
      </c>
      <c r="I960" s="249"/>
      <c r="J960" s="245"/>
      <c r="K960" s="245"/>
      <c r="L960" s="250"/>
      <c r="M960" s="251"/>
      <c r="N960" s="252"/>
      <c r="O960" s="252"/>
      <c r="P960" s="252"/>
      <c r="Q960" s="252"/>
      <c r="R960" s="252"/>
      <c r="S960" s="252"/>
      <c r="T960" s="253"/>
      <c r="AT960" s="254" t="s">
        <v>166</v>
      </c>
      <c r="AU960" s="254" t="s">
        <v>84</v>
      </c>
      <c r="AV960" s="12" t="s">
        <v>84</v>
      </c>
      <c r="AW960" s="12" t="s">
        <v>37</v>
      </c>
      <c r="AX960" s="12" t="s">
        <v>74</v>
      </c>
      <c r="AY960" s="254" t="s">
        <v>157</v>
      </c>
    </row>
    <row r="961" spans="2:51" s="13" customFormat="1" ht="13.5">
      <c r="B961" s="255"/>
      <c r="C961" s="256"/>
      <c r="D961" s="235" t="s">
        <v>166</v>
      </c>
      <c r="E961" s="257" t="s">
        <v>30</v>
      </c>
      <c r="F961" s="258" t="s">
        <v>177</v>
      </c>
      <c r="G961" s="256"/>
      <c r="H961" s="259">
        <v>13</v>
      </c>
      <c r="I961" s="260"/>
      <c r="J961" s="256"/>
      <c r="K961" s="256"/>
      <c r="L961" s="261"/>
      <c r="M961" s="262"/>
      <c r="N961" s="263"/>
      <c r="O961" s="263"/>
      <c r="P961" s="263"/>
      <c r="Q961" s="263"/>
      <c r="R961" s="263"/>
      <c r="S961" s="263"/>
      <c r="T961" s="264"/>
      <c r="AT961" s="265" t="s">
        <v>166</v>
      </c>
      <c r="AU961" s="265" t="s">
        <v>84</v>
      </c>
      <c r="AV961" s="13" t="s">
        <v>164</v>
      </c>
      <c r="AW961" s="13" t="s">
        <v>37</v>
      </c>
      <c r="AX961" s="13" t="s">
        <v>82</v>
      </c>
      <c r="AY961" s="265" t="s">
        <v>157</v>
      </c>
    </row>
    <row r="962" spans="2:65" s="1" customFormat="1" ht="38.25" customHeight="1">
      <c r="B962" s="46"/>
      <c r="C962" s="221" t="s">
        <v>1512</v>
      </c>
      <c r="D962" s="221" t="s">
        <v>159</v>
      </c>
      <c r="E962" s="222" t="s">
        <v>1513</v>
      </c>
      <c r="F962" s="223" t="s">
        <v>1514</v>
      </c>
      <c r="G962" s="224" t="s">
        <v>182</v>
      </c>
      <c r="H962" s="225">
        <v>0.201</v>
      </c>
      <c r="I962" s="226"/>
      <c r="J962" s="227">
        <f>ROUND(I962*H962,2)</f>
        <v>0</v>
      </c>
      <c r="K962" s="223" t="s">
        <v>163</v>
      </c>
      <c r="L962" s="72"/>
      <c r="M962" s="228" t="s">
        <v>30</v>
      </c>
      <c r="N962" s="229" t="s">
        <v>45</v>
      </c>
      <c r="O962" s="47"/>
      <c r="P962" s="230">
        <f>O962*H962</f>
        <v>0</v>
      </c>
      <c r="Q962" s="230">
        <v>0</v>
      </c>
      <c r="R962" s="230">
        <f>Q962*H962</f>
        <v>0</v>
      </c>
      <c r="S962" s="230">
        <v>0</v>
      </c>
      <c r="T962" s="231">
        <f>S962*H962</f>
        <v>0</v>
      </c>
      <c r="AR962" s="24" t="s">
        <v>255</v>
      </c>
      <c r="AT962" s="24" t="s">
        <v>159</v>
      </c>
      <c r="AU962" s="24" t="s">
        <v>84</v>
      </c>
      <c r="AY962" s="24" t="s">
        <v>157</v>
      </c>
      <c r="BE962" s="232">
        <f>IF(N962="základní",J962,0)</f>
        <v>0</v>
      </c>
      <c r="BF962" s="232">
        <f>IF(N962="snížená",J962,0)</f>
        <v>0</v>
      </c>
      <c r="BG962" s="232">
        <f>IF(N962="zákl. přenesená",J962,0)</f>
        <v>0</v>
      </c>
      <c r="BH962" s="232">
        <f>IF(N962="sníž. přenesená",J962,0)</f>
        <v>0</v>
      </c>
      <c r="BI962" s="232">
        <f>IF(N962="nulová",J962,0)</f>
        <v>0</v>
      </c>
      <c r="BJ962" s="24" t="s">
        <v>82</v>
      </c>
      <c r="BK962" s="232">
        <f>ROUND(I962*H962,2)</f>
        <v>0</v>
      </c>
      <c r="BL962" s="24" t="s">
        <v>255</v>
      </c>
      <c r="BM962" s="24" t="s">
        <v>1515</v>
      </c>
    </row>
    <row r="963" spans="2:63" s="10" customFormat="1" ht="29.85" customHeight="1">
      <c r="B963" s="205"/>
      <c r="C963" s="206"/>
      <c r="D963" s="207" t="s">
        <v>73</v>
      </c>
      <c r="E963" s="219" t="s">
        <v>1516</v>
      </c>
      <c r="F963" s="219" t="s">
        <v>1517</v>
      </c>
      <c r="G963" s="206"/>
      <c r="H963" s="206"/>
      <c r="I963" s="209"/>
      <c r="J963" s="220">
        <f>BK963</f>
        <v>0</v>
      </c>
      <c r="K963" s="206"/>
      <c r="L963" s="211"/>
      <c r="M963" s="212"/>
      <c r="N963" s="213"/>
      <c r="O963" s="213"/>
      <c r="P963" s="214">
        <f>SUM(P964:P987)</f>
        <v>0</v>
      </c>
      <c r="Q963" s="213"/>
      <c r="R963" s="214">
        <f>SUM(R964:R987)</f>
        <v>0.0605999358</v>
      </c>
      <c r="S963" s="213"/>
      <c r="T963" s="215">
        <f>SUM(T964:T987)</f>
        <v>0</v>
      </c>
      <c r="AR963" s="216" t="s">
        <v>84</v>
      </c>
      <c r="AT963" s="217" t="s">
        <v>73</v>
      </c>
      <c r="AU963" s="217" t="s">
        <v>82</v>
      </c>
      <c r="AY963" s="216" t="s">
        <v>157</v>
      </c>
      <c r="BK963" s="218">
        <f>SUM(BK964:BK987)</f>
        <v>0</v>
      </c>
    </row>
    <row r="964" spans="2:65" s="1" customFormat="1" ht="25.5" customHeight="1">
      <c r="B964" s="46"/>
      <c r="C964" s="221" t="s">
        <v>1518</v>
      </c>
      <c r="D964" s="221" t="s">
        <v>159</v>
      </c>
      <c r="E964" s="222" t="s">
        <v>1519</v>
      </c>
      <c r="F964" s="223" t="s">
        <v>1520</v>
      </c>
      <c r="G964" s="224" t="s">
        <v>162</v>
      </c>
      <c r="H964" s="225">
        <v>711.384</v>
      </c>
      <c r="I964" s="226"/>
      <c r="J964" s="227">
        <f>ROUND(I964*H964,2)</f>
        <v>0</v>
      </c>
      <c r="K964" s="223" t="s">
        <v>163</v>
      </c>
      <c r="L964" s="72"/>
      <c r="M964" s="228" t="s">
        <v>30</v>
      </c>
      <c r="N964" s="229" t="s">
        <v>45</v>
      </c>
      <c r="O964" s="47"/>
      <c r="P964" s="230">
        <f>O964*H964</f>
        <v>0</v>
      </c>
      <c r="Q964" s="230">
        <v>0</v>
      </c>
      <c r="R964" s="230">
        <f>Q964*H964</f>
        <v>0</v>
      </c>
      <c r="S964" s="230">
        <v>0</v>
      </c>
      <c r="T964" s="231">
        <f>S964*H964</f>
        <v>0</v>
      </c>
      <c r="AR964" s="24" t="s">
        <v>255</v>
      </c>
      <c r="AT964" s="24" t="s">
        <v>159</v>
      </c>
      <c r="AU964" s="24" t="s">
        <v>84</v>
      </c>
      <c r="AY964" s="24" t="s">
        <v>157</v>
      </c>
      <c r="BE964" s="232">
        <f>IF(N964="základní",J964,0)</f>
        <v>0</v>
      </c>
      <c r="BF964" s="232">
        <f>IF(N964="snížená",J964,0)</f>
        <v>0</v>
      </c>
      <c r="BG964" s="232">
        <f>IF(N964="zákl. přenesená",J964,0)</f>
        <v>0</v>
      </c>
      <c r="BH964" s="232">
        <f>IF(N964="sníž. přenesená",J964,0)</f>
        <v>0</v>
      </c>
      <c r="BI964" s="232">
        <f>IF(N964="nulová",J964,0)</f>
        <v>0</v>
      </c>
      <c r="BJ964" s="24" t="s">
        <v>82</v>
      </c>
      <c r="BK964" s="232">
        <f>ROUND(I964*H964,2)</f>
        <v>0</v>
      </c>
      <c r="BL964" s="24" t="s">
        <v>255</v>
      </c>
      <c r="BM964" s="24" t="s">
        <v>1521</v>
      </c>
    </row>
    <row r="965" spans="2:51" s="12" customFormat="1" ht="13.5">
      <c r="B965" s="244"/>
      <c r="C965" s="245"/>
      <c r="D965" s="235" t="s">
        <v>166</v>
      </c>
      <c r="E965" s="246" t="s">
        <v>30</v>
      </c>
      <c r="F965" s="247" t="s">
        <v>1522</v>
      </c>
      <c r="G965" s="245"/>
      <c r="H965" s="248">
        <v>711.384</v>
      </c>
      <c r="I965" s="249"/>
      <c r="J965" s="245"/>
      <c r="K965" s="245"/>
      <c r="L965" s="250"/>
      <c r="M965" s="251"/>
      <c r="N965" s="252"/>
      <c r="O965" s="252"/>
      <c r="P965" s="252"/>
      <c r="Q965" s="252"/>
      <c r="R965" s="252"/>
      <c r="S965" s="252"/>
      <c r="T965" s="253"/>
      <c r="AT965" s="254" t="s">
        <v>166</v>
      </c>
      <c r="AU965" s="254" t="s">
        <v>84</v>
      </c>
      <c r="AV965" s="12" t="s">
        <v>84</v>
      </c>
      <c r="AW965" s="12" t="s">
        <v>37</v>
      </c>
      <c r="AX965" s="12" t="s">
        <v>82</v>
      </c>
      <c r="AY965" s="254" t="s">
        <v>157</v>
      </c>
    </row>
    <row r="966" spans="2:65" s="1" customFormat="1" ht="25.5" customHeight="1">
      <c r="B966" s="46"/>
      <c r="C966" s="221" t="s">
        <v>1523</v>
      </c>
      <c r="D966" s="221" t="s">
        <v>159</v>
      </c>
      <c r="E966" s="222" t="s">
        <v>1524</v>
      </c>
      <c r="F966" s="223" t="s">
        <v>1525</v>
      </c>
      <c r="G966" s="224" t="s">
        <v>162</v>
      </c>
      <c r="H966" s="225">
        <v>11.82</v>
      </c>
      <c r="I966" s="226"/>
      <c r="J966" s="227">
        <f>ROUND(I966*H966,2)</f>
        <v>0</v>
      </c>
      <c r="K966" s="223" t="s">
        <v>163</v>
      </c>
      <c r="L966" s="72"/>
      <c r="M966" s="228" t="s">
        <v>30</v>
      </c>
      <c r="N966" s="229" t="s">
        <v>45</v>
      </c>
      <c r="O966" s="47"/>
      <c r="P966" s="230">
        <f>O966*H966</f>
        <v>0</v>
      </c>
      <c r="Q966" s="230">
        <v>8E-05</v>
      </c>
      <c r="R966" s="230">
        <f>Q966*H966</f>
        <v>0.0009456000000000001</v>
      </c>
      <c r="S966" s="230">
        <v>0</v>
      </c>
      <c r="T966" s="231">
        <f>S966*H966</f>
        <v>0</v>
      </c>
      <c r="AR966" s="24" t="s">
        <v>255</v>
      </c>
      <c r="AT966" s="24" t="s">
        <v>159</v>
      </c>
      <c r="AU966" s="24" t="s">
        <v>84</v>
      </c>
      <c r="AY966" s="24" t="s">
        <v>157</v>
      </c>
      <c r="BE966" s="232">
        <f>IF(N966="základní",J966,0)</f>
        <v>0</v>
      </c>
      <c r="BF966" s="232">
        <f>IF(N966="snížená",J966,0)</f>
        <v>0</v>
      </c>
      <c r="BG966" s="232">
        <f>IF(N966="zákl. přenesená",J966,0)</f>
        <v>0</v>
      </c>
      <c r="BH966" s="232">
        <f>IF(N966="sníž. přenesená",J966,0)</f>
        <v>0</v>
      </c>
      <c r="BI966" s="232">
        <f>IF(N966="nulová",J966,0)</f>
        <v>0</v>
      </c>
      <c r="BJ966" s="24" t="s">
        <v>82</v>
      </c>
      <c r="BK966" s="232">
        <f>ROUND(I966*H966,2)</f>
        <v>0</v>
      </c>
      <c r="BL966" s="24" t="s">
        <v>255</v>
      </c>
      <c r="BM966" s="24" t="s">
        <v>1526</v>
      </c>
    </row>
    <row r="967" spans="2:65" s="1" customFormat="1" ht="16.5" customHeight="1">
      <c r="B967" s="46"/>
      <c r="C967" s="221" t="s">
        <v>1527</v>
      </c>
      <c r="D967" s="221" t="s">
        <v>159</v>
      </c>
      <c r="E967" s="222" t="s">
        <v>1528</v>
      </c>
      <c r="F967" s="223" t="s">
        <v>1529</v>
      </c>
      <c r="G967" s="224" t="s">
        <v>162</v>
      </c>
      <c r="H967" s="225">
        <v>11.84</v>
      </c>
      <c r="I967" s="226"/>
      <c r="J967" s="227">
        <f>ROUND(I967*H967,2)</f>
        <v>0</v>
      </c>
      <c r="K967" s="223" t="s">
        <v>163</v>
      </c>
      <c r="L967" s="72"/>
      <c r="M967" s="228" t="s">
        <v>30</v>
      </c>
      <c r="N967" s="229" t="s">
        <v>45</v>
      </c>
      <c r="O967" s="47"/>
      <c r="P967" s="230">
        <f>O967*H967</f>
        <v>0</v>
      </c>
      <c r="Q967" s="230">
        <v>2E-05</v>
      </c>
      <c r="R967" s="230">
        <f>Q967*H967</f>
        <v>0.0002368</v>
      </c>
      <c r="S967" s="230">
        <v>0</v>
      </c>
      <c r="T967" s="231">
        <f>S967*H967</f>
        <v>0</v>
      </c>
      <c r="AR967" s="24" t="s">
        <v>255</v>
      </c>
      <c r="AT967" s="24" t="s">
        <v>159</v>
      </c>
      <c r="AU967" s="24" t="s">
        <v>84</v>
      </c>
      <c r="AY967" s="24" t="s">
        <v>157</v>
      </c>
      <c r="BE967" s="232">
        <f>IF(N967="základní",J967,0)</f>
        <v>0</v>
      </c>
      <c r="BF967" s="232">
        <f>IF(N967="snížená",J967,0)</f>
        <v>0</v>
      </c>
      <c r="BG967" s="232">
        <f>IF(N967="zákl. přenesená",J967,0)</f>
        <v>0</v>
      </c>
      <c r="BH967" s="232">
        <f>IF(N967="sníž. přenesená",J967,0)</f>
        <v>0</v>
      </c>
      <c r="BI967" s="232">
        <f>IF(N967="nulová",J967,0)</f>
        <v>0</v>
      </c>
      <c r="BJ967" s="24" t="s">
        <v>82</v>
      </c>
      <c r="BK967" s="232">
        <f>ROUND(I967*H967,2)</f>
        <v>0</v>
      </c>
      <c r="BL967" s="24" t="s">
        <v>255</v>
      </c>
      <c r="BM967" s="24" t="s">
        <v>1530</v>
      </c>
    </row>
    <row r="968" spans="2:51" s="11" customFormat="1" ht="13.5">
      <c r="B968" s="233"/>
      <c r="C968" s="234"/>
      <c r="D968" s="235" t="s">
        <v>166</v>
      </c>
      <c r="E968" s="236" t="s">
        <v>30</v>
      </c>
      <c r="F968" s="237" t="s">
        <v>1531</v>
      </c>
      <c r="G968" s="234"/>
      <c r="H968" s="236" t="s">
        <v>30</v>
      </c>
      <c r="I968" s="238"/>
      <c r="J968" s="234"/>
      <c r="K968" s="234"/>
      <c r="L968" s="239"/>
      <c r="M968" s="240"/>
      <c r="N968" s="241"/>
      <c r="O968" s="241"/>
      <c r="P968" s="241"/>
      <c r="Q968" s="241"/>
      <c r="R968" s="241"/>
      <c r="S968" s="241"/>
      <c r="T968" s="242"/>
      <c r="AT968" s="243" t="s">
        <v>166</v>
      </c>
      <c r="AU968" s="243" t="s">
        <v>84</v>
      </c>
      <c r="AV968" s="11" t="s">
        <v>82</v>
      </c>
      <c r="AW968" s="11" t="s">
        <v>37</v>
      </c>
      <c r="AX968" s="11" t="s">
        <v>74</v>
      </c>
      <c r="AY968" s="243" t="s">
        <v>157</v>
      </c>
    </row>
    <row r="969" spans="2:51" s="12" customFormat="1" ht="13.5">
      <c r="B969" s="244"/>
      <c r="C969" s="245"/>
      <c r="D969" s="235" t="s">
        <v>166</v>
      </c>
      <c r="E969" s="246" t="s">
        <v>30</v>
      </c>
      <c r="F969" s="247" t="s">
        <v>1532</v>
      </c>
      <c r="G969" s="245"/>
      <c r="H969" s="248">
        <v>2.42</v>
      </c>
      <c r="I969" s="249"/>
      <c r="J969" s="245"/>
      <c r="K969" s="245"/>
      <c r="L969" s="250"/>
      <c r="M969" s="251"/>
      <c r="N969" s="252"/>
      <c r="O969" s="252"/>
      <c r="P969" s="252"/>
      <c r="Q969" s="252"/>
      <c r="R969" s="252"/>
      <c r="S969" s="252"/>
      <c r="T969" s="253"/>
      <c r="AT969" s="254" t="s">
        <v>166</v>
      </c>
      <c r="AU969" s="254" t="s">
        <v>84</v>
      </c>
      <c r="AV969" s="12" t="s">
        <v>84</v>
      </c>
      <c r="AW969" s="12" t="s">
        <v>37</v>
      </c>
      <c r="AX969" s="12" t="s">
        <v>74</v>
      </c>
      <c r="AY969" s="254" t="s">
        <v>157</v>
      </c>
    </row>
    <row r="970" spans="2:51" s="12" customFormat="1" ht="13.5">
      <c r="B970" s="244"/>
      <c r="C970" s="245"/>
      <c r="D970" s="235" t="s">
        <v>166</v>
      </c>
      <c r="E970" s="246" t="s">
        <v>30</v>
      </c>
      <c r="F970" s="247" t="s">
        <v>1533</v>
      </c>
      <c r="G970" s="245"/>
      <c r="H970" s="248">
        <v>2.28</v>
      </c>
      <c r="I970" s="249"/>
      <c r="J970" s="245"/>
      <c r="K970" s="245"/>
      <c r="L970" s="250"/>
      <c r="M970" s="251"/>
      <c r="N970" s="252"/>
      <c r="O970" s="252"/>
      <c r="P970" s="252"/>
      <c r="Q970" s="252"/>
      <c r="R970" s="252"/>
      <c r="S970" s="252"/>
      <c r="T970" s="253"/>
      <c r="AT970" s="254" t="s">
        <v>166</v>
      </c>
      <c r="AU970" s="254" t="s">
        <v>84</v>
      </c>
      <c r="AV970" s="12" t="s">
        <v>84</v>
      </c>
      <c r="AW970" s="12" t="s">
        <v>37</v>
      </c>
      <c r="AX970" s="12" t="s">
        <v>74</v>
      </c>
      <c r="AY970" s="254" t="s">
        <v>157</v>
      </c>
    </row>
    <row r="971" spans="2:51" s="12" customFormat="1" ht="13.5">
      <c r="B971" s="244"/>
      <c r="C971" s="245"/>
      <c r="D971" s="235" t="s">
        <v>166</v>
      </c>
      <c r="E971" s="246" t="s">
        <v>30</v>
      </c>
      <c r="F971" s="247" t="s">
        <v>1534</v>
      </c>
      <c r="G971" s="245"/>
      <c r="H971" s="248">
        <v>2.52</v>
      </c>
      <c r="I971" s="249"/>
      <c r="J971" s="245"/>
      <c r="K971" s="245"/>
      <c r="L971" s="250"/>
      <c r="M971" s="251"/>
      <c r="N971" s="252"/>
      <c r="O971" s="252"/>
      <c r="P971" s="252"/>
      <c r="Q971" s="252"/>
      <c r="R971" s="252"/>
      <c r="S971" s="252"/>
      <c r="T971" s="253"/>
      <c r="AT971" s="254" t="s">
        <v>166</v>
      </c>
      <c r="AU971" s="254" t="s">
        <v>84</v>
      </c>
      <c r="AV971" s="12" t="s">
        <v>84</v>
      </c>
      <c r="AW971" s="12" t="s">
        <v>37</v>
      </c>
      <c r="AX971" s="12" t="s">
        <v>74</v>
      </c>
      <c r="AY971" s="254" t="s">
        <v>157</v>
      </c>
    </row>
    <row r="972" spans="2:51" s="12" customFormat="1" ht="13.5">
      <c r="B972" s="244"/>
      <c r="C972" s="245"/>
      <c r="D972" s="235" t="s">
        <v>166</v>
      </c>
      <c r="E972" s="246" t="s">
        <v>30</v>
      </c>
      <c r="F972" s="247" t="s">
        <v>1535</v>
      </c>
      <c r="G972" s="245"/>
      <c r="H972" s="248">
        <v>2.04</v>
      </c>
      <c r="I972" s="249"/>
      <c r="J972" s="245"/>
      <c r="K972" s="245"/>
      <c r="L972" s="250"/>
      <c r="M972" s="251"/>
      <c r="N972" s="252"/>
      <c r="O972" s="252"/>
      <c r="P972" s="252"/>
      <c r="Q972" s="252"/>
      <c r="R972" s="252"/>
      <c r="S972" s="252"/>
      <c r="T972" s="253"/>
      <c r="AT972" s="254" t="s">
        <v>166</v>
      </c>
      <c r="AU972" s="254" t="s">
        <v>84</v>
      </c>
      <c r="AV972" s="12" t="s">
        <v>84</v>
      </c>
      <c r="AW972" s="12" t="s">
        <v>37</v>
      </c>
      <c r="AX972" s="12" t="s">
        <v>74</v>
      </c>
      <c r="AY972" s="254" t="s">
        <v>157</v>
      </c>
    </row>
    <row r="973" spans="2:51" s="12" customFormat="1" ht="13.5">
      <c r="B973" s="244"/>
      <c r="C973" s="245"/>
      <c r="D973" s="235" t="s">
        <v>166</v>
      </c>
      <c r="E973" s="246" t="s">
        <v>30</v>
      </c>
      <c r="F973" s="247" t="s">
        <v>1536</v>
      </c>
      <c r="G973" s="245"/>
      <c r="H973" s="248">
        <v>2.58</v>
      </c>
      <c r="I973" s="249"/>
      <c r="J973" s="245"/>
      <c r="K973" s="245"/>
      <c r="L973" s="250"/>
      <c r="M973" s="251"/>
      <c r="N973" s="252"/>
      <c r="O973" s="252"/>
      <c r="P973" s="252"/>
      <c r="Q973" s="252"/>
      <c r="R973" s="252"/>
      <c r="S973" s="252"/>
      <c r="T973" s="253"/>
      <c r="AT973" s="254" t="s">
        <v>166</v>
      </c>
      <c r="AU973" s="254" t="s">
        <v>84</v>
      </c>
      <c r="AV973" s="12" t="s">
        <v>84</v>
      </c>
      <c r="AW973" s="12" t="s">
        <v>37</v>
      </c>
      <c r="AX973" s="12" t="s">
        <v>74</v>
      </c>
      <c r="AY973" s="254" t="s">
        <v>157</v>
      </c>
    </row>
    <row r="974" spans="2:51" s="13" customFormat="1" ht="13.5">
      <c r="B974" s="255"/>
      <c r="C974" s="256"/>
      <c r="D974" s="235" t="s">
        <v>166</v>
      </c>
      <c r="E974" s="257" t="s">
        <v>30</v>
      </c>
      <c r="F974" s="258" t="s">
        <v>177</v>
      </c>
      <c r="G974" s="256"/>
      <c r="H974" s="259">
        <v>11.84</v>
      </c>
      <c r="I974" s="260"/>
      <c r="J974" s="256"/>
      <c r="K974" s="256"/>
      <c r="L974" s="261"/>
      <c r="M974" s="262"/>
      <c r="N974" s="263"/>
      <c r="O974" s="263"/>
      <c r="P974" s="263"/>
      <c r="Q974" s="263"/>
      <c r="R974" s="263"/>
      <c r="S974" s="263"/>
      <c r="T974" s="264"/>
      <c r="AT974" s="265" t="s">
        <v>166</v>
      </c>
      <c r="AU974" s="265" t="s">
        <v>84</v>
      </c>
      <c r="AV974" s="13" t="s">
        <v>164</v>
      </c>
      <c r="AW974" s="13" t="s">
        <v>37</v>
      </c>
      <c r="AX974" s="13" t="s">
        <v>82</v>
      </c>
      <c r="AY974" s="265" t="s">
        <v>157</v>
      </c>
    </row>
    <row r="975" spans="2:65" s="1" customFormat="1" ht="16.5" customHeight="1">
      <c r="B975" s="46"/>
      <c r="C975" s="221" t="s">
        <v>1537</v>
      </c>
      <c r="D975" s="221" t="s">
        <v>159</v>
      </c>
      <c r="E975" s="222" t="s">
        <v>1538</v>
      </c>
      <c r="F975" s="223" t="s">
        <v>1539</v>
      </c>
      <c r="G975" s="224" t="s">
        <v>162</v>
      </c>
      <c r="H975" s="225">
        <v>11.84</v>
      </c>
      <c r="I975" s="226"/>
      <c r="J975" s="227">
        <f>ROUND(I975*H975,2)</f>
        <v>0</v>
      </c>
      <c r="K975" s="223" t="s">
        <v>163</v>
      </c>
      <c r="L975" s="72"/>
      <c r="M975" s="228" t="s">
        <v>30</v>
      </c>
      <c r="N975" s="229" t="s">
        <v>45</v>
      </c>
      <c r="O975" s="47"/>
      <c r="P975" s="230">
        <f>O975*H975</f>
        <v>0</v>
      </c>
      <c r="Q975" s="230">
        <v>0.00016875</v>
      </c>
      <c r="R975" s="230">
        <f>Q975*H975</f>
        <v>0.001998</v>
      </c>
      <c r="S975" s="230">
        <v>0</v>
      </c>
      <c r="T975" s="231">
        <f>S975*H975</f>
        <v>0</v>
      </c>
      <c r="AR975" s="24" t="s">
        <v>255</v>
      </c>
      <c r="AT975" s="24" t="s">
        <v>159</v>
      </c>
      <c r="AU975" s="24" t="s">
        <v>84</v>
      </c>
      <c r="AY975" s="24" t="s">
        <v>157</v>
      </c>
      <c r="BE975" s="232">
        <f>IF(N975="základní",J975,0)</f>
        <v>0</v>
      </c>
      <c r="BF975" s="232">
        <f>IF(N975="snížená",J975,0)</f>
        <v>0</v>
      </c>
      <c r="BG975" s="232">
        <f>IF(N975="zákl. přenesená",J975,0)</f>
        <v>0</v>
      </c>
      <c r="BH975" s="232">
        <f>IF(N975="sníž. přenesená",J975,0)</f>
        <v>0</v>
      </c>
      <c r="BI975" s="232">
        <f>IF(N975="nulová",J975,0)</f>
        <v>0</v>
      </c>
      <c r="BJ975" s="24" t="s">
        <v>82</v>
      </c>
      <c r="BK975" s="232">
        <f>ROUND(I975*H975,2)</f>
        <v>0</v>
      </c>
      <c r="BL975" s="24" t="s">
        <v>255</v>
      </c>
      <c r="BM975" s="24" t="s">
        <v>1540</v>
      </c>
    </row>
    <row r="976" spans="2:65" s="1" customFormat="1" ht="25.5" customHeight="1">
      <c r="B976" s="46"/>
      <c r="C976" s="221" t="s">
        <v>1541</v>
      </c>
      <c r="D976" s="221" t="s">
        <v>159</v>
      </c>
      <c r="E976" s="222" t="s">
        <v>1542</v>
      </c>
      <c r="F976" s="223" t="s">
        <v>1543</v>
      </c>
      <c r="G976" s="224" t="s">
        <v>162</v>
      </c>
      <c r="H976" s="225">
        <v>29.356</v>
      </c>
      <c r="I976" s="226"/>
      <c r="J976" s="227">
        <f>ROUND(I976*H976,2)</f>
        <v>0</v>
      </c>
      <c r="K976" s="223" t="s">
        <v>163</v>
      </c>
      <c r="L976" s="72"/>
      <c r="M976" s="228" t="s">
        <v>30</v>
      </c>
      <c r="N976" s="229" t="s">
        <v>45</v>
      </c>
      <c r="O976" s="47"/>
      <c r="P976" s="230">
        <f>O976*H976</f>
        <v>0</v>
      </c>
      <c r="Q976" s="230">
        <v>0.00012305</v>
      </c>
      <c r="R976" s="230">
        <f>Q976*H976</f>
        <v>0.0036122558000000007</v>
      </c>
      <c r="S976" s="230">
        <v>0</v>
      </c>
      <c r="T976" s="231">
        <f>S976*H976</f>
        <v>0</v>
      </c>
      <c r="AR976" s="24" t="s">
        <v>255</v>
      </c>
      <c r="AT976" s="24" t="s">
        <v>159</v>
      </c>
      <c r="AU976" s="24" t="s">
        <v>84</v>
      </c>
      <c r="AY976" s="24" t="s">
        <v>157</v>
      </c>
      <c r="BE976" s="232">
        <f>IF(N976="základní",J976,0)</f>
        <v>0</v>
      </c>
      <c r="BF976" s="232">
        <f>IF(N976="snížená",J976,0)</f>
        <v>0</v>
      </c>
      <c r="BG976" s="232">
        <f>IF(N976="zákl. přenesená",J976,0)</f>
        <v>0</v>
      </c>
      <c r="BH976" s="232">
        <f>IF(N976="sníž. přenesená",J976,0)</f>
        <v>0</v>
      </c>
      <c r="BI976" s="232">
        <f>IF(N976="nulová",J976,0)</f>
        <v>0</v>
      </c>
      <c r="BJ976" s="24" t="s">
        <v>82</v>
      </c>
      <c r="BK976" s="232">
        <f>ROUND(I976*H976,2)</f>
        <v>0</v>
      </c>
      <c r="BL976" s="24" t="s">
        <v>255</v>
      </c>
      <c r="BM976" s="24" t="s">
        <v>1544</v>
      </c>
    </row>
    <row r="977" spans="2:51" s="12" customFormat="1" ht="13.5">
      <c r="B977" s="244"/>
      <c r="C977" s="245"/>
      <c r="D977" s="235" t="s">
        <v>166</v>
      </c>
      <c r="E977" s="246" t="s">
        <v>30</v>
      </c>
      <c r="F977" s="247" t="s">
        <v>1545</v>
      </c>
      <c r="G977" s="245"/>
      <c r="H977" s="248">
        <v>17.536</v>
      </c>
      <c r="I977" s="249"/>
      <c r="J977" s="245"/>
      <c r="K977" s="245"/>
      <c r="L977" s="250"/>
      <c r="M977" s="251"/>
      <c r="N977" s="252"/>
      <c r="O977" s="252"/>
      <c r="P977" s="252"/>
      <c r="Q977" s="252"/>
      <c r="R977" s="252"/>
      <c r="S977" s="252"/>
      <c r="T977" s="253"/>
      <c r="AT977" s="254" t="s">
        <v>166</v>
      </c>
      <c r="AU977" s="254" t="s">
        <v>84</v>
      </c>
      <c r="AV977" s="12" t="s">
        <v>84</v>
      </c>
      <c r="AW977" s="12" t="s">
        <v>37</v>
      </c>
      <c r="AX977" s="12" t="s">
        <v>74</v>
      </c>
      <c r="AY977" s="254" t="s">
        <v>157</v>
      </c>
    </row>
    <row r="978" spans="2:51" s="11" customFormat="1" ht="13.5">
      <c r="B978" s="233"/>
      <c r="C978" s="234"/>
      <c r="D978" s="235" t="s">
        <v>166</v>
      </c>
      <c r="E978" s="236" t="s">
        <v>30</v>
      </c>
      <c r="F978" s="237" t="s">
        <v>1546</v>
      </c>
      <c r="G978" s="234"/>
      <c r="H978" s="236" t="s">
        <v>30</v>
      </c>
      <c r="I978" s="238"/>
      <c r="J978" s="234"/>
      <c r="K978" s="234"/>
      <c r="L978" s="239"/>
      <c r="M978" s="240"/>
      <c r="N978" s="241"/>
      <c r="O978" s="241"/>
      <c r="P978" s="241"/>
      <c r="Q978" s="241"/>
      <c r="R978" s="241"/>
      <c r="S978" s="241"/>
      <c r="T978" s="242"/>
      <c r="AT978" s="243" t="s">
        <v>166</v>
      </c>
      <c r="AU978" s="243" t="s">
        <v>84</v>
      </c>
      <c r="AV978" s="11" t="s">
        <v>82</v>
      </c>
      <c r="AW978" s="11" t="s">
        <v>37</v>
      </c>
      <c r="AX978" s="11" t="s">
        <v>74</v>
      </c>
      <c r="AY978" s="243" t="s">
        <v>157</v>
      </c>
    </row>
    <row r="979" spans="2:51" s="12" customFormat="1" ht="13.5">
      <c r="B979" s="244"/>
      <c r="C979" s="245"/>
      <c r="D979" s="235" t="s">
        <v>166</v>
      </c>
      <c r="E979" s="246" t="s">
        <v>30</v>
      </c>
      <c r="F979" s="247" t="s">
        <v>1547</v>
      </c>
      <c r="G979" s="245"/>
      <c r="H979" s="248">
        <v>11.82</v>
      </c>
      <c r="I979" s="249"/>
      <c r="J979" s="245"/>
      <c r="K979" s="245"/>
      <c r="L979" s="250"/>
      <c r="M979" s="251"/>
      <c r="N979" s="252"/>
      <c r="O979" s="252"/>
      <c r="P979" s="252"/>
      <c r="Q979" s="252"/>
      <c r="R979" s="252"/>
      <c r="S979" s="252"/>
      <c r="T979" s="253"/>
      <c r="AT979" s="254" t="s">
        <v>166</v>
      </c>
      <c r="AU979" s="254" t="s">
        <v>84</v>
      </c>
      <c r="AV979" s="12" t="s">
        <v>84</v>
      </c>
      <c r="AW979" s="12" t="s">
        <v>37</v>
      </c>
      <c r="AX979" s="12" t="s">
        <v>74</v>
      </c>
      <c r="AY979" s="254" t="s">
        <v>157</v>
      </c>
    </row>
    <row r="980" spans="2:51" s="13" customFormat="1" ht="13.5">
      <c r="B980" s="255"/>
      <c r="C980" s="256"/>
      <c r="D980" s="235" t="s">
        <v>166</v>
      </c>
      <c r="E980" s="257" t="s">
        <v>30</v>
      </c>
      <c r="F980" s="258" t="s">
        <v>177</v>
      </c>
      <c r="G980" s="256"/>
      <c r="H980" s="259">
        <v>29.356</v>
      </c>
      <c r="I980" s="260"/>
      <c r="J980" s="256"/>
      <c r="K980" s="256"/>
      <c r="L980" s="261"/>
      <c r="M980" s="262"/>
      <c r="N980" s="263"/>
      <c r="O980" s="263"/>
      <c r="P980" s="263"/>
      <c r="Q980" s="263"/>
      <c r="R980" s="263"/>
      <c r="S980" s="263"/>
      <c r="T980" s="264"/>
      <c r="AT980" s="265" t="s">
        <v>166</v>
      </c>
      <c r="AU980" s="265" t="s">
        <v>84</v>
      </c>
      <c r="AV980" s="13" t="s">
        <v>164</v>
      </c>
      <c r="AW980" s="13" t="s">
        <v>37</v>
      </c>
      <c r="AX980" s="13" t="s">
        <v>82</v>
      </c>
      <c r="AY980" s="265" t="s">
        <v>157</v>
      </c>
    </row>
    <row r="981" spans="2:65" s="1" customFormat="1" ht="25.5" customHeight="1">
      <c r="B981" s="46"/>
      <c r="C981" s="221" t="s">
        <v>1548</v>
      </c>
      <c r="D981" s="221" t="s">
        <v>159</v>
      </c>
      <c r="E981" s="222" t="s">
        <v>1549</v>
      </c>
      <c r="F981" s="223" t="s">
        <v>1550</v>
      </c>
      <c r="G981" s="224" t="s">
        <v>162</v>
      </c>
      <c r="H981" s="225">
        <v>11.84</v>
      </c>
      <c r="I981" s="226"/>
      <c r="J981" s="227">
        <f>ROUND(I981*H981,2)</f>
        <v>0</v>
      </c>
      <c r="K981" s="223" t="s">
        <v>163</v>
      </c>
      <c r="L981" s="72"/>
      <c r="M981" s="228" t="s">
        <v>30</v>
      </c>
      <c r="N981" s="229" t="s">
        <v>45</v>
      </c>
      <c r="O981" s="47"/>
      <c r="P981" s="230">
        <f>O981*H981</f>
        <v>0</v>
      </c>
      <c r="Q981" s="230">
        <v>3E-05</v>
      </c>
      <c r="R981" s="230">
        <f>Q981*H981</f>
        <v>0.0003552</v>
      </c>
      <c r="S981" s="230">
        <v>0</v>
      </c>
      <c r="T981" s="231">
        <f>S981*H981</f>
        <v>0</v>
      </c>
      <c r="AR981" s="24" t="s">
        <v>255</v>
      </c>
      <c r="AT981" s="24" t="s">
        <v>159</v>
      </c>
      <c r="AU981" s="24" t="s">
        <v>84</v>
      </c>
      <c r="AY981" s="24" t="s">
        <v>157</v>
      </c>
      <c r="BE981" s="232">
        <f>IF(N981="základní",J981,0)</f>
        <v>0</v>
      </c>
      <c r="BF981" s="232">
        <f>IF(N981="snížená",J981,0)</f>
        <v>0</v>
      </c>
      <c r="BG981" s="232">
        <f>IF(N981="zákl. přenesená",J981,0)</f>
        <v>0</v>
      </c>
      <c r="BH981" s="232">
        <f>IF(N981="sníž. přenesená",J981,0)</f>
        <v>0</v>
      </c>
      <c r="BI981" s="232">
        <f>IF(N981="nulová",J981,0)</f>
        <v>0</v>
      </c>
      <c r="BJ981" s="24" t="s">
        <v>82</v>
      </c>
      <c r="BK981" s="232">
        <f>ROUND(I981*H981,2)</f>
        <v>0</v>
      </c>
      <c r="BL981" s="24" t="s">
        <v>255</v>
      </c>
      <c r="BM981" s="24" t="s">
        <v>1551</v>
      </c>
    </row>
    <row r="982" spans="2:65" s="1" customFormat="1" ht="25.5" customHeight="1">
      <c r="B982" s="46"/>
      <c r="C982" s="221" t="s">
        <v>1552</v>
      </c>
      <c r="D982" s="221" t="s">
        <v>159</v>
      </c>
      <c r="E982" s="222" t="s">
        <v>1553</v>
      </c>
      <c r="F982" s="223" t="s">
        <v>1554</v>
      </c>
      <c r="G982" s="224" t="s">
        <v>162</v>
      </c>
      <c r="H982" s="225">
        <v>5.92</v>
      </c>
      <c r="I982" s="226"/>
      <c r="J982" s="227">
        <f>ROUND(I982*H982,2)</f>
        <v>0</v>
      </c>
      <c r="K982" s="223" t="s">
        <v>163</v>
      </c>
      <c r="L982" s="72"/>
      <c r="M982" s="228" t="s">
        <v>30</v>
      </c>
      <c r="N982" s="229" t="s">
        <v>45</v>
      </c>
      <c r="O982" s="47"/>
      <c r="P982" s="230">
        <f>O982*H982</f>
        <v>0</v>
      </c>
      <c r="Q982" s="230">
        <v>0.00017</v>
      </c>
      <c r="R982" s="230">
        <f>Q982*H982</f>
        <v>0.0010064</v>
      </c>
      <c r="S982" s="230">
        <v>0</v>
      </c>
      <c r="T982" s="231">
        <f>S982*H982</f>
        <v>0</v>
      </c>
      <c r="AR982" s="24" t="s">
        <v>255</v>
      </c>
      <c r="AT982" s="24" t="s">
        <v>159</v>
      </c>
      <c r="AU982" s="24" t="s">
        <v>84</v>
      </c>
      <c r="AY982" s="24" t="s">
        <v>157</v>
      </c>
      <c r="BE982" s="232">
        <f>IF(N982="základní",J982,0)</f>
        <v>0</v>
      </c>
      <c r="BF982" s="232">
        <f>IF(N982="snížená",J982,0)</f>
        <v>0</v>
      </c>
      <c r="BG982" s="232">
        <f>IF(N982="zákl. přenesená",J982,0)</f>
        <v>0</v>
      </c>
      <c r="BH982" s="232">
        <f>IF(N982="sníž. přenesená",J982,0)</f>
        <v>0</v>
      </c>
      <c r="BI982" s="232">
        <f>IF(N982="nulová",J982,0)</f>
        <v>0</v>
      </c>
      <c r="BJ982" s="24" t="s">
        <v>82</v>
      </c>
      <c r="BK982" s="232">
        <f>ROUND(I982*H982,2)</f>
        <v>0</v>
      </c>
      <c r="BL982" s="24" t="s">
        <v>255</v>
      </c>
      <c r="BM982" s="24" t="s">
        <v>1555</v>
      </c>
    </row>
    <row r="983" spans="2:65" s="1" customFormat="1" ht="16.5" customHeight="1">
      <c r="B983" s="46"/>
      <c r="C983" s="221" t="s">
        <v>1556</v>
      </c>
      <c r="D983" s="221" t="s">
        <v>159</v>
      </c>
      <c r="E983" s="222" t="s">
        <v>1557</v>
      </c>
      <c r="F983" s="223" t="s">
        <v>1558</v>
      </c>
      <c r="G983" s="224" t="s">
        <v>162</v>
      </c>
      <c r="H983" s="225">
        <v>53.516</v>
      </c>
      <c r="I983" s="226"/>
      <c r="J983" s="227">
        <f>ROUND(I983*H983,2)</f>
        <v>0</v>
      </c>
      <c r="K983" s="223" t="s">
        <v>183</v>
      </c>
      <c r="L983" s="72"/>
      <c r="M983" s="228" t="s">
        <v>30</v>
      </c>
      <c r="N983" s="229" t="s">
        <v>45</v>
      </c>
      <c r="O983" s="47"/>
      <c r="P983" s="230">
        <f>O983*H983</f>
        <v>0</v>
      </c>
      <c r="Q983" s="230">
        <v>0.00098</v>
      </c>
      <c r="R983" s="230">
        <f>Q983*H983</f>
        <v>0.052445679999999995</v>
      </c>
      <c r="S983" s="230">
        <v>0</v>
      </c>
      <c r="T983" s="231">
        <f>S983*H983</f>
        <v>0</v>
      </c>
      <c r="AR983" s="24" t="s">
        <v>255</v>
      </c>
      <c r="AT983" s="24" t="s">
        <v>159</v>
      </c>
      <c r="AU983" s="24" t="s">
        <v>84</v>
      </c>
      <c r="AY983" s="24" t="s">
        <v>157</v>
      </c>
      <c r="BE983" s="232">
        <f>IF(N983="základní",J983,0)</f>
        <v>0</v>
      </c>
      <c r="BF983" s="232">
        <f>IF(N983="snížená",J983,0)</f>
        <v>0</v>
      </c>
      <c r="BG983" s="232">
        <f>IF(N983="zákl. přenesená",J983,0)</f>
        <v>0</v>
      </c>
      <c r="BH983" s="232">
        <f>IF(N983="sníž. přenesená",J983,0)</f>
        <v>0</v>
      </c>
      <c r="BI983" s="232">
        <f>IF(N983="nulová",J983,0)</f>
        <v>0</v>
      </c>
      <c r="BJ983" s="24" t="s">
        <v>82</v>
      </c>
      <c r="BK983" s="232">
        <f>ROUND(I983*H983,2)</f>
        <v>0</v>
      </c>
      <c r="BL983" s="24" t="s">
        <v>255</v>
      </c>
      <c r="BM983" s="24" t="s">
        <v>1559</v>
      </c>
    </row>
    <row r="984" spans="2:51" s="11" customFormat="1" ht="13.5">
      <c r="B984" s="233"/>
      <c r="C984" s="234"/>
      <c r="D984" s="235" t="s">
        <v>166</v>
      </c>
      <c r="E984" s="236" t="s">
        <v>30</v>
      </c>
      <c r="F984" s="237" t="s">
        <v>1560</v>
      </c>
      <c r="G984" s="234"/>
      <c r="H984" s="236" t="s">
        <v>30</v>
      </c>
      <c r="I984" s="238"/>
      <c r="J984" s="234"/>
      <c r="K984" s="234"/>
      <c r="L984" s="239"/>
      <c r="M984" s="240"/>
      <c r="N984" s="241"/>
      <c r="O984" s="241"/>
      <c r="P984" s="241"/>
      <c r="Q984" s="241"/>
      <c r="R984" s="241"/>
      <c r="S984" s="241"/>
      <c r="T984" s="242"/>
      <c r="AT984" s="243" t="s">
        <v>166</v>
      </c>
      <c r="AU984" s="243" t="s">
        <v>84</v>
      </c>
      <c r="AV984" s="11" t="s">
        <v>82</v>
      </c>
      <c r="AW984" s="11" t="s">
        <v>37</v>
      </c>
      <c r="AX984" s="11" t="s">
        <v>74</v>
      </c>
      <c r="AY984" s="243" t="s">
        <v>157</v>
      </c>
    </row>
    <row r="985" spans="2:51" s="12" customFormat="1" ht="13.5">
      <c r="B985" s="244"/>
      <c r="C985" s="245"/>
      <c r="D985" s="235" t="s">
        <v>166</v>
      </c>
      <c r="E985" s="246" t="s">
        <v>30</v>
      </c>
      <c r="F985" s="247" t="s">
        <v>1561</v>
      </c>
      <c r="G985" s="245"/>
      <c r="H985" s="248">
        <v>31.176</v>
      </c>
      <c r="I985" s="249"/>
      <c r="J985" s="245"/>
      <c r="K985" s="245"/>
      <c r="L985" s="250"/>
      <c r="M985" s="251"/>
      <c r="N985" s="252"/>
      <c r="O985" s="252"/>
      <c r="P985" s="252"/>
      <c r="Q985" s="252"/>
      <c r="R985" s="252"/>
      <c r="S985" s="252"/>
      <c r="T985" s="253"/>
      <c r="AT985" s="254" t="s">
        <v>166</v>
      </c>
      <c r="AU985" s="254" t="s">
        <v>84</v>
      </c>
      <c r="AV985" s="12" t="s">
        <v>84</v>
      </c>
      <c r="AW985" s="12" t="s">
        <v>37</v>
      </c>
      <c r="AX985" s="12" t="s">
        <v>74</v>
      </c>
      <c r="AY985" s="254" t="s">
        <v>157</v>
      </c>
    </row>
    <row r="986" spans="2:51" s="12" customFormat="1" ht="13.5">
      <c r="B986" s="244"/>
      <c r="C986" s="245"/>
      <c r="D986" s="235" t="s">
        <v>166</v>
      </c>
      <c r="E986" s="246" t="s">
        <v>30</v>
      </c>
      <c r="F986" s="247" t="s">
        <v>1562</v>
      </c>
      <c r="G986" s="245"/>
      <c r="H986" s="248">
        <v>22.34</v>
      </c>
      <c r="I986" s="249"/>
      <c r="J986" s="245"/>
      <c r="K986" s="245"/>
      <c r="L986" s="250"/>
      <c r="M986" s="251"/>
      <c r="N986" s="252"/>
      <c r="O986" s="252"/>
      <c r="P986" s="252"/>
      <c r="Q986" s="252"/>
      <c r="R986" s="252"/>
      <c r="S986" s="252"/>
      <c r="T986" s="253"/>
      <c r="AT986" s="254" t="s">
        <v>166</v>
      </c>
      <c r="AU986" s="254" t="s">
        <v>84</v>
      </c>
      <c r="AV986" s="12" t="s">
        <v>84</v>
      </c>
      <c r="AW986" s="12" t="s">
        <v>37</v>
      </c>
      <c r="AX986" s="12" t="s">
        <v>74</v>
      </c>
      <c r="AY986" s="254" t="s">
        <v>157</v>
      </c>
    </row>
    <row r="987" spans="2:51" s="13" customFormat="1" ht="13.5">
      <c r="B987" s="255"/>
      <c r="C987" s="256"/>
      <c r="D987" s="235" t="s">
        <v>166</v>
      </c>
      <c r="E987" s="257" t="s">
        <v>30</v>
      </c>
      <c r="F987" s="258" t="s">
        <v>177</v>
      </c>
      <c r="G987" s="256"/>
      <c r="H987" s="259">
        <v>53.516</v>
      </c>
      <c r="I987" s="260"/>
      <c r="J987" s="256"/>
      <c r="K987" s="256"/>
      <c r="L987" s="261"/>
      <c r="M987" s="262"/>
      <c r="N987" s="263"/>
      <c r="O987" s="263"/>
      <c r="P987" s="263"/>
      <c r="Q987" s="263"/>
      <c r="R987" s="263"/>
      <c r="S987" s="263"/>
      <c r="T987" s="264"/>
      <c r="AT987" s="265" t="s">
        <v>166</v>
      </c>
      <c r="AU987" s="265" t="s">
        <v>84</v>
      </c>
      <c r="AV987" s="13" t="s">
        <v>164</v>
      </c>
      <c r="AW987" s="13" t="s">
        <v>37</v>
      </c>
      <c r="AX987" s="13" t="s">
        <v>82</v>
      </c>
      <c r="AY987" s="265" t="s">
        <v>157</v>
      </c>
    </row>
    <row r="988" spans="2:63" s="10" customFormat="1" ht="29.85" customHeight="1">
      <c r="B988" s="205"/>
      <c r="C988" s="206"/>
      <c r="D988" s="207" t="s">
        <v>73</v>
      </c>
      <c r="E988" s="219" t="s">
        <v>1563</v>
      </c>
      <c r="F988" s="219" t="s">
        <v>1564</v>
      </c>
      <c r="G988" s="206"/>
      <c r="H988" s="206"/>
      <c r="I988" s="209"/>
      <c r="J988" s="220">
        <f>BK988</f>
        <v>0</v>
      </c>
      <c r="K988" s="206"/>
      <c r="L988" s="211"/>
      <c r="M988" s="212"/>
      <c r="N988" s="213"/>
      <c r="O988" s="213"/>
      <c r="P988" s="214">
        <f>SUM(P989:P991)</f>
        <v>0</v>
      </c>
      <c r="Q988" s="213"/>
      <c r="R988" s="214">
        <f>SUM(R989:R991)</f>
        <v>0.30289752480000004</v>
      </c>
      <c r="S988" s="213"/>
      <c r="T988" s="215">
        <f>SUM(T989:T991)</f>
        <v>0</v>
      </c>
      <c r="AR988" s="216" t="s">
        <v>84</v>
      </c>
      <c r="AT988" s="217" t="s">
        <v>73</v>
      </c>
      <c r="AU988" s="217" t="s">
        <v>82</v>
      </c>
      <c r="AY988" s="216" t="s">
        <v>157</v>
      </c>
      <c r="BK988" s="218">
        <f>SUM(BK989:BK991)</f>
        <v>0</v>
      </c>
    </row>
    <row r="989" spans="2:65" s="1" customFormat="1" ht="25.5" customHeight="1">
      <c r="B989" s="46"/>
      <c r="C989" s="221" t="s">
        <v>1565</v>
      </c>
      <c r="D989" s="221" t="s">
        <v>159</v>
      </c>
      <c r="E989" s="222" t="s">
        <v>1566</v>
      </c>
      <c r="F989" s="223" t="s">
        <v>1567</v>
      </c>
      <c r="G989" s="224" t="s">
        <v>162</v>
      </c>
      <c r="H989" s="225">
        <v>1046.148</v>
      </c>
      <c r="I989" s="226"/>
      <c r="J989" s="227">
        <f>ROUND(I989*H989,2)</f>
        <v>0</v>
      </c>
      <c r="K989" s="223" t="s">
        <v>163</v>
      </c>
      <c r="L989" s="72"/>
      <c r="M989" s="228" t="s">
        <v>30</v>
      </c>
      <c r="N989" s="229" t="s">
        <v>45</v>
      </c>
      <c r="O989" s="47"/>
      <c r="P989" s="230">
        <f>O989*H989</f>
        <v>0</v>
      </c>
      <c r="Q989" s="230">
        <v>0.000286</v>
      </c>
      <c r="R989" s="230">
        <f>Q989*H989</f>
        <v>0.299198328</v>
      </c>
      <c r="S989" s="230">
        <v>0</v>
      </c>
      <c r="T989" s="231">
        <f>S989*H989</f>
        <v>0</v>
      </c>
      <c r="AR989" s="24" t="s">
        <v>255</v>
      </c>
      <c r="AT989" s="24" t="s">
        <v>159</v>
      </c>
      <c r="AU989" s="24" t="s">
        <v>84</v>
      </c>
      <c r="AY989" s="24" t="s">
        <v>157</v>
      </c>
      <c r="BE989" s="232">
        <f>IF(N989="základní",J989,0)</f>
        <v>0</v>
      </c>
      <c r="BF989" s="232">
        <f>IF(N989="snížená",J989,0)</f>
        <v>0</v>
      </c>
      <c r="BG989" s="232">
        <f>IF(N989="zákl. přenesená",J989,0)</f>
        <v>0</v>
      </c>
      <c r="BH989" s="232">
        <f>IF(N989="sníž. přenesená",J989,0)</f>
        <v>0</v>
      </c>
      <c r="BI989" s="232">
        <f>IF(N989="nulová",J989,0)</f>
        <v>0</v>
      </c>
      <c r="BJ989" s="24" t="s">
        <v>82</v>
      </c>
      <c r="BK989" s="232">
        <f>ROUND(I989*H989,2)</f>
        <v>0</v>
      </c>
      <c r="BL989" s="24" t="s">
        <v>255</v>
      </c>
      <c r="BM989" s="24" t="s">
        <v>1568</v>
      </c>
    </row>
    <row r="990" spans="2:51" s="12" customFormat="1" ht="13.5">
      <c r="B990" s="244"/>
      <c r="C990" s="245"/>
      <c r="D990" s="235" t="s">
        <v>166</v>
      </c>
      <c r="E990" s="246" t="s">
        <v>30</v>
      </c>
      <c r="F990" s="247" t="s">
        <v>1569</v>
      </c>
      <c r="G990" s="245"/>
      <c r="H990" s="248">
        <v>1046.148</v>
      </c>
      <c r="I990" s="249"/>
      <c r="J990" s="245"/>
      <c r="K990" s="245"/>
      <c r="L990" s="250"/>
      <c r="M990" s="251"/>
      <c r="N990" s="252"/>
      <c r="O990" s="252"/>
      <c r="P990" s="252"/>
      <c r="Q990" s="252"/>
      <c r="R990" s="252"/>
      <c r="S990" s="252"/>
      <c r="T990" s="253"/>
      <c r="AT990" s="254" t="s">
        <v>166</v>
      </c>
      <c r="AU990" s="254" t="s">
        <v>84</v>
      </c>
      <c r="AV990" s="12" t="s">
        <v>84</v>
      </c>
      <c r="AW990" s="12" t="s">
        <v>37</v>
      </c>
      <c r="AX990" s="12" t="s">
        <v>82</v>
      </c>
      <c r="AY990" s="254" t="s">
        <v>157</v>
      </c>
    </row>
    <row r="991" spans="2:65" s="1" customFormat="1" ht="25.5" customHeight="1">
      <c r="B991" s="46"/>
      <c r="C991" s="221" t="s">
        <v>1570</v>
      </c>
      <c r="D991" s="221" t="s">
        <v>159</v>
      </c>
      <c r="E991" s="222" t="s">
        <v>1571</v>
      </c>
      <c r="F991" s="223" t="s">
        <v>1572</v>
      </c>
      <c r="G991" s="224" t="s">
        <v>162</v>
      </c>
      <c r="H991" s="225">
        <v>355.692</v>
      </c>
      <c r="I991" s="226"/>
      <c r="J991" s="227">
        <f>ROUND(I991*H991,2)</f>
        <v>0</v>
      </c>
      <c r="K991" s="223" t="s">
        <v>163</v>
      </c>
      <c r="L991" s="72"/>
      <c r="M991" s="228" t="s">
        <v>30</v>
      </c>
      <c r="N991" s="229" t="s">
        <v>45</v>
      </c>
      <c r="O991" s="47"/>
      <c r="P991" s="230">
        <f>O991*H991</f>
        <v>0</v>
      </c>
      <c r="Q991" s="230">
        <v>1.04E-05</v>
      </c>
      <c r="R991" s="230">
        <f>Q991*H991</f>
        <v>0.0036991968000000004</v>
      </c>
      <c r="S991" s="230">
        <v>0</v>
      </c>
      <c r="T991" s="231">
        <f>S991*H991</f>
        <v>0</v>
      </c>
      <c r="AR991" s="24" t="s">
        <v>255</v>
      </c>
      <c r="AT991" s="24" t="s">
        <v>159</v>
      </c>
      <c r="AU991" s="24" t="s">
        <v>84</v>
      </c>
      <c r="AY991" s="24" t="s">
        <v>157</v>
      </c>
      <c r="BE991" s="232">
        <f>IF(N991="základní",J991,0)</f>
        <v>0</v>
      </c>
      <c r="BF991" s="232">
        <f>IF(N991="snížená",J991,0)</f>
        <v>0</v>
      </c>
      <c r="BG991" s="232">
        <f>IF(N991="zákl. přenesená",J991,0)</f>
        <v>0</v>
      </c>
      <c r="BH991" s="232">
        <f>IF(N991="sníž. přenesená",J991,0)</f>
        <v>0</v>
      </c>
      <c r="BI991" s="232">
        <f>IF(N991="nulová",J991,0)</f>
        <v>0</v>
      </c>
      <c r="BJ991" s="24" t="s">
        <v>82</v>
      </c>
      <c r="BK991" s="232">
        <f>ROUND(I991*H991,2)</f>
        <v>0</v>
      </c>
      <c r="BL991" s="24" t="s">
        <v>255</v>
      </c>
      <c r="BM991" s="24" t="s">
        <v>1573</v>
      </c>
    </row>
    <row r="992" spans="2:63" s="10" customFormat="1" ht="29.85" customHeight="1">
      <c r="B992" s="205"/>
      <c r="C992" s="206"/>
      <c r="D992" s="207" t="s">
        <v>73</v>
      </c>
      <c r="E992" s="219" t="s">
        <v>1574</v>
      </c>
      <c r="F992" s="219" t="s">
        <v>1575</v>
      </c>
      <c r="G992" s="206"/>
      <c r="H992" s="206"/>
      <c r="I992" s="209"/>
      <c r="J992" s="220">
        <f>BK992</f>
        <v>0</v>
      </c>
      <c r="K992" s="206"/>
      <c r="L992" s="211"/>
      <c r="M992" s="212"/>
      <c r="N992" s="213"/>
      <c r="O992" s="213"/>
      <c r="P992" s="214">
        <f>SUM(P993:P1011)</f>
        <v>0</v>
      </c>
      <c r="Q992" s="213"/>
      <c r="R992" s="214">
        <f>SUM(R993:R1011)</f>
        <v>1.274566452</v>
      </c>
      <c r="S992" s="213"/>
      <c r="T992" s="215">
        <f>SUM(T993:T1011)</f>
        <v>0</v>
      </c>
      <c r="AR992" s="216" t="s">
        <v>84</v>
      </c>
      <c r="AT992" s="217" t="s">
        <v>73</v>
      </c>
      <c r="AU992" s="217" t="s">
        <v>82</v>
      </c>
      <c r="AY992" s="216" t="s">
        <v>157</v>
      </c>
      <c r="BK992" s="218">
        <f>SUM(BK993:BK1011)</f>
        <v>0</v>
      </c>
    </row>
    <row r="993" spans="2:65" s="1" customFormat="1" ht="38.25" customHeight="1">
      <c r="B993" s="46"/>
      <c r="C993" s="221" t="s">
        <v>1576</v>
      </c>
      <c r="D993" s="221" t="s">
        <v>159</v>
      </c>
      <c r="E993" s="222" t="s">
        <v>1577</v>
      </c>
      <c r="F993" s="223" t="s">
        <v>1578</v>
      </c>
      <c r="G993" s="224" t="s">
        <v>162</v>
      </c>
      <c r="H993" s="225">
        <v>16.578</v>
      </c>
      <c r="I993" s="226"/>
      <c r="J993" s="227">
        <f>ROUND(I993*H993,2)</f>
        <v>0</v>
      </c>
      <c r="K993" s="223" t="s">
        <v>163</v>
      </c>
      <c r="L993" s="72"/>
      <c r="M993" s="228" t="s">
        <v>30</v>
      </c>
      <c r="N993" s="229" t="s">
        <v>45</v>
      </c>
      <c r="O993" s="47"/>
      <c r="P993" s="230">
        <f>O993*H993</f>
        <v>0</v>
      </c>
      <c r="Q993" s="230">
        <v>0.020584</v>
      </c>
      <c r="R993" s="230">
        <f>Q993*H993</f>
        <v>0.341241552</v>
      </c>
      <c r="S993" s="230">
        <v>0</v>
      </c>
      <c r="T993" s="231">
        <f>S993*H993</f>
        <v>0</v>
      </c>
      <c r="AR993" s="24" t="s">
        <v>255</v>
      </c>
      <c r="AT993" s="24" t="s">
        <v>159</v>
      </c>
      <c r="AU993" s="24" t="s">
        <v>84</v>
      </c>
      <c r="AY993" s="24" t="s">
        <v>157</v>
      </c>
      <c r="BE993" s="232">
        <f>IF(N993="základní",J993,0)</f>
        <v>0</v>
      </c>
      <c r="BF993" s="232">
        <f>IF(N993="snížená",J993,0)</f>
        <v>0</v>
      </c>
      <c r="BG993" s="232">
        <f>IF(N993="zákl. přenesená",J993,0)</f>
        <v>0</v>
      </c>
      <c r="BH993" s="232">
        <f>IF(N993="sníž. přenesená",J993,0)</f>
        <v>0</v>
      </c>
      <c r="BI993" s="232">
        <f>IF(N993="nulová",J993,0)</f>
        <v>0</v>
      </c>
      <c r="BJ993" s="24" t="s">
        <v>82</v>
      </c>
      <c r="BK993" s="232">
        <f>ROUND(I993*H993,2)</f>
        <v>0</v>
      </c>
      <c r="BL993" s="24" t="s">
        <v>255</v>
      </c>
      <c r="BM993" s="24" t="s">
        <v>1579</v>
      </c>
    </row>
    <row r="994" spans="2:51" s="11" customFormat="1" ht="13.5">
      <c r="B994" s="233"/>
      <c r="C994" s="234"/>
      <c r="D994" s="235" t="s">
        <v>166</v>
      </c>
      <c r="E994" s="236" t="s">
        <v>30</v>
      </c>
      <c r="F994" s="237" t="s">
        <v>1580</v>
      </c>
      <c r="G994" s="234"/>
      <c r="H994" s="236" t="s">
        <v>30</v>
      </c>
      <c r="I994" s="238"/>
      <c r="J994" s="234"/>
      <c r="K994" s="234"/>
      <c r="L994" s="239"/>
      <c r="M994" s="240"/>
      <c r="N994" s="241"/>
      <c r="O994" s="241"/>
      <c r="P994" s="241"/>
      <c r="Q994" s="241"/>
      <c r="R994" s="241"/>
      <c r="S994" s="241"/>
      <c r="T994" s="242"/>
      <c r="AT994" s="243" t="s">
        <v>166</v>
      </c>
      <c r="AU994" s="243" t="s">
        <v>84</v>
      </c>
      <c r="AV994" s="11" t="s">
        <v>82</v>
      </c>
      <c r="AW994" s="11" t="s">
        <v>37</v>
      </c>
      <c r="AX994" s="11" t="s">
        <v>74</v>
      </c>
      <c r="AY994" s="243" t="s">
        <v>157</v>
      </c>
    </row>
    <row r="995" spans="2:51" s="12" customFormat="1" ht="13.5">
      <c r="B995" s="244"/>
      <c r="C995" s="245"/>
      <c r="D995" s="235" t="s">
        <v>166</v>
      </c>
      <c r="E995" s="246" t="s">
        <v>30</v>
      </c>
      <c r="F995" s="247" t="s">
        <v>1581</v>
      </c>
      <c r="G995" s="245"/>
      <c r="H995" s="248">
        <v>4.824</v>
      </c>
      <c r="I995" s="249"/>
      <c r="J995" s="245"/>
      <c r="K995" s="245"/>
      <c r="L995" s="250"/>
      <c r="M995" s="251"/>
      <c r="N995" s="252"/>
      <c r="O995" s="252"/>
      <c r="P995" s="252"/>
      <c r="Q995" s="252"/>
      <c r="R995" s="252"/>
      <c r="S995" s="252"/>
      <c r="T995" s="253"/>
      <c r="AT995" s="254" t="s">
        <v>166</v>
      </c>
      <c r="AU995" s="254" t="s">
        <v>84</v>
      </c>
      <c r="AV995" s="12" t="s">
        <v>84</v>
      </c>
      <c r="AW995" s="12" t="s">
        <v>37</v>
      </c>
      <c r="AX995" s="12" t="s">
        <v>74</v>
      </c>
      <c r="AY995" s="254" t="s">
        <v>157</v>
      </c>
    </row>
    <row r="996" spans="2:51" s="11" customFormat="1" ht="13.5">
      <c r="B996" s="233"/>
      <c r="C996" s="234"/>
      <c r="D996" s="235" t="s">
        <v>166</v>
      </c>
      <c r="E996" s="236" t="s">
        <v>30</v>
      </c>
      <c r="F996" s="237" t="s">
        <v>1582</v>
      </c>
      <c r="G996" s="234"/>
      <c r="H996" s="236" t="s">
        <v>30</v>
      </c>
      <c r="I996" s="238"/>
      <c r="J996" s="234"/>
      <c r="K996" s="234"/>
      <c r="L996" s="239"/>
      <c r="M996" s="240"/>
      <c r="N996" s="241"/>
      <c r="O996" s="241"/>
      <c r="P996" s="241"/>
      <c r="Q996" s="241"/>
      <c r="R996" s="241"/>
      <c r="S996" s="241"/>
      <c r="T996" s="242"/>
      <c r="AT996" s="243" t="s">
        <v>166</v>
      </c>
      <c r="AU996" s="243" t="s">
        <v>84</v>
      </c>
      <c r="AV996" s="11" t="s">
        <v>82</v>
      </c>
      <c r="AW996" s="11" t="s">
        <v>37</v>
      </c>
      <c r="AX996" s="11" t="s">
        <v>74</v>
      </c>
      <c r="AY996" s="243" t="s">
        <v>157</v>
      </c>
    </row>
    <row r="997" spans="2:51" s="12" customFormat="1" ht="13.5">
      <c r="B997" s="244"/>
      <c r="C997" s="245"/>
      <c r="D997" s="235" t="s">
        <v>166</v>
      </c>
      <c r="E997" s="246" t="s">
        <v>30</v>
      </c>
      <c r="F997" s="247" t="s">
        <v>1583</v>
      </c>
      <c r="G997" s="245"/>
      <c r="H997" s="248">
        <v>11.754</v>
      </c>
      <c r="I997" s="249"/>
      <c r="J997" s="245"/>
      <c r="K997" s="245"/>
      <c r="L997" s="250"/>
      <c r="M997" s="251"/>
      <c r="N997" s="252"/>
      <c r="O997" s="252"/>
      <c r="P997" s="252"/>
      <c r="Q997" s="252"/>
      <c r="R997" s="252"/>
      <c r="S997" s="252"/>
      <c r="T997" s="253"/>
      <c r="AT997" s="254" t="s">
        <v>166</v>
      </c>
      <c r="AU997" s="254" t="s">
        <v>84</v>
      </c>
      <c r="AV997" s="12" t="s">
        <v>84</v>
      </c>
      <c r="AW997" s="12" t="s">
        <v>37</v>
      </c>
      <c r="AX997" s="12" t="s">
        <v>74</v>
      </c>
      <c r="AY997" s="254" t="s">
        <v>157</v>
      </c>
    </row>
    <row r="998" spans="2:51" s="13" customFormat="1" ht="13.5">
      <c r="B998" s="255"/>
      <c r="C998" s="256"/>
      <c r="D998" s="235" t="s">
        <v>166</v>
      </c>
      <c r="E998" s="257" t="s">
        <v>30</v>
      </c>
      <c r="F998" s="258" t="s">
        <v>177</v>
      </c>
      <c r="G998" s="256"/>
      <c r="H998" s="259">
        <v>16.578</v>
      </c>
      <c r="I998" s="260"/>
      <c r="J998" s="256"/>
      <c r="K998" s="256"/>
      <c r="L998" s="261"/>
      <c r="M998" s="262"/>
      <c r="N998" s="263"/>
      <c r="O998" s="263"/>
      <c r="P998" s="263"/>
      <c r="Q998" s="263"/>
      <c r="R998" s="263"/>
      <c r="S998" s="263"/>
      <c r="T998" s="264"/>
      <c r="AT998" s="265" t="s">
        <v>166</v>
      </c>
      <c r="AU998" s="265" t="s">
        <v>84</v>
      </c>
      <c r="AV998" s="13" t="s">
        <v>164</v>
      </c>
      <c r="AW998" s="13" t="s">
        <v>37</v>
      </c>
      <c r="AX998" s="13" t="s">
        <v>82</v>
      </c>
      <c r="AY998" s="265" t="s">
        <v>157</v>
      </c>
    </row>
    <row r="999" spans="2:65" s="1" customFormat="1" ht="16.5" customHeight="1">
      <c r="B999" s="46"/>
      <c r="C999" s="266" t="s">
        <v>1584</v>
      </c>
      <c r="D999" s="266" t="s">
        <v>179</v>
      </c>
      <c r="E999" s="267" t="s">
        <v>1585</v>
      </c>
      <c r="F999" s="268" t="s">
        <v>1586</v>
      </c>
      <c r="G999" s="269" t="s">
        <v>162</v>
      </c>
      <c r="H999" s="270">
        <v>16.578</v>
      </c>
      <c r="I999" s="271"/>
      <c r="J999" s="272">
        <f>ROUND(I999*H999,2)</f>
        <v>0</v>
      </c>
      <c r="K999" s="268" t="s">
        <v>183</v>
      </c>
      <c r="L999" s="273"/>
      <c r="M999" s="274" t="s">
        <v>30</v>
      </c>
      <c r="N999" s="275" t="s">
        <v>45</v>
      </c>
      <c r="O999" s="47"/>
      <c r="P999" s="230">
        <f>O999*H999</f>
        <v>0</v>
      </c>
      <c r="Q999" s="230">
        <v>0.024</v>
      </c>
      <c r="R999" s="230">
        <f>Q999*H999</f>
        <v>0.397872</v>
      </c>
      <c r="S999" s="230">
        <v>0</v>
      </c>
      <c r="T999" s="231">
        <f>S999*H999</f>
        <v>0</v>
      </c>
      <c r="AR999" s="24" t="s">
        <v>370</v>
      </c>
      <c r="AT999" s="24" t="s">
        <v>179</v>
      </c>
      <c r="AU999" s="24" t="s">
        <v>84</v>
      </c>
      <c r="AY999" s="24" t="s">
        <v>157</v>
      </c>
      <c r="BE999" s="232">
        <f>IF(N999="základní",J999,0)</f>
        <v>0</v>
      </c>
      <c r="BF999" s="232">
        <f>IF(N999="snížená",J999,0)</f>
        <v>0</v>
      </c>
      <c r="BG999" s="232">
        <f>IF(N999="zákl. přenesená",J999,0)</f>
        <v>0</v>
      </c>
      <c r="BH999" s="232">
        <f>IF(N999="sníž. přenesená",J999,0)</f>
        <v>0</v>
      </c>
      <c r="BI999" s="232">
        <f>IF(N999="nulová",J999,0)</f>
        <v>0</v>
      </c>
      <c r="BJ999" s="24" t="s">
        <v>82</v>
      </c>
      <c r="BK999" s="232">
        <f>ROUND(I999*H999,2)</f>
        <v>0</v>
      </c>
      <c r="BL999" s="24" t="s">
        <v>255</v>
      </c>
      <c r="BM999" s="24" t="s">
        <v>1587</v>
      </c>
    </row>
    <row r="1000" spans="2:65" s="1" customFormat="1" ht="16.5" customHeight="1">
      <c r="B1000" s="46"/>
      <c r="C1000" s="221" t="s">
        <v>1588</v>
      </c>
      <c r="D1000" s="221" t="s">
        <v>159</v>
      </c>
      <c r="E1000" s="222" t="s">
        <v>1589</v>
      </c>
      <c r="F1000" s="223" t="s">
        <v>1590</v>
      </c>
      <c r="G1000" s="224" t="s">
        <v>162</v>
      </c>
      <c r="H1000" s="225">
        <v>5.775</v>
      </c>
      <c r="I1000" s="226"/>
      <c r="J1000" s="227">
        <f>ROUND(I1000*H1000,2)</f>
        <v>0</v>
      </c>
      <c r="K1000" s="223" t="s">
        <v>183</v>
      </c>
      <c r="L1000" s="72"/>
      <c r="M1000" s="228" t="s">
        <v>30</v>
      </c>
      <c r="N1000" s="229" t="s">
        <v>45</v>
      </c>
      <c r="O1000" s="47"/>
      <c r="P1000" s="230">
        <f>O1000*H1000</f>
        <v>0</v>
      </c>
      <c r="Q1000" s="230">
        <v>0.02058</v>
      </c>
      <c r="R1000" s="230">
        <f>Q1000*H1000</f>
        <v>0.11884950000000001</v>
      </c>
      <c r="S1000" s="230">
        <v>0</v>
      </c>
      <c r="T1000" s="231">
        <f>S1000*H1000</f>
        <v>0</v>
      </c>
      <c r="AR1000" s="24" t="s">
        <v>255</v>
      </c>
      <c r="AT1000" s="24" t="s">
        <v>159</v>
      </c>
      <c r="AU1000" s="24" t="s">
        <v>84</v>
      </c>
      <c r="AY1000" s="24" t="s">
        <v>157</v>
      </c>
      <c r="BE1000" s="232">
        <f>IF(N1000="základní",J1000,0)</f>
        <v>0</v>
      </c>
      <c r="BF1000" s="232">
        <f>IF(N1000="snížená",J1000,0)</f>
        <v>0</v>
      </c>
      <c r="BG1000" s="232">
        <f>IF(N1000="zákl. přenesená",J1000,0)</f>
        <v>0</v>
      </c>
      <c r="BH1000" s="232">
        <f>IF(N1000="sníž. přenesená",J1000,0)</f>
        <v>0</v>
      </c>
      <c r="BI1000" s="232">
        <f>IF(N1000="nulová",J1000,0)</f>
        <v>0</v>
      </c>
      <c r="BJ1000" s="24" t="s">
        <v>82</v>
      </c>
      <c r="BK1000" s="232">
        <f>ROUND(I1000*H1000,2)</f>
        <v>0</v>
      </c>
      <c r="BL1000" s="24" t="s">
        <v>255</v>
      </c>
      <c r="BM1000" s="24" t="s">
        <v>1591</v>
      </c>
    </row>
    <row r="1001" spans="2:51" s="12" customFormat="1" ht="13.5">
      <c r="B1001" s="244"/>
      <c r="C1001" s="245"/>
      <c r="D1001" s="235" t="s">
        <v>166</v>
      </c>
      <c r="E1001" s="246" t="s">
        <v>30</v>
      </c>
      <c r="F1001" s="247" t="s">
        <v>1592</v>
      </c>
      <c r="G1001" s="245"/>
      <c r="H1001" s="248">
        <v>5.775</v>
      </c>
      <c r="I1001" s="249"/>
      <c r="J1001" s="245"/>
      <c r="K1001" s="245"/>
      <c r="L1001" s="250"/>
      <c r="M1001" s="251"/>
      <c r="N1001" s="252"/>
      <c r="O1001" s="252"/>
      <c r="P1001" s="252"/>
      <c r="Q1001" s="252"/>
      <c r="R1001" s="252"/>
      <c r="S1001" s="252"/>
      <c r="T1001" s="253"/>
      <c r="AT1001" s="254" t="s">
        <v>166</v>
      </c>
      <c r="AU1001" s="254" t="s">
        <v>84</v>
      </c>
      <c r="AV1001" s="12" t="s">
        <v>84</v>
      </c>
      <c r="AW1001" s="12" t="s">
        <v>37</v>
      </c>
      <c r="AX1001" s="12" t="s">
        <v>82</v>
      </c>
      <c r="AY1001" s="254" t="s">
        <v>157</v>
      </c>
    </row>
    <row r="1002" spans="2:65" s="1" customFormat="1" ht="16.5" customHeight="1">
      <c r="B1002" s="46"/>
      <c r="C1002" s="266" t="s">
        <v>1593</v>
      </c>
      <c r="D1002" s="266" t="s">
        <v>179</v>
      </c>
      <c r="E1002" s="267" t="s">
        <v>1594</v>
      </c>
      <c r="F1002" s="268" t="s">
        <v>1595</v>
      </c>
      <c r="G1002" s="269" t="s">
        <v>162</v>
      </c>
      <c r="H1002" s="270">
        <v>5.775</v>
      </c>
      <c r="I1002" s="271"/>
      <c r="J1002" s="272">
        <f>ROUND(I1002*H1002,2)</f>
        <v>0</v>
      </c>
      <c r="K1002" s="268" t="s">
        <v>183</v>
      </c>
      <c r="L1002" s="273"/>
      <c r="M1002" s="274" t="s">
        <v>30</v>
      </c>
      <c r="N1002" s="275" t="s">
        <v>45</v>
      </c>
      <c r="O1002" s="47"/>
      <c r="P1002" s="230">
        <f>O1002*H1002</f>
        <v>0</v>
      </c>
      <c r="Q1002" s="230">
        <v>0.072</v>
      </c>
      <c r="R1002" s="230">
        <f>Q1002*H1002</f>
        <v>0.4158</v>
      </c>
      <c r="S1002" s="230">
        <v>0</v>
      </c>
      <c r="T1002" s="231">
        <f>S1002*H1002</f>
        <v>0</v>
      </c>
      <c r="AR1002" s="24" t="s">
        <v>370</v>
      </c>
      <c r="AT1002" s="24" t="s">
        <v>179</v>
      </c>
      <c r="AU1002" s="24" t="s">
        <v>84</v>
      </c>
      <c r="AY1002" s="24" t="s">
        <v>157</v>
      </c>
      <c r="BE1002" s="232">
        <f>IF(N1002="základní",J1002,0)</f>
        <v>0</v>
      </c>
      <c r="BF1002" s="232">
        <f>IF(N1002="snížená",J1002,0)</f>
        <v>0</v>
      </c>
      <c r="BG1002" s="232">
        <f>IF(N1002="zákl. přenesená",J1002,0)</f>
        <v>0</v>
      </c>
      <c r="BH1002" s="232">
        <f>IF(N1002="sníž. přenesená",J1002,0)</f>
        <v>0</v>
      </c>
      <c r="BI1002" s="232">
        <f>IF(N1002="nulová",J1002,0)</f>
        <v>0</v>
      </c>
      <c r="BJ1002" s="24" t="s">
        <v>82</v>
      </c>
      <c r="BK1002" s="232">
        <f>ROUND(I1002*H1002,2)</f>
        <v>0</v>
      </c>
      <c r="BL1002" s="24" t="s">
        <v>255</v>
      </c>
      <c r="BM1002" s="24" t="s">
        <v>1596</v>
      </c>
    </row>
    <row r="1003" spans="2:65" s="1" customFormat="1" ht="16.5" customHeight="1">
      <c r="B1003" s="46"/>
      <c r="C1003" s="221" t="s">
        <v>1597</v>
      </c>
      <c r="D1003" s="221" t="s">
        <v>159</v>
      </c>
      <c r="E1003" s="222" t="s">
        <v>1598</v>
      </c>
      <c r="F1003" s="223" t="s">
        <v>1599</v>
      </c>
      <c r="G1003" s="224" t="s">
        <v>162</v>
      </c>
      <c r="H1003" s="225">
        <v>1.3</v>
      </c>
      <c r="I1003" s="226"/>
      <c r="J1003" s="227">
        <f>ROUND(I1003*H1003,2)</f>
        <v>0</v>
      </c>
      <c r="K1003" s="223" t="s">
        <v>163</v>
      </c>
      <c r="L1003" s="72"/>
      <c r="M1003" s="228" t="s">
        <v>30</v>
      </c>
      <c r="N1003" s="229" t="s">
        <v>45</v>
      </c>
      <c r="O1003" s="47"/>
      <c r="P1003" s="230">
        <f>O1003*H1003</f>
        <v>0</v>
      </c>
      <c r="Q1003" s="230">
        <v>0</v>
      </c>
      <c r="R1003" s="230">
        <f>Q1003*H1003</f>
        <v>0</v>
      </c>
      <c r="S1003" s="230">
        <v>0</v>
      </c>
      <c r="T1003" s="231">
        <f>S1003*H1003</f>
        <v>0</v>
      </c>
      <c r="AR1003" s="24" t="s">
        <v>255</v>
      </c>
      <c r="AT1003" s="24" t="s">
        <v>159</v>
      </c>
      <c r="AU1003" s="24" t="s">
        <v>84</v>
      </c>
      <c r="AY1003" s="24" t="s">
        <v>157</v>
      </c>
      <c r="BE1003" s="232">
        <f>IF(N1003="základní",J1003,0)</f>
        <v>0</v>
      </c>
      <c r="BF1003" s="232">
        <f>IF(N1003="snížená",J1003,0)</f>
        <v>0</v>
      </c>
      <c r="BG1003" s="232">
        <f>IF(N1003="zákl. přenesená",J1003,0)</f>
        <v>0</v>
      </c>
      <c r="BH1003" s="232">
        <f>IF(N1003="sníž. přenesená",J1003,0)</f>
        <v>0</v>
      </c>
      <c r="BI1003" s="232">
        <f>IF(N1003="nulová",J1003,0)</f>
        <v>0</v>
      </c>
      <c r="BJ1003" s="24" t="s">
        <v>82</v>
      </c>
      <c r="BK1003" s="232">
        <f>ROUND(I1003*H1003,2)</f>
        <v>0</v>
      </c>
      <c r="BL1003" s="24" t="s">
        <v>255</v>
      </c>
      <c r="BM1003" s="24" t="s">
        <v>1600</v>
      </c>
    </row>
    <row r="1004" spans="2:51" s="12" customFormat="1" ht="13.5">
      <c r="B1004" s="244"/>
      <c r="C1004" s="245"/>
      <c r="D1004" s="235" t="s">
        <v>166</v>
      </c>
      <c r="E1004" s="246" t="s">
        <v>30</v>
      </c>
      <c r="F1004" s="247" t="s">
        <v>845</v>
      </c>
      <c r="G1004" s="245"/>
      <c r="H1004" s="248">
        <v>0.2</v>
      </c>
      <c r="I1004" s="249"/>
      <c r="J1004" s="245"/>
      <c r="K1004" s="245"/>
      <c r="L1004" s="250"/>
      <c r="M1004" s="251"/>
      <c r="N1004" s="252"/>
      <c r="O1004" s="252"/>
      <c r="P1004" s="252"/>
      <c r="Q1004" s="252"/>
      <c r="R1004" s="252"/>
      <c r="S1004" s="252"/>
      <c r="T1004" s="253"/>
      <c r="AT1004" s="254" t="s">
        <v>166</v>
      </c>
      <c r="AU1004" s="254" t="s">
        <v>84</v>
      </c>
      <c r="AV1004" s="12" t="s">
        <v>84</v>
      </c>
      <c r="AW1004" s="12" t="s">
        <v>37</v>
      </c>
      <c r="AX1004" s="12" t="s">
        <v>74</v>
      </c>
      <c r="AY1004" s="254" t="s">
        <v>157</v>
      </c>
    </row>
    <row r="1005" spans="2:51" s="12" customFormat="1" ht="13.5">
      <c r="B1005" s="244"/>
      <c r="C1005" s="245"/>
      <c r="D1005" s="235" t="s">
        <v>166</v>
      </c>
      <c r="E1005" s="246" t="s">
        <v>30</v>
      </c>
      <c r="F1005" s="247" t="s">
        <v>846</v>
      </c>
      <c r="G1005" s="245"/>
      <c r="H1005" s="248">
        <v>0.8</v>
      </c>
      <c r="I1005" s="249"/>
      <c r="J1005" s="245"/>
      <c r="K1005" s="245"/>
      <c r="L1005" s="250"/>
      <c r="M1005" s="251"/>
      <c r="N1005" s="252"/>
      <c r="O1005" s="252"/>
      <c r="P1005" s="252"/>
      <c r="Q1005" s="252"/>
      <c r="R1005" s="252"/>
      <c r="S1005" s="252"/>
      <c r="T1005" s="253"/>
      <c r="AT1005" s="254" t="s">
        <v>166</v>
      </c>
      <c r="AU1005" s="254" t="s">
        <v>84</v>
      </c>
      <c r="AV1005" s="12" t="s">
        <v>84</v>
      </c>
      <c r="AW1005" s="12" t="s">
        <v>37</v>
      </c>
      <c r="AX1005" s="12" t="s">
        <v>74</v>
      </c>
      <c r="AY1005" s="254" t="s">
        <v>157</v>
      </c>
    </row>
    <row r="1006" spans="2:51" s="12" customFormat="1" ht="13.5">
      <c r="B1006" s="244"/>
      <c r="C1006" s="245"/>
      <c r="D1006" s="235" t="s">
        <v>166</v>
      </c>
      <c r="E1006" s="246" t="s">
        <v>30</v>
      </c>
      <c r="F1006" s="247" t="s">
        <v>847</v>
      </c>
      <c r="G1006" s="245"/>
      <c r="H1006" s="248">
        <v>0.3</v>
      </c>
      <c r="I1006" s="249"/>
      <c r="J1006" s="245"/>
      <c r="K1006" s="245"/>
      <c r="L1006" s="250"/>
      <c r="M1006" s="251"/>
      <c r="N1006" s="252"/>
      <c r="O1006" s="252"/>
      <c r="P1006" s="252"/>
      <c r="Q1006" s="252"/>
      <c r="R1006" s="252"/>
      <c r="S1006" s="252"/>
      <c r="T1006" s="253"/>
      <c r="AT1006" s="254" t="s">
        <v>166</v>
      </c>
      <c r="AU1006" s="254" t="s">
        <v>84</v>
      </c>
      <c r="AV1006" s="12" t="s">
        <v>84</v>
      </c>
      <c r="AW1006" s="12" t="s">
        <v>37</v>
      </c>
      <c r="AX1006" s="12" t="s">
        <v>74</v>
      </c>
      <c r="AY1006" s="254" t="s">
        <v>157</v>
      </c>
    </row>
    <row r="1007" spans="2:51" s="13" customFormat="1" ht="13.5">
      <c r="B1007" s="255"/>
      <c r="C1007" s="256"/>
      <c r="D1007" s="235" t="s">
        <v>166</v>
      </c>
      <c r="E1007" s="257" t="s">
        <v>30</v>
      </c>
      <c r="F1007" s="258" t="s">
        <v>177</v>
      </c>
      <c r="G1007" s="256"/>
      <c r="H1007" s="259">
        <v>1.3</v>
      </c>
      <c r="I1007" s="260"/>
      <c r="J1007" s="256"/>
      <c r="K1007" s="256"/>
      <c r="L1007" s="261"/>
      <c r="M1007" s="262"/>
      <c r="N1007" s="263"/>
      <c r="O1007" s="263"/>
      <c r="P1007" s="263"/>
      <c r="Q1007" s="263"/>
      <c r="R1007" s="263"/>
      <c r="S1007" s="263"/>
      <c r="T1007" s="264"/>
      <c r="AT1007" s="265" t="s">
        <v>166</v>
      </c>
      <c r="AU1007" s="265" t="s">
        <v>84</v>
      </c>
      <c r="AV1007" s="13" t="s">
        <v>164</v>
      </c>
      <c r="AW1007" s="13" t="s">
        <v>37</v>
      </c>
      <c r="AX1007" s="13" t="s">
        <v>82</v>
      </c>
      <c r="AY1007" s="265" t="s">
        <v>157</v>
      </c>
    </row>
    <row r="1008" spans="2:65" s="1" customFormat="1" ht="16.5" customHeight="1">
      <c r="B1008" s="46"/>
      <c r="C1008" s="266" t="s">
        <v>1601</v>
      </c>
      <c r="D1008" s="266" t="s">
        <v>179</v>
      </c>
      <c r="E1008" s="267" t="s">
        <v>1602</v>
      </c>
      <c r="F1008" s="268" t="s">
        <v>1603</v>
      </c>
      <c r="G1008" s="269" t="s">
        <v>162</v>
      </c>
      <c r="H1008" s="270">
        <v>1.339</v>
      </c>
      <c r="I1008" s="271"/>
      <c r="J1008" s="272">
        <f>ROUND(I1008*H1008,2)</f>
        <v>0</v>
      </c>
      <c r="K1008" s="268" t="s">
        <v>163</v>
      </c>
      <c r="L1008" s="273"/>
      <c r="M1008" s="274" t="s">
        <v>30</v>
      </c>
      <c r="N1008" s="275" t="s">
        <v>45</v>
      </c>
      <c r="O1008" s="47"/>
      <c r="P1008" s="230">
        <f>O1008*H1008</f>
        <v>0</v>
      </c>
      <c r="Q1008" s="230">
        <v>0.0006</v>
      </c>
      <c r="R1008" s="230">
        <f>Q1008*H1008</f>
        <v>0.0008033999999999999</v>
      </c>
      <c r="S1008" s="230">
        <v>0</v>
      </c>
      <c r="T1008" s="231">
        <f>S1008*H1008</f>
        <v>0</v>
      </c>
      <c r="AR1008" s="24" t="s">
        <v>370</v>
      </c>
      <c r="AT1008" s="24" t="s">
        <v>179</v>
      </c>
      <c r="AU1008" s="24" t="s">
        <v>84</v>
      </c>
      <c r="AY1008" s="24" t="s">
        <v>157</v>
      </c>
      <c r="BE1008" s="232">
        <f>IF(N1008="základní",J1008,0)</f>
        <v>0</v>
      </c>
      <c r="BF1008" s="232">
        <f>IF(N1008="snížená",J1008,0)</f>
        <v>0</v>
      </c>
      <c r="BG1008" s="232">
        <f>IF(N1008="zákl. přenesená",J1008,0)</f>
        <v>0</v>
      </c>
      <c r="BH1008" s="232">
        <f>IF(N1008="sníž. přenesená",J1008,0)</f>
        <v>0</v>
      </c>
      <c r="BI1008" s="232">
        <f>IF(N1008="nulová",J1008,0)</f>
        <v>0</v>
      </c>
      <c r="BJ1008" s="24" t="s">
        <v>82</v>
      </c>
      <c r="BK1008" s="232">
        <f>ROUND(I1008*H1008,2)</f>
        <v>0</v>
      </c>
      <c r="BL1008" s="24" t="s">
        <v>255</v>
      </c>
      <c r="BM1008" s="24" t="s">
        <v>1604</v>
      </c>
    </row>
    <row r="1009" spans="2:51" s="12" customFormat="1" ht="13.5">
      <c r="B1009" s="244"/>
      <c r="C1009" s="245"/>
      <c r="D1009" s="235" t="s">
        <v>166</v>
      </c>
      <c r="E1009" s="245"/>
      <c r="F1009" s="247" t="s">
        <v>1605</v>
      </c>
      <c r="G1009" s="245"/>
      <c r="H1009" s="248">
        <v>1.339</v>
      </c>
      <c r="I1009" s="249"/>
      <c r="J1009" s="245"/>
      <c r="K1009" s="245"/>
      <c r="L1009" s="250"/>
      <c r="M1009" s="251"/>
      <c r="N1009" s="252"/>
      <c r="O1009" s="252"/>
      <c r="P1009" s="252"/>
      <c r="Q1009" s="252"/>
      <c r="R1009" s="252"/>
      <c r="S1009" s="252"/>
      <c r="T1009" s="253"/>
      <c r="AT1009" s="254" t="s">
        <v>166</v>
      </c>
      <c r="AU1009" s="254" t="s">
        <v>84</v>
      </c>
      <c r="AV1009" s="12" t="s">
        <v>84</v>
      </c>
      <c r="AW1009" s="12" t="s">
        <v>6</v>
      </c>
      <c r="AX1009" s="12" t="s">
        <v>82</v>
      </c>
      <c r="AY1009" s="254" t="s">
        <v>157</v>
      </c>
    </row>
    <row r="1010" spans="2:65" s="1" customFormat="1" ht="38.25" customHeight="1">
      <c r="B1010" s="46"/>
      <c r="C1010" s="221" t="s">
        <v>1606</v>
      </c>
      <c r="D1010" s="221" t="s">
        <v>159</v>
      </c>
      <c r="E1010" s="222" t="s">
        <v>1607</v>
      </c>
      <c r="F1010" s="223" t="s">
        <v>1608</v>
      </c>
      <c r="G1010" s="224" t="s">
        <v>182</v>
      </c>
      <c r="H1010" s="225">
        <v>1.275</v>
      </c>
      <c r="I1010" s="226"/>
      <c r="J1010" s="227">
        <f>ROUND(I1010*H1010,2)</f>
        <v>0</v>
      </c>
      <c r="K1010" s="223" t="s">
        <v>163</v>
      </c>
      <c r="L1010" s="72"/>
      <c r="M1010" s="228" t="s">
        <v>30</v>
      </c>
      <c r="N1010" s="229" t="s">
        <v>45</v>
      </c>
      <c r="O1010" s="47"/>
      <c r="P1010" s="230">
        <f>O1010*H1010</f>
        <v>0</v>
      </c>
      <c r="Q1010" s="230">
        <v>0</v>
      </c>
      <c r="R1010" s="230">
        <f>Q1010*H1010</f>
        <v>0</v>
      </c>
      <c r="S1010" s="230">
        <v>0</v>
      </c>
      <c r="T1010" s="231">
        <f>S1010*H1010</f>
        <v>0</v>
      </c>
      <c r="AR1010" s="24" t="s">
        <v>255</v>
      </c>
      <c r="AT1010" s="24" t="s">
        <v>159</v>
      </c>
      <c r="AU1010" s="24" t="s">
        <v>84</v>
      </c>
      <c r="AY1010" s="24" t="s">
        <v>157</v>
      </c>
      <c r="BE1010" s="232">
        <f>IF(N1010="základní",J1010,0)</f>
        <v>0</v>
      </c>
      <c r="BF1010" s="232">
        <f>IF(N1010="snížená",J1010,0)</f>
        <v>0</v>
      </c>
      <c r="BG1010" s="232">
        <f>IF(N1010="zákl. přenesená",J1010,0)</f>
        <v>0</v>
      </c>
      <c r="BH1010" s="232">
        <f>IF(N1010="sníž. přenesená",J1010,0)</f>
        <v>0</v>
      </c>
      <c r="BI1010" s="232">
        <f>IF(N1010="nulová",J1010,0)</f>
        <v>0</v>
      </c>
      <c r="BJ1010" s="24" t="s">
        <v>82</v>
      </c>
      <c r="BK1010" s="232">
        <f>ROUND(I1010*H1010,2)</f>
        <v>0</v>
      </c>
      <c r="BL1010" s="24" t="s">
        <v>255</v>
      </c>
      <c r="BM1010" s="24" t="s">
        <v>1609</v>
      </c>
    </row>
    <row r="1011" spans="2:47" s="1" customFormat="1" ht="13.5">
      <c r="B1011" s="46"/>
      <c r="C1011" s="74"/>
      <c r="D1011" s="235" t="s">
        <v>221</v>
      </c>
      <c r="E1011" s="74"/>
      <c r="F1011" s="276" t="s">
        <v>1409</v>
      </c>
      <c r="G1011" s="74"/>
      <c r="H1011" s="74"/>
      <c r="I1011" s="191"/>
      <c r="J1011" s="74"/>
      <c r="K1011" s="74"/>
      <c r="L1011" s="72"/>
      <c r="M1011" s="289"/>
      <c r="N1011" s="290"/>
      <c r="O1011" s="290"/>
      <c r="P1011" s="290"/>
      <c r="Q1011" s="290"/>
      <c r="R1011" s="290"/>
      <c r="S1011" s="290"/>
      <c r="T1011" s="291"/>
      <c r="AT1011" s="24" t="s">
        <v>221</v>
      </c>
      <c r="AU1011" s="24" t="s">
        <v>84</v>
      </c>
    </row>
    <row r="1012" spans="2:12" s="1" customFormat="1" ht="6.95" customHeight="1">
      <c r="B1012" s="67"/>
      <c r="C1012" s="68"/>
      <c r="D1012" s="68"/>
      <c r="E1012" s="68"/>
      <c r="F1012" s="68"/>
      <c r="G1012" s="68"/>
      <c r="H1012" s="68"/>
      <c r="I1012" s="166"/>
      <c r="J1012" s="68"/>
      <c r="K1012" s="68"/>
      <c r="L1012" s="72"/>
    </row>
  </sheetData>
  <sheetProtection password="CC35" sheet="1" objects="1" scenarios="1" formatColumns="0" formatRows="0" autoFilter="0"/>
  <autoFilter ref="C97:K1011"/>
  <mergeCells count="10">
    <mergeCell ref="E7:H7"/>
    <mergeCell ref="E9:H9"/>
    <mergeCell ref="E24:H24"/>
    <mergeCell ref="E45:H45"/>
    <mergeCell ref="E47:H47"/>
    <mergeCell ref="J51:J52"/>
    <mergeCell ref="E88:H88"/>
    <mergeCell ref="E90:H90"/>
    <mergeCell ref="G1:H1"/>
    <mergeCell ref="L2:V2"/>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5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106</v>
      </c>
      <c r="G1" s="139" t="s">
        <v>107</v>
      </c>
      <c r="H1" s="139"/>
      <c r="I1" s="140"/>
      <c r="J1" s="139" t="s">
        <v>108</v>
      </c>
      <c r="K1" s="138" t="s">
        <v>109</v>
      </c>
      <c r="L1" s="139" t="s">
        <v>110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87</v>
      </c>
    </row>
    <row r="3" spans="2:46" ht="6.95" customHeight="1">
      <c r="B3" s="25"/>
      <c r="C3" s="26"/>
      <c r="D3" s="26"/>
      <c r="E3" s="26"/>
      <c r="F3" s="26"/>
      <c r="G3" s="26"/>
      <c r="H3" s="26"/>
      <c r="I3" s="141"/>
      <c r="J3" s="26"/>
      <c r="K3" s="27"/>
      <c r="AT3" s="24" t="s">
        <v>84</v>
      </c>
    </row>
    <row r="4" spans="2:46" ht="36.95" customHeight="1">
      <c r="B4" s="28"/>
      <c r="C4" s="29"/>
      <c r="D4" s="30" t="s">
        <v>111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Muzeum Sokolov, Zámecká 1 - Sklep zámku - odkrytí základů tvrze</v>
      </c>
      <c r="F7" s="40"/>
      <c r="G7" s="40"/>
      <c r="H7" s="40"/>
      <c r="I7" s="142"/>
      <c r="J7" s="29"/>
      <c r="K7" s="31"/>
    </row>
    <row r="8" spans="2:11" s="1" customFormat="1" ht="13.5">
      <c r="B8" s="46"/>
      <c r="C8" s="47"/>
      <c r="D8" s="40" t="s">
        <v>112</v>
      </c>
      <c r="E8" s="47"/>
      <c r="F8" s="47"/>
      <c r="G8" s="47"/>
      <c r="H8" s="47"/>
      <c r="I8" s="144"/>
      <c r="J8" s="47"/>
      <c r="K8" s="51"/>
    </row>
    <row r="9" spans="2:11" s="1" customFormat="1" ht="36.95" customHeight="1">
      <c r="B9" s="46"/>
      <c r="C9" s="47"/>
      <c r="D9" s="47"/>
      <c r="E9" s="145" t="s">
        <v>1610</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30</v>
      </c>
      <c r="G11" s="47"/>
      <c r="H11" s="47"/>
      <c r="I11" s="146" t="s">
        <v>22</v>
      </c>
      <c r="J11" s="35" t="s">
        <v>30</v>
      </c>
      <c r="K11" s="51"/>
    </row>
    <row r="12" spans="2:11" s="1" customFormat="1" ht="14.4" customHeight="1">
      <c r="B12" s="46"/>
      <c r="C12" s="47"/>
      <c r="D12" s="40" t="s">
        <v>24</v>
      </c>
      <c r="E12" s="47"/>
      <c r="F12" s="35" t="s">
        <v>25</v>
      </c>
      <c r="G12" s="47"/>
      <c r="H12" s="47"/>
      <c r="I12" s="146" t="s">
        <v>26</v>
      </c>
      <c r="J12" s="147" t="str">
        <f>'Rekapitulace stavby'!AN8</f>
        <v>23. 1. 2017</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31</v>
      </c>
      <c r="F15" s="47"/>
      <c r="G15" s="47"/>
      <c r="H15" s="47"/>
      <c r="I15" s="146" t="s">
        <v>32</v>
      </c>
      <c r="J15" s="35" t="s">
        <v>30</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30</v>
      </c>
      <c r="K20" s="51"/>
    </row>
    <row r="21" spans="2:11" s="1" customFormat="1" ht="18" customHeight="1">
      <c r="B21" s="46"/>
      <c r="C21" s="47"/>
      <c r="D21" s="47"/>
      <c r="E21" s="35" t="s">
        <v>36</v>
      </c>
      <c r="F21" s="47"/>
      <c r="G21" s="47"/>
      <c r="H21" s="47"/>
      <c r="I21" s="146" t="s">
        <v>32</v>
      </c>
      <c r="J21" s="35" t="s">
        <v>30</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30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ROUND(J82,2)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ROUND(SUM(BE82:BE157),2)</f>
        <v>0</v>
      </c>
      <c r="G30" s="47"/>
      <c r="H30" s="47"/>
      <c r="I30" s="158">
        <v>0.21</v>
      </c>
      <c r="J30" s="157">
        <f>ROUND(ROUND((SUM(BE82:BE157)),2)*I30,2)</f>
        <v>0</v>
      </c>
      <c r="K30" s="51"/>
    </row>
    <row r="31" spans="2:11" s="1" customFormat="1" ht="14.4" customHeight="1">
      <c r="B31" s="46"/>
      <c r="C31" s="47"/>
      <c r="D31" s="47"/>
      <c r="E31" s="55" t="s">
        <v>46</v>
      </c>
      <c r="F31" s="157">
        <f>ROUND(SUM(BF82:BF157),2)</f>
        <v>0</v>
      </c>
      <c r="G31" s="47"/>
      <c r="H31" s="47"/>
      <c r="I31" s="158">
        <v>0.15</v>
      </c>
      <c r="J31" s="157">
        <f>ROUND(ROUND((SUM(BF82:BF157)),2)*I31,2)</f>
        <v>0</v>
      </c>
      <c r="K31" s="51"/>
    </row>
    <row r="32" spans="2:11" s="1" customFormat="1" ht="14.4" customHeight="1" hidden="1">
      <c r="B32" s="46"/>
      <c r="C32" s="47"/>
      <c r="D32" s="47"/>
      <c r="E32" s="55" t="s">
        <v>47</v>
      </c>
      <c r="F32" s="157">
        <f>ROUND(SUM(BG82:BG157),2)</f>
        <v>0</v>
      </c>
      <c r="G32" s="47"/>
      <c r="H32" s="47"/>
      <c r="I32" s="158">
        <v>0.21</v>
      </c>
      <c r="J32" s="157">
        <v>0</v>
      </c>
      <c r="K32" s="51"/>
    </row>
    <row r="33" spans="2:11" s="1" customFormat="1" ht="14.4" customHeight="1" hidden="1">
      <c r="B33" s="46"/>
      <c r="C33" s="47"/>
      <c r="D33" s="47"/>
      <c r="E33" s="55" t="s">
        <v>48</v>
      </c>
      <c r="F33" s="157">
        <f>ROUND(SUM(BH82:BH157),2)</f>
        <v>0</v>
      </c>
      <c r="G33" s="47"/>
      <c r="H33" s="47"/>
      <c r="I33" s="158">
        <v>0.15</v>
      </c>
      <c r="J33" s="157">
        <v>0</v>
      </c>
      <c r="K33" s="51"/>
    </row>
    <row r="34" spans="2:11" s="1" customFormat="1" ht="14.4" customHeight="1" hidden="1">
      <c r="B34" s="46"/>
      <c r="C34" s="47"/>
      <c r="D34" s="47"/>
      <c r="E34" s="55" t="s">
        <v>49</v>
      </c>
      <c r="F34" s="157">
        <f>ROUND(SUM(BI82:BI157),2)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114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Muzeum Sokolov, Zámecká 1 - Sklep zámku - odkrytí základů tvrze</v>
      </c>
      <c r="F45" s="40"/>
      <c r="G45" s="40"/>
      <c r="H45" s="40"/>
      <c r="I45" s="144"/>
      <c r="J45" s="47"/>
      <c r="K45" s="51"/>
    </row>
    <row r="46" spans="2:11" s="1" customFormat="1" ht="14.4" customHeight="1">
      <c r="B46" s="46"/>
      <c r="C46" s="40" t="s">
        <v>112</v>
      </c>
      <c r="D46" s="47"/>
      <c r="E46" s="47"/>
      <c r="F46" s="47"/>
      <c r="G46" s="47"/>
      <c r="H46" s="47"/>
      <c r="I46" s="144"/>
      <c r="J46" s="47"/>
      <c r="K46" s="51"/>
    </row>
    <row r="47" spans="2:11" s="1" customFormat="1" ht="17.25" customHeight="1">
      <c r="B47" s="46"/>
      <c r="C47" s="47"/>
      <c r="D47" s="47"/>
      <c r="E47" s="145" t="str">
        <f>E9</f>
        <v>2-ZTI - Zdravotně technické instalace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Sokolov</v>
      </c>
      <c r="G49" s="47"/>
      <c r="H49" s="47"/>
      <c r="I49" s="146" t="s">
        <v>26</v>
      </c>
      <c r="J49" s="147" t="str">
        <f>IF(J12="","",J12)</f>
        <v>23. 1. 2017</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Muzeum Sokolov p.o.</v>
      </c>
      <c r="G51" s="47"/>
      <c r="H51" s="47"/>
      <c r="I51" s="146" t="s">
        <v>35</v>
      </c>
      <c r="J51" s="44" t="str">
        <f>E21</f>
        <v>Jurica a.s. - Ateliér Sokolov</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115</v>
      </c>
      <c r="D54" s="159"/>
      <c r="E54" s="159"/>
      <c r="F54" s="159"/>
      <c r="G54" s="159"/>
      <c r="H54" s="159"/>
      <c r="I54" s="173"/>
      <c r="J54" s="174" t="s">
        <v>116</v>
      </c>
      <c r="K54" s="175"/>
    </row>
    <row r="55" spans="2:11" s="1" customFormat="1" ht="10.3" customHeight="1">
      <c r="B55" s="46"/>
      <c r="C55" s="47"/>
      <c r="D55" s="47"/>
      <c r="E55" s="47"/>
      <c r="F55" s="47"/>
      <c r="G55" s="47"/>
      <c r="H55" s="47"/>
      <c r="I55" s="144"/>
      <c r="J55" s="47"/>
      <c r="K55" s="51"/>
    </row>
    <row r="56" spans="2:47" s="1" customFormat="1" ht="29.25" customHeight="1">
      <c r="B56" s="46"/>
      <c r="C56" s="176" t="s">
        <v>117</v>
      </c>
      <c r="D56" s="47"/>
      <c r="E56" s="47"/>
      <c r="F56" s="47"/>
      <c r="G56" s="47"/>
      <c r="H56" s="47"/>
      <c r="I56" s="144"/>
      <c r="J56" s="155">
        <f>J82</f>
        <v>0</v>
      </c>
      <c r="K56" s="51"/>
      <c r="AU56" s="24" t="s">
        <v>118</v>
      </c>
    </row>
    <row r="57" spans="2:11" s="7" customFormat="1" ht="24.95" customHeight="1">
      <c r="B57" s="177"/>
      <c r="C57" s="178"/>
      <c r="D57" s="179" t="s">
        <v>119</v>
      </c>
      <c r="E57" s="180"/>
      <c r="F57" s="180"/>
      <c r="G57" s="180"/>
      <c r="H57" s="180"/>
      <c r="I57" s="181"/>
      <c r="J57" s="182">
        <f>J83</f>
        <v>0</v>
      </c>
      <c r="K57" s="183"/>
    </row>
    <row r="58" spans="2:11" s="8" customFormat="1" ht="19.9" customHeight="1">
      <c r="B58" s="184"/>
      <c r="C58" s="185"/>
      <c r="D58" s="186" t="s">
        <v>126</v>
      </c>
      <c r="E58" s="187"/>
      <c r="F58" s="187"/>
      <c r="G58" s="187"/>
      <c r="H58" s="187"/>
      <c r="I58" s="188"/>
      <c r="J58" s="189">
        <f>J84</f>
        <v>0</v>
      </c>
      <c r="K58" s="190"/>
    </row>
    <row r="59" spans="2:11" s="7" customFormat="1" ht="24.95" customHeight="1">
      <c r="B59" s="177"/>
      <c r="C59" s="178"/>
      <c r="D59" s="179" t="s">
        <v>129</v>
      </c>
      <c r="E59" s="180"/>
      <c r="F59" s="180"/>
      <c r="G59" s="180"/>
      <c r="H59" s="180"/>
      <c r="I59" s="181"/>
      <c r="J59" s="182">
        <f>J87</f>
        <v>0</v>
      </c>
      <c r="K59" s="183"/>
    </row>
    <row r="60" spans="2:11" s="8" customFormat="1" ht="19.9" customHeight="1">
      <c r="B60" s="184"/>
      <c r="C60" s="185"/>
      <c r="D60" s="186" t="s">
        <v>1611</v>
      </c>
      <c r="E60" s="187"/>
      <c r="F60" s="187"/>
      <c r="G60" s="187"/>
      <c r="H60" s="187"/>
      <c r="I60" s="188"/>
      <c r="J60" s="189">
        <f>J88</f>
        <v>0</v>
      </c>
      <c r="K60" s="190"/>
    </row>
    <row r="61" spans="2:11" s="8" customFormat="1" ht="19.9" customHeight="1">
      <c r="B61" s="184"/>
      <c r="C61" s="185"/>
      <c r="D61" s="186" t="s">
        <v>1612</v>
      </c>
      <c r="E61" s="187"/>
      <c r="F61" s="187"/>
      <c r="G61" s="187"/>
      <c r="H61" s="187"/>
      <c r="I61" s="188"/>
      <c r="J61" s="189">
        <f>J101</f>
        <v>0</v>
      </c>
      <c r="K61" s="190"/>
    </row>
    <row r="62" spans="2:11" s="8" customFormat="1" ht="19.9" customHeight="1">
      <c r="B62" s="184"/>
      <c r="C62" s="185"/>
      <c r="D62" s="186" t="s">
        <v>1613</v>
      </c>
      <c r="E62" s="187"/>
      <c r="F62" s="187"/>
      <c r="G62" s="187"/>
      <c r="H62" s="187"/>
      <c r="I62" s="188"/>
      <c r="J62" s="189">
        <f>J133</f>
        <v>0</v>
      </c>
      <c r="K62" s="190"/>
    </row>
    <row r="63" spans="2:11" s="1" customFormat="1" ht="21.8" customHeight="1">
      <c r="B63" s="46"/>
      <c r="C63" s="47"/>
      <c r="D63" s="47"/>
      <c r="E63" s="47"/>
      <c r="F63" s="47"/>
      <c r="G63" s="47"/>
      <c r="H63" s="47"/>
      <c r="I63" s="144"/>
      <c r="J63" s="47"/>
      <c r="K63" s="51"/>
    </row>
    <row r="64" spans="2:11" s="1" customFormat="1" ht="6.95" customHeight="1">
      <c r="B64" s="67"/>
      <c r="C64" s="68"/>
      <c r="D64" s="68"/>
      <c r="E64" s="68"/>
      <c r="F64" s="68"/>
      <c r="G64" s="68"/>
      <c r="H64" s="68"/>
      <c r="I64" s="166"/>
      <c r="J64" s="68"/>
      <c r="K64" s="69"/>
    </row>
    <row r="68" spans="2:12" s="1" customFormat="1" ht="6.95" customHeight="1">
      <c r="B68" s="70"/>
      <c r="C68" s="71"/>
      <c r="D68" s="71"/>
      <c r="E68" s="71"/>
      <c r="F68" s="71"/>
      <c r="G68" s="71"/>
      <c r="H68" s="71"/>
      <c r="I68" s="169"/>
      <c r="J68" s="71"/>
      <c r="K68" s="71"/>
      <c r="L68" s="72"/>
    </row>
    <row r="69" spans="2:12" s="1" customFormat="1" ht="36.95" customHeight="1">
      <c r="B69" s="46"/>
      <c r="C69" s="73" t="s">
        <v>141</v>
      </c>
      <c r="D69" s="74"/>
      <c r="E69" s="74"/>
      <c r="F69" s="74"/>
      <c r="G69" s="74"/>
      <c r="H69" s="74"/>
      <c r="I69" s="191"/>
      <c r="J69" s="74"/>
      <c r="K69" s="74"/>
      <c r="L69" s="72"/>
    </row>
    <row r="70" spans="2:12" s="1" customFormat="1" ht="6.95" customHeight="1">
      <c r="B70" s="46"/>
      <c r="C70" s="74"/>
      <c r="D70" s="74"/>
      <c r="E70" s="74"/>
      <c r="F70" s="74"/>
      <c r="G70" s="74"/>
      <c r="H70" s="74"/>
      <c r="I70" s="191"/>
      <c r="J70" s="74"/>
      <c r="K70" s="74"/>
      <c r="L70" s="72"/>
    </row>
    <row r="71" spans="2:12" s="1" customFormat="1" ht="14.4" customHeight="1">
      <c r="B71" s="46"/>
      <c r="C71" s="76" t="s">
        <v>18</v>
      </c>
      <c r="D71" s="74"/>
      <c r="E71" s="74"/>
      <c r="F71" s="74"/>
      <c r="G71" s="74"/>
      <c r="H71" s="74"/>
      <c r="I71" s="191"/>
      <c r="J71" s="74"/>
      <c r="K71" s="74"/>
      <c r="L71" s="72"/>
    </row>
    <row r="72" spans="2:12" s="1" customFormat="1" ht="16.5" customHeight="1">
      <c r="B72" s="46"/>
      <c r="C72" s="74"/>
      <c r="D72" s="74"/>
      <c r="E72" s="192" t="str">
        <f>E7</f>
        <v>Muzeum Sokolov, Zámecká 1 - Sklep zámku - odkrytí základů tvrze</v>
      </c>
      <c r="F72" s="76"/>
      <c r="G72" s="76"/>
      <c r="H72" s="76"/>
      <c r="I72" s="191"/>
      <c r="J72" s="74"/>
      <c r="K72" s="74"/>
      <c r="L72" s="72"/>
    </row>
    <row r="73" spans="2:12" s="1" customFormat="1" ht="14.4" customHeight="1">
      <c r="B73" s="46"/>
      <c r="C73" s="76" t="s">
        <v>112</v>
      </c>
      <c r="D73" s="74"/>
      <c r="E73" s="74"/>
      <c r="F73" s="74"/>
      <c r="G73" s="74"/>
      <c r="H73" s="74"/>
      <c r="I73" s="191"/>
      <c r="J73" s="74"/>
      <c r="K73" s="74"/>
      <c r="L73" s="72"/>
    </row>
    <row r="74" spans="2:12" s="1" customFormat="1" ht="17.25" customHeight="1">
      <c r="B74" s="46"/>
      <c r="C74" s="74"/>
      <c r="D74" s="74"/>
      <c r="E74" s="82" t="str">
        <f>E9</f>
        <v>2-ZTI - Zdravotně technické instalace</v>
      </c>
      <c r="F74" s="74"/>
      <c r="G74" s="74"/>
      <c r="H74" s="74"/>
      <c r="I74" s="191"/>
      <c r="J74" s="74"/>
      <c r="K74" s="74"/>
      <c r="L74" s="72"/>
    </row>
    <row r="75" spans="2:12" s="1" customFormat="1" ht="6.95" customHeight="1">
      <c r="B75" s="46"/>
      <c r="C75" s="74"/>
      <c r="D75" s="74"/>
      <c r="E75" s="74"/>
      <c r="F75" s="74"/>
      <c r="G75" s="74"/>
      <c r="H75" s="74"/>
      <c r="I75" s="191"/>
      <c r="J75" s="74"/>
      <c r="K75" s="74"/>
      <c r="L75" s="72"/>
    </row>
    <row r="76" spans="2:12" s="1" customFormat="1" ht="18" customHeight="1">
      <c r="B76" s="46"/>
      <c r="C76" s="76" t="s">
        <v>24</v>
      </c>
      <c r="D76" s="74"/>
      <c r="E76" s="74"/>
      <c r="F76" s="193" t="str">
        <f>F12</f>
        <v>Sokolov</v>
      </c>
      <c r="G76" s="74"/>
      <c r="H76" s="74"/>
      <c r="I76" s="194" t="s">
        <v>26</v>
      </c>
      <c r="J76" s="85" t="str">
        <f>IF(J12="","",J12)</f>
        <v>23. 1. 2017</v>
      </c>
      <c r="K76" s="74"/>
      <c r="L76" s="72"/>
    </row>
    <row r="77" spans="2:12" s="1" customFormat="1" ht="6.95" customHeight="1">
      <c r="B77" s="46"/>
      <c r="C77" s="74"/>
      <c r="D77" s="74"/>
      <c r="E77" s="74"/>
      <c r="F77" s="74"/>
      <c r="G77" s="74"/>
      <c r="H77" s="74"/>
      <c r="I77" s="191"/>
      <c r="J77" s="74"/>
      <c r="K77" s="74"/>
      <c r="L77" s="72"/>
    </row>
    <row r="78" spans="2:12" s="1" customFormat="1" ht="13.5">
      <c r="B78" s="46"/>
      <c r="C78" s="76" t="s">
        <v>28</v>
      </c>
      <c r="D78" s="74"/>
      <c r="E78" s="74"/>
      <c r="F78" s="193" t="str">
        <f>E15</f>
        <v>Muzeum Sokolov p.o.</v>
      </c>
      <c r="G78" s="74"/>
      <c r="H78" s="74"/>
      <c r="I78" s="194" t="s">
        <v>35</v>
      </c>
      <c r="J78" s="193" t="str">
        <f>E21</f>
        <v>Jurica a.s. - Ateliér Sokolov</v>
      </c>
      <c r="K78" s="74"/>
      <c r="L78" s="72"/>
    </row>
    <row r="79" spans="2:12" s="1" customFormat="1" ht="14.4" customHeight="1">
      <c r="B79" s="46"/>
      <c r="C79" s="76" t="s">
        <v>33</v>
      </c>
      <c r="D79" s="74"/>
      <c r="E79" s="74"/>
      <c r="F79" s="193" t="str">
        <f>IF(E18="","",E18)</f>
        <v/>
      </c>
      <c r="G79" s="74"/>
      <c r="H79" s="74"/>
      <c r="I79" s="191"/>
      <c r="J79" s="74"/>
      <c r="K79" s="74"/>
      <c r="L79" s="72"/>
    </row>
    <row r="80" spans="2:12" s="1" customFormat="1" ht="10.3" customHeight="1">
      <c r="B80" s="46"/>
      <c r="C80" s="74"/>
      <c r="D80" s="74"/>
      <c r="E80" s="74"/>
      <c r="F80" s="74"/>
      <c r="G80" s="74"/>
      <c r="H80" s="74"/>
      <c r="I80" s="191"/>
      <c r="J80" s="74"/>
      <c r="K80" s="74"/>
      <c r="L80" s="72"/>
    </row>
    <row r="81" spans="2:20" s="9" customFormat="1" ht="29.25" customHeight="1">
      <c r="B81" s="195"/>
      <c r="C81" s="196" t="s">
        <v>142</v>
      </c>
      <c r="D81" s="197" t="s">
        <v>59</v>
      </c>
      <c r="E81" s="197" t="s">
        <v>55</v>
      </c>
      <c r="F81" s="197" t="s">
        <v>143</v>
      </c>
      <c r="G81" s="197" t="s">
        <v>144</v>
      </c>
      <c r="H81" s="197" t="s">
        <v>145</v>
      </c>
      <c r="I81" s="198" t="s">
        <v>146</v>
      </c>
      <c r="J81" s="197" t="s">
        <v>116</v>
      </c>
      <c r="K81" s="199" t="s">
        <v>147</v>
      </c>
      <c r="L81" s="200"/>
      <c r="M81" s="102" t="s">
        <v>148</v>
      </c>
      <c r="N81" s="103" t="s">
        <v>44</v>
      </c>
      <c r="O81" s="103" t="s">
        <v>149</v>
      </c>
      <c r="P81" s="103" t="s">
        <v>150</v>
      </c>
      <c r="Q81" s="103" t="s">
        <v>151</v>
      </c>
      <c r="R81" s="103" t="s">
        <v>152</v>
      </c>
      <c r="S81" s="103" t="s">
        <v>153</v>
      </c>
      <c r="T81" s="104" t="s">
        <v>154</v>
      </c>
    </row>
    <row r="82" spans="2:63" s="1" customFormat="1" ht="29.25" customHeight="1">
      <c r="B82" s="46"/>
      <c r="C82" s="108" t="s">
        <v>117</v>
      </c>
      <c r="D82" s="74"/>
      <c r="E82" s="74"/>
      <c r="F82" s="74"/>
      <c r="G82" s="74"/>
      <c r="H82" s="74"/>
      <c r="I82" s="191"/>
      <c r="J82" s="201">
        <f>BK82</f>
        <v>0</v>
      </c>
      <c r="K82" s="74"/>
      <c r="L82" s="72"/>
      <c r="M82" s="105"/>
      <c r="N82" s="106"/>
      <c r="O82" s="106"/>
      <c r="P82" s="202">
        <f>P83+P87</f>
        <v>0</v>
      </c>
      <c r="Q82" s="106"/>
      <c r="R82" s="202">
        <f>R83+R87</f>
        <v>0.20625991200000002</v>
      </c>
      <c r="S82" s="106"/>
      <c r="T82" s="203">
        <f>T83+T87</f>
        <v>0.1557</v>
      </c>
      <c r="AT82" s="24" t="s">
        <v>73</v>
      </c>
      <c r="AU82" s="24" t="s">
        <v>118</v>
      </c>
      <c r="BK82" s="204">
        <f>BK83+BK87</f>
        <v>0</v>
      </c>
    </row>
    <row r="83" spans="2:63" s="10" customFormat="1" ht="37.4" customHeight="1">
      <c r="B83" s="205"/>
      <c r="C83" s="206"/>
      <c r="D83" s="207" t="s">
        <v>73</v>
      </c>
      <c r="E83" s="208" t="s">
        <v>155</v>
      </c>
      <c r="F83" s="208" t="s">
        <v>156</v>
      </c>
      <c r="G83" s="206"/>
      <c r="H83" s="206"/>
      <c r="I83" s="209"/>
      <c r="J83" s="210">
        <f>BK83</f>
        <v>0</v>
      </c>
      <c r="K83" s="206"/>
      <c r="L83" s="211"/>
      <c r="M83" s="212"/>
      <c r="N83" s="213"/>
      <c r="O83" s="213"/>
      <c r="P83" s="214">
        <f>P84</f>
        <v>0</v>
      </c>
      <c r="Q83" s="213"/>
      <c r="R83" s="214">
        <f>R84</f>
        <v>0</v>
      </c>
      <c r="S83" s="213"/>
      <c r="T83" s="215">
        <f>T84</f>
        <v>0</v>
      </c>
      <c r="AR83" s="216" t="s">
        <v>82</v>
      </c>
      <c r="AT83" s="217" t="s">
        <v>73</v>
      </c>
      <c r="AU83" s="217" t="s">
        <v>74</v>
      </c>
      <c r="AY83" s="216" t="s">
        <v>157</v>
      </c>
      <c r="BK83" s="218">
        <f>BK84</f>
        <v>0</v>
      </c>
    </row>
    <row r="84" spans="2:63" s="10" customFormat="1" ht="19.9" customHeight="1">
      <c r="B84" s="205"/>
      <c r="C84" s="206"/>
      <c r="D84" s="207" t="s">
        <v>73</v>
      </c>
      <c r="E84" s="219" t="s">
        <v>213</v>
      </c>
      <c r="F84" s="219" t="s">
        <v>768</v>
      </c>
      <c r="G84" s="206"/>
      <c r="H84" s="206"/>
      <c r="I84" s="209"/>
      <c r="J84" s="220">
        <f>BK84</f>
        <v>0</v>
      </c>
      <c r="K84" s="206"/>
      <c r="L84" s="211"/>
      <c r="M84" s="212"/>
      <c r="N84" s="213"/>
      <c r="O84" s="213"/>
      <c r="P84" s="214">
        <f>SUM(P85:P86)</f>
        <v>0</v>
      </c>
      <c r="Q84" s="213"/>
      <c r="R84" s="214">
        <f>SUM(R85:R86)</f>
        <v>0</v>
      </c>
      <c r="S84" s="213"/>
      <c r="T84" s="215">
        <f>SUM(T85:T86)</f>
        <v>0</v>
      </c>
      <c r="AR84" s="216" t="s">
        <v>82</v>
      </c>
      <c r="AT84" s="217" t="s">
        <v>73</v>
      </c>
      <c r="AU84" s="217" t="s">
        <v>82</v>
      </c>
      <c r="AY84" s="216" t="s">
        <v>157</v>
      </c>
      <c r="BK84" s="218">
        <f>SUM(BK85:BK86)</f>
        <v>0</v>
      </c>
    </row>
    <row r="85" spans="2:65" s="1" customFormat="1" ht="25.5" customHeight="1">
      <c r="B85" s="46"/>
      <c r="C85" s="221" t="s">
        <v>82</v>
      </c>
      <c r="D85" s="221" t="s">
        <v>159</v>
      </c>
      <c r="E85" s="222" t="s">
        <v>1614</v>
      </c>
      <c r="F85" s="223" t="s">
        <v>1615</v>
      </c>
      <c r="G85" s="224" t="s">
        <v>942</v>
      </c>
      <c r="H85" s="225">
        <v>1</v>
      </c>
      <c r="I85" s="226"/>
      <c r="J85" s="227">
        <f>ROUND(I85*H85,2)</f>
        <v>0</v>
      </c>
      <c r="K85" s="223" t="s">
        <v>183</v>
      </c>
      <c r="L85" s="72"/>
      <c r="M85" s="228" t="s">
        <v>30</v>
      </c>
      <c r="N85" s="229" t="s">
        <v>45</v>
      </c>
      <c r="O85" s="47"/>
      <c r="P85" s="230">
        <f>O85*H85</f>
        <v>0</v>
      </c>
      <c r="Q85" s="230">
        <v>0</v>
      </c>
      <c r="R85" s="230">
        <f>Q85*H85</f>
        <v>0</v>
      </c>
      <c r="S85" s="230">
        <v>0</v>
      </c>
      <c r="T85" s="231">
        <f>S85*H85</f>
        <v>0</v>
      </c>
      <c r="AR85" s="24" t="s">
        <v>164</v>
      </c>
      <c r="AT85" s="24" t="s">
        <v>159</v>
      </c>
      <c r="AU85" s="24" t="s">
        <v>84</v>
      </c>
      <c r="AY85" s="24" t="s">
        <v>157</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164</v>
      </c>
      <c r="BM85" s="24" t="s">
        <v>1616</v>
      </c>
    </row>
    <row r="86" spans="2:65" s="1" customFormat="1" ht="16.5" customHeight="1">
      <c r="B86" s="46"/>
      <c r="C86" s="221" t="s">
        <v>84</v>
      </c>
      <c r="D86" s="221" t="s">
        <v>159</v>
      </c>
      <c r="E86" s="222" t="s">
        <v>1617</v>
      </c>
      <c r="F86" s="223" t="s">
        <v>1618</v>
      </c>
      <c r="G86" s="224" t="s">
        <v>942</v>
      </c>
      <c r="H86" s="225">
        <v>2</v>
      </c>
      <c r="I86" s="226"/>
      <c r="J86" s="227">
        <f>ROUND(I86*H86,2)</f>
        <v>0</v>
      </c>
      <c r="K86" s="223" t="s">
        <v>183</v>
      </c>
      <c r="L86" s="72"/>
      <c r="M86" s="228" t="s">
        <v>30</v>
      </c>
      <c r="N86" s="229" t="s">
        <v>45</v>
      </c>
      <c r="O86" s="47"/>
      <c r="P86" s="230">
        <f>O86*H86</f>
        <v>0</v>
      </c>
      <c r="Q86" s="230">
        <v>0</v>
      </c>
      <c r="R86" s="230">
        <f>Q86*H86</f>
        <v>0</v>
      </c>
      <c r="S86" s="230">
        <v>0</v>
      </c>
      <c r="T86" s="231">
        <f>S86*H86</f>
        <v>0</v>
      </c>
      <c r="AR86" s="24" t="s">
        <v>164</v>
      </c>
      <c r="AT86" s="24" t="s">
        <v>159</v>
      </c>
      <c r="AU86" s="24" t="s">
        <v>84</v>
      </c>
      <c r="AY86" s="24" t="s">
        <v>157</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164</v>
      </c>
      <c r="BM86" s="24" t="s">
        <v>1619</v>
      </c>
    </row>
    <row r="87" spans="2:63" s="10" customFormat="1" ht="37.4" customHeight="1">
      <c r="B87" s="205"/>
      <c r="C87" s="206"/>
      <c r="D87" s="207" t="s">
        <v>73</v>
      </c>
      <c r="E87" s="208" t="s">
        <v>993</v>
      </c>
      <c r="F87" s="208" t="s">
        <v>994</v>
      </c>
      <c r="G87" s="206"/>
      <c r="H87" s="206"/>
      <c r="I87" s="209"/>
      <c r="J87" s="210">
        <f>BK87</f>
        <v>0</v>
      </c>
      <c r="K87" s="206"/>
      <c r="L87" s="211"/>
      <c r="M87" s="212"/>
      <c r="N87" s="213"/>
      <c r="O87" s="213"/>
      <c r="P87" s="214">
        <f>P88+P101+P133</f>
        <v>0</v>
      </c>
      <c r="Q87" s="213"/>
      <c r="R87" s="214">
        <f>R88+R101+R133</f>
        <v>0.20625991200000002</v>
      </c>
      <c r="S87" s="213"/>
      <c r="T87" s="215">
        <f>T88+T101+T133</f>
        <v>0.1557</v>
      </c>
      <c r="AR87" s="216" t="s">
        <v>84</v>
      </c>
      <c r="AT87" s="217" t="s">
        <v>73</v>
      </c>
      <c r="AU87" s="217" t="s">
        <v>74</v>
      </c>
      <c r="AY87" s="216" t="s">
        <v>157</v>
      </c>
      <c r="BK87" s="218">
        <f>BK88+BK101+BK133</f>
        <v>0</v>
      </c>
    </row>
    <row r="88" spans="2:63" s="10" customFormat="1" ht="19.9" customHeight="1">
      <c r="B88" s="205"/>
      <c r="C88" s="206"/>
      <c r="D88" s="207" t="s">
        <v>73</v>
      </c>
      <c r="E88" s="219" t="s">
        <v>1620</v>
      </c>
      <c r="F88" s="219" t="s">
        <v>1621</v>
      </c>
      <c r="G88" s="206"/>
      <c r="H88" s="206"/>
      <c r="I88" s="209"/>
      <c r="J88" s="220">
        <f>BK88</f>
        <v>0</v>
      </c>
      <c r="K88" s="206"/>
      <c r="L88" s="211"/>
      <c r="M88" s="212"/>
      <c r="N88" s="213"/>
      <c r="O88" s="213"/>
      <c r="P88" s="214">
        <f>SUM(P89:P100)</f>
        <v>0</v>
      </c>
      <c r="Q88" s="213"/>
      <c r="R88" s="214">
        <f>SUM(R89:R100)</f>
        <v>0.00658</v>
      </c>
      <c r="S88" s="213"/>
      <c r="T88" s="215">
        <f>SUM(T89:T100)</f>
        <v>0.019799999999999998</v>
      </c>
      <c r="AR88" s="216" t="s">
        <v>84</v>
      </c>
      <c r="AT88" s="217" t="s">
        <v>73</v>
      </c>
      <c r="AU88" s="217" t="s">
        <v>82</v>
      </c>
      <c r="AY88" s="216" t="s">
        <v>157</v>
      </c>
      <c r="BK88" s="218">
        <f>SUM(BK89:BK100)</f>
        <v>0</v>
      </c>
    </row>
    <row r="89" spans="2:65" s="1" customFormat="1" ht="25.5" customHeight="1">
      <c r="B89" s="46"/>
      <c r="C89" s="221" t="s">
        <v>178</v>
      </c>
      <c r="D89" s="221" t="s">
        <v>159</v>
      </c>
      <c r="E89" s="222" t="s">
        <v>1622</v>
      </c>
      <c r="F89" s="223" t="s">
        <v>1623</v>
      </c>
      <c r="G89" s="224" t="s">
        <v>295</v>
      </c>
      <c r="H89" s="225">
        <v>10</v>
      </c>
      <c r="I89" s="226"/>
      <c r="J89" s="227">
        <f>ROUND(I89*H89,2)</f>
        <v>0</v>
      </c>
      <c r="K89" s="223" t="s">
        <v>1624</v>
      </c>
      <c r="L89" s="72"/>
      <c r="M89" s="228" t="s">
        <v>30</v>
      </c>
      <c r="N89" s="229" t="s">
        <v>45</v>
      </c>
      <c r="O89" s="47"/>
      <c r="P89" s="230">
        <f>O89*H89</f>
        <v>0</v>
      </c>
      <c r="Q89" s="230">
        <v>0</v>
      </c>
      <c r="R89" s="230">
        <f>Q89*H89</f>
        <v>0</v>
      </c>
      <c r="S89" s="230">
        <v>0.00198</v>
      </c>
      <c r="T89" s="231">
        <f>S89*H89</f>
        <v>0.019799999999999998</v>
      </c>
      <c r="AR89" s="24" t="s">
        <v>255</v>
      </c>
      <c r="AT89" s="24" t="s">
        <v>159</v>
      </c>
      <c r="AU89" s="24" t="s">
        <v>84</v>
      </c>
      <c r="AY89" s="24" t="s">
        <v>157</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255</v>
      </c>
      <c r="BM89" s="24" t="s">
        <v>1625</v>
      </c>
    </row>
    <row r="90" spans="2:47" s="1" customFormat="1" ht="13.5">
      <c r="B90" s="46"/>
      <c r="C90" s="74"/>
      <c r="D90" s="235" t="s">
        <v>221</v>
      </c>
      <c r="E90" s="74"/>
      <c r="F90" s="276" t="s">
        <v>1626</v>
      </c>
      <c r="G90" s="74"/>
      <c r="H90" s="74"/>
      <c r="I90" s="191"/>
      <c r="J90" s="74"/>
      <c r="K90" s="74"/>
      <c r="L90" s="72"/>
      <c r="M90" s="277"/>
      <c r="N90" s="47"/>
      <c r="O90" s="47"/>
      <c r="P90" s="47"/>
      <c r="Q90" s="47"/>
      <c r="R90" s="47"/>
      <c r="S90" s="47"/>
      <c r="T90" s="95"/>
      <c r="AT90" s="24" t="s">
        <v>221</v>
      </c>
      <c r="AU90" s="24" t="s">
        <v>84</v>
      </c>
    </row>
    <row r="91" spans="2:65" s="1" customFormat="1" ht="25.5" customHeight="1">
      <c r="B91" s="46"/>
      <c r="C91" s="221" t="s">
        <v>164</v>
      </c>
      <c r="D91" s="221" t="s">
        <v>159</v>
      </c>
      <c r="E91" s="222" t="s">
        <v>1627</v>
      </c>
      <c r="F91" s="223" t="s">
        <v>1628</v>
      </c>
      <c r="G91" s="224" t="s">
        <v>295</v>
      </c>
      <c r="H91" s="225">
        <v>10</v>
      </c>
      <c r="I91" s="226"/>
      <c r="J91" s="227">
        <f>ROUND(I91*H91,2)</f>
        <v>0</v>
      </c>
      <c r="K91" s="223" t="s">
        <v>183</v>
      </c>
      <c r="L91" s="72"/>
      <c r="M91" s="228" t="s">
        <v>30</v>
      </c>
      <c r="N91" s="229" t="s">
        <v>45</v>
      </c>
      <c r="O91" s="47"/>
      <c r="P91" s="230">
        <f>O91*H91</f>
        <v>0</v>
      </c>
      <c r="Q91" s="230">
        <v>0.0002705</v>
      </c>
      <c r="R91" s="230">
        <f>Q91*H91</f>
        <v>0.002705</v>
      </c>
      <c r="S91" s="230">
        <v>0</v>
      </c>
      <c r="T91" s="231">
        <f>S91*H91</f>
        <v>0</v>
      </c>
      <c r="AR91" s="24" t="s">
        <v>255</v>
      </c>
      <c r="AT91" s="24" t="s">
        <v>159</v>
      </c>
      <c r="AU91" s="24" t="s">
        <v>84</v>
      </c>
      <c r="AY91" s="24" t="s">
        <v>157</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255</v>
      </c>
      <c r="BM91" s="24" t="s">
        <v>1629</v>
      </c>
    </row>
    <row r="92" spans="2:65" s="1" customFormat="1" ht="25.5" customHeight="1">
      <c r="B92" s="46"/>
      <c r="C92" s="221" t="s">
        <v>190</v>
      </c>
      <c r="D92" s="221" t="s">
        <v>159</v>
      </c>
      <c r="E92" s="222" t="s">
        <v>1630</v>
      </c>
      <c r="F92" s="223" t="s">
        <v>1631</v>
      </c>
      <c r="G92" s="224" t="s">
        <v>295</v>
      </c>
      <c r="H92" s="225">
        <v>4</v>
      </c>
      <c r="I92" s="226"/>
      <c r="J92" s="227">
        <f>ROUND(I92*H92,2)</f>
        <v>0</v>
      </c>
      <c r="K92" s="223" t="s">
        <v>163</v>
      </c>
      <c r="L92" s="72"/>
      <c r="M92" s="228" t="s">
        <v>30</v>
      </c>
      <c r="N92" s="229" t="s">
        <v>45</v>
      </c>
      <c r="O92" s="47"/>
      <c r="P92" s="230">
        <f>O92*H92</f>
        <v>0</v>
      </c>
      <c r="Q92" s="230">
        <v>0.0003215</v>
      </c>
      <c r="R92" s="230">
        <f>Q92*H92</f>
        <v>0.001286</v>
      </c>
      <c r="S92" s="230">
        <v>0</v>
      </c>
      <c r="T92" s="231">
        <f>S92*H92</f>
        <v>0</v>
      </c>
      <c r="AR92" s="24" t="s">
        <v>255</v>
      </c>
      <c r="AT92" s="24" t="s">
        <v>159</v>
      </c>
      <c r="AU92" s="24" t="s">
        <v>84</v>
      </c>
      <c r="AY92" s="24" t="s">
        <v>157</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255</v>
      </c>
      <c r="BM92" s="24" t="s">
        <v>1632</v>
      </c>
    </row>
    <row r="93" spans="2:47" s="1" customFormat="1" ht="13.5">
      <c r="B93" s="46"/>
      <c r="C93" s="74"/>
      <c r="D93" s="235" t="s">
        <v>221</v>
      </c>
      <c r="E93" s="74"/>
      <c r="F93" s="276" t="s">
        <v>1633</v>
      </c>
      <c r="G93" s="74"/>
      <c r="H93" s="74"/>
      <c r="I93" s="191"/>
      <c r="J93" s="74"/>
      <c r="K93" s="74"/>
      <c r="L93" s="72"/>
      <c r="M93" s="277"/>
      <c r="N93" s="47"/>
      <c r="O93" s="47"/>
      <c r="P93" s="47"/>
      <c r="Q93" s="47"/>
      <c r="R93" s="47"/>
      <c r="S93" s="47"/>
      <c r="T93" s="95"/>
      <c r="AT93" s="24" t="s">
        <v>221</v>
      </c>
      <c r="AU93" s="24" t="s">
        <v>84</v>
      </c>
    </row>
    <row r="94" spans="2:65" s="1" customFormat="1" ht="25.5" customHeight="1">
      <c r="B94" s="46"/>
      <c r="C94" s="221" t="s">
        <v>197</v>
      </c>
      <c r="D94" s="221" t="s">
        <v>159</v>
      </c>
      <c r="E94" s="222" t="s">
        <v>1634</v>
      </c>
      <c r="F94" s="223" t="s">
        <v>1635</v>
      </c>
      <c r="G94" s="224" t="s">
        <v>295</v>
      </c>
      <c r="H94" s="225">
        <v>6</v>
      </c>
      <c r="I94" s="226"/>
      <c r="J94" s="227">
        <f>ROUND(I94*H94,2)</f>
        <v>0</v>
      </c>
      <c r="K94" s="223" t="s">
        <v>163</v>
      </c>
      <c r="L94" s="72"/>
      <c r="M94" s="228" t="s">
        <v>30</v>
      </c>
      <c r="N94" s="229" t="s">
        <v>45</v>
      </c>
      <c r="O94" s="47"/>
      <c r="P94" s="230">
        <f>O94*H94</f>
        <v>0</v>
      </c>
      <c r="Q94" s="230">
        <v>0.0004315</v>
      </c>
      <c r="R94" s="230">
        <f>Q94*H94</f>
        <v>0.002589</v>
      </c>
      <c r="S94" s="230">
        <v>0</v>
      </c>
      <c r="T94" s="231">
        <f>S94*H94</f>
        <v>0</v>
      </c>
      <c r="AR94" s="24" t="s">
        <v>255</v>
      </c>
      <c r="AT94" s="24" t="s">
        <v>159</v>
      </c>
      <c r="AU94" s="24" t="s">
        <v>84</v>
      </c>
      <c r="AY94" s="24" t="s">
        <v>157</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255</v>
      </c>
      <c r="BM94" s="24" t="s">
        <v>1636</v>
      </c>
    </row>
    <row r="95" spans="2:47" s="1" customFormat="1" ht="13.5">
      <c r="B95" s="46"/>
      <c r="C95" s="74"/>
      <c r="D95" s="235" t="s">
        <v>221</v>
      </c>
      <c r="E95" s="74"/>
      <c r="F95" s="276" t="s">
        <v>1633</v>
      </c>
      <c r="G95" s="74"/>
      <c r="H95" s="74"/>
      <c r="I95" s="191"/>
      <c r="J95" s="74"/>
      <c r="K95" s="74"/>
      <c r="L95" s="72"/>
      <c r="M95" s="277"/>
      <c r="N95" s="47"/>
      <c r="O95" s="47"/>
      <c r="P95" s="47"/>
      <c r="Q95" s="47"/>
      <c r="R95" s="47"/>
      <c r="S95" s="47"/>
      <c r="T95" s="95"/>
      <c r="AT95" s="24" t="s">
        <v>221</v>
      </c>
      <c r="AU95" s="24" t="s">
        <v>84</v>
      </c>
    </row>
    <row r="96" spans="2:65" s="1" customFormat="1" ht="16.5" customHeight="1">
      <c r="B96" s="46"/>
      <c r="C96" s="221" t="s">
        <v>201</v>
      </c>
      <c r="D96" s="221" t="s">
        <v>159</v>
      </c>
      <c r="E96" s="222" t="s">
        <v>1637</v>
      </c>
      <c r="F96" s="223" t="s">
        <v>1638</v>
      </c>
      <c r="G96" s="224" t="s">
        <v>295</v>
      </c>
      <c r="H96" s="225">
        <v>20</v>
      </c>
      <c r="I96" s="226"/>
      <c r="J96" s="227">
        <f>ROUND(I96*H96,2)</f>
        <v>0</v>
      </c>
      <c r="K96" s="223" t="s">
        <v>163</v>
      </c>
      <c r="L96" s="72"/>
      <c r="M96" s="228" t="s">
        <v>30</v>
      </c>
      <c r="N96" s="229" t="s">
        <v>45</v>
      </c>
      <c r="O96" s="47"/>
      <c r="P96" s="230">
        <f>O96*H96</f>
        <v>0</v>
      </c>
      <c r="Q96" s="230">
        <v>0</v>
      </c>
      <c r="R96" s="230">
        <f>Q96*H96</f>
        <v>0</v>
      </c>
      <c r="S96" s="230">
        <v>0</v>
      </c>
      <c r="T96" s="231">
        <f>S96*H96</f>
        <v>0</v>
      </c>
      <c r="AR96" s="24" t="s">
        <v>255</v>
      </c>
      <c r="AT96" s="24" t="s">
        <v>159</v>
      </c>
      <c r="AU96" s="24" t="s">
        <v>84</v>
      </c>
      <c r="AY96" s="24" t="s">
        <v>157</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255</v>
      </c>
      <c r="BM96" s="24" t="s">
        <v>1639</v>
      </c>
    </row>
    <row r="97" spans="2:47" s="1" customFormat="1" ht="13.5">
      <c r="B97" s="46"/>
      <c r="C97" s="74"/>
      <c r="D97" s="235" t="s">
        <v>221</v>
      </c>
      <c r="E97" s="74"/>
      <c r="F97" s="276" t="s">
        <v>1640</v>
      </c>
      <c r="G97" s="74"/>
      <c r="H97" s="74"/>
      <c r="I97" s="191"/>
      <c r="J97" s="74"/>
      <c r="K97" s="74"/>
      <c r="L97" s="72"/>
      <c r="M97" s="277"/>
      <c r="N97" s="47"/>
      <c r="O97" s="47"/>
      <c r="P97" s="47"/>
      <c r="Q97" s="47"/>
      <c r="R97" s="47"/>
      <c r="S97" s="47"/>
      <c r="T97" s="95"/>
      <c r="AT97" s="24" t="s">
        <v>221</v>
      </c>
      <c r="AU97" s="24" t="s">
        <v>84</v>
      </c>
    </row>
    <row r="98" spans="2:65" s="1" customFormat="1" ht="25.5" customHeight="1">
      <c r="B98" s="46"/>
      <c r="C98" s="221" t="s">
        <v>184</v>
      </c>
      <c r="D98" s="221" t="s">
        <v>159</v>
      </c>
      <c r="E98" s="222" t="s">
        <v>1641</v>
      </c>
      <c r="F98" s="223" t="s">
        <v>1642</v>
      </c>
      <c r="G98" s="224" t="s">
        <v>182</v>
      </c>
      <c r="H98" s="225">
        <v>0.02</v>
      </c>
      <c r="I98" s="226"/>
      <c r="J98" s="227">
        <f>ROUND(I98*H98,2)</f>
        <v>0</v>
      </c>
      <c r="K98" s="223" t="s">
        <v>1624</v>
      </c>
      <c r="L98" s="72"/>
      <c r="M98" s="228" t="s">
        <v>30</v>
      </c>
      <c r="N98" s="229" t="s">
        <v>45</v>
      </c>
      <c r="O98" s="47"/>
      <c r="P98" s="230">
        <f>O98*H98</f>
        <v>0</v>
      </c>
      <c r="Q98" s="230">
        <v>0</v>
      </c>
      <c r="R98" s="230">
        <f>Q98*H98</f>
        <v>0</v>
      </c>
      <c r="S98" s="230">
        <v>0</v>
      </c>
      <c r="T98" s="231">
        <f>S98*H98</f>
        <v>0</v>
      </c>
      <c r="AR98" s="24" t="s">
        <v>255</v>
      </c>
      <c r="AT98" s="24" t="s">
        <v>159</v>
      </c>
      <c r="AU98" s="24" t="s">
        <v>84</v>
      </c>
      <c r="AY98" s="24" t="s">
        <v>157</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255</v>
      </c>
      <c r="BM98" s="24" t="s">
        <v>1643</v>
      </c>
    </row>
    <row r="99" spans="2:65" s="1" customFormat="1" ht="38.25" customHeight="1">
      <c r="B99" s="46"/>
      <c r="C99" s="221" t="s">
        <v>213</v>
      </c>
      <c r="D99" s="221" t="s">
        <v>159</v>
      </c>
      <c r="E99" s="222" t="s">
        <v>1644</v>
      </c>
      <c r="F99" s="223" t="s">
        <v>1645</v>
      </c>
      <c r="G99" s="224" t="s">
        <v>182</v>
      </c>
      <c r="H99" s="225">
        <v>0.007</v>
      </c>
      <c r="I99" s="226"/>
      <c r="J99" s="227">
        <f>ROUND(I99*H99,2)</f>
        <v>0</v>
      </c>
      <c r="K99" s="223" t="s">
        <v>163</v>
      </c>
      <c r="L99" s="72"/>
      <c r="M99" s="228" t="s">
        <v>30</v>
      </c>
      <c r="N99" s="229" t="s">
        <v>45</v>
      </c>
      <c r="O99" s="47"/>
      <c r="P99" s="230">
        <f>O99*H99</f>
        <v>0</v>
      </c>
      <c r="Q99" s="230">
        <v>0</v>
      </c>
      <c r="R99" s="230">
        <f>Q99*H99</f>
        <v>0</v>
      </c>
      <c r="S99" s="230">
        <v>0</v>
      </c>
      <c r="T99" s="231">
        <f>S99*H99</f>
        <v>0</v>
      </c>
      <c r="AR99" s="24" t="s">
        <v>255</v>
      </c>
      <c r="AT99" s="24" t="s">
        <v>159</v>
      </c>
      <c r="AU99" s="24" t="s">
        <v>84</v>
      </c>
      <c r="AY99" s="24" t="s">
        <v>157</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255</v>
      </c>
      <c r="BM99" s="24" t="s">
        <v>1646</v>
      </c>
    </row>
    <row r="100" spans="2:47" s="1" customFormat="1" ht="13.5">
      <c r="B100" s="46"/>
      <c r="C100" s="74"/>
      <c r="D100" s="235" t="s">
        <v>221</v>
      </c>
      <c r="E100" s="74"/>
      <c r="F100" s="276" t="s">
        <v>1089</v>
      </c>
      <c r="G100" s="74"/>
      <c r="H100" s="74"/>
      <c r="I100" s="191"/>
      <c r="J100" s="74"/>
      <c r="K100" s="74"/>
      <c r="L100" s="72"/>
      <c r="M100" s="277"/>
      <c r="N100" s="47"/>
      <c r="O100" s="47"/>
      <c r="P100" s="47"/>
      <c r="Q100" s="47"/>
      <c r="R100" s="47"/>
      <c r="S100" s="47"/>
      <c r="T100" s="95"/>
      <c r="AT100" s="24" t="s">
        <v>221</v>
      </c>
      <c r="AU100" s="24" t="s">
        <v>84</v>
      </c>
    </row>
    <row r="101" spans="2:63" s="10" customFormat="1" ht="29.85" customHeight="1">
      <c r="B101" s="205"/>
      <c r="C101" s="206"/>
      <c r="D101" s="207" t="s">
        <v>73</v>
      </c>
      <c r="E101" s="219" t="s">
        <v>1647</v>
      </c>
      <c r="F101" s="219" t="s">
        <v>1648</v>
      </c>
      <c r="G101" s="206"/>
      <c r="H101" s="206"/>
      <c r="I101" s="209"/>
      <c r="J101" s="220">
        <f>BK101</f>
        <v>0</v>
      </c>
      <c r="K101" s="206"/>
      <c r="L101" s="211"/>
      <c r="M101" s="212"/>
      <c r="N101" s="213"/>
      <c r="O101" s="213"/>
      <c r="P101" s="214">
        <f>SUM(P102:P132)</f>
        <v>0</v>
      </c>
      <c r="Q101" s="213"/>
      <c r="R101" s="214">
        <f>SUM(R102:R132)</f>
        <v>0.151975932</v>
      </c>
      <c r="S101" s="213"/>
      <c r="T101" s="215">
        <f>SUM(T102:T132)</f>
        <v>0.1359</v>
      </c>
      <c r="AR101" s="216" t="s">
        <v>84</v>
      </c>
      <c r="AT101" s="217" t="s">
        <v>73</v>
      </c>
      <c r="AU101" s="217" t="s">
        <v>82</v>
      </c>
      <c r="AY101" s="216" t="s">
        <v>157</v>
      </c>
      <c r="BK101" s="218">
        <f>SUM(BK102:BK132)</f>
        <v>0</v>
      </c>
    </row>
    <row r="102" spans="2:65" s="1" customFormat="1" ht="25.5" customHeight="1">
      <c r="B102" s="46"/>
      <c r="C102" s="221" t="s">
        <v>217</v>
      </c>
      <c r="D102" s="221" t="s">
        <v>159</v>
      </c>
      <c r="E102" s="222" t="s">
        <v>1649</v>
      </c>
      <c r="F102" s="223" t="s">
        <v>1650</v>
      </c>
      <c r="G102" s="224" t="s">
        <v>295</v>
      </c>
      <c r="H102" s="225">
        <v>5</v>
      </c>
      <c r="I102" s="226"/>
      <c r="J102" s="227">
        <f>ROUND(I102*H102,2)</f>
        <v>0</v>
      </c>
      <c r="K102" s="223" t="s">
        <v>1624</v>
      </c>
      <c r="L102" s="72"/>
      <c r="M102" s="228" t="s">
        <v>30</v>
      </c>
      <c r="N102" s="229" t="s">
        <v>45</v>
      </c>
      <c r="O102" s="47"/>
      <c r="P102" s="230">
        <f>O102*H102</f>
        <v>0</v>
      </c>
      <c r="Q102" s="230">
        <v>0</v>
      </c>
      <c r="R102" s="230">
        <f>Q102*H102</f>
        <v>0</v>
      </c>
      <c r="S102" s="230">
        <v>0.0067</v>
      </c>
      <c r="T102" s="231">
        <f>S102*H102</f>
        <v>0.0335</v>
      </c>
      <c r="AR102" s="24" t="s">
        <v>255</v>
      </c>
      <c r="AT102" s="24" t="s">
        <v>159</v>
      </c>
      <c r="AU102" s="24" t="s">
        <v>84</v>
      </c>
      <c r="AY102" s="24" t="s">
        <v>157</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255</v>
      </c>
      <c r="BM102" s="24" t="s">
        <v>1651</v>
      </c>
    </row>
    <row r="103" spans="2:65" s="1" customFormat="1" ht="16.5" customHeight="1">
      <c r="B103" s="46"/>
      <c r="C103" s="221" t="s">
        <v>223</v>
      </c>
      <c r="D103" s="221" t="s">
        <v>159</v>
      </c>
      <c r="E103" s="222" t="s">
        <v>1652</v>
      </c>
      <c r="F103" s="223" t="s">
        <v>1653</v>
      </c>
      <c r="G103" s="224" t="s">
        <v>295</v>
      </c>
      <c r="H103" s="225">
        <v>1</v>
      </c>
      <c r="I103" s="226"/>
      <c r="J103" s="227">
        <f>ROUND(I103*H103,2)</f>
        <v>0</v>
      </c>
      <c r="K103" s="223" t="s">
        <v>1624</v>
      </c>
      <c r="L103" s="72"/>
      <c r="M103" s="228" t="s">
        <v>30</v>
      </c>
      <c r="N103" s="229" t="s">
        <v>45</v>
      </c>
      <c r="O103" s="47"/>
      <c r="P103" s="230">
        <f>O103*H103</f>
        <v>0</v>
      </c>
      <c r="Q103" s="230">
        <v>0</v>
      </c>
      <c r="R103" s="230">
        <f>Q103*H103</f>
        <v>0</v>
      </c>
      <c r="S103" s="230">
        <v>0.01442</v>
      </c>
      <c r="T103" s="231">
        <f>S103*H103</f>
        <v>0.01442</v>
      </c>
      <c r="AR103" s="24" t="s">
        <v>255</v>
      </c>
      <c r="AT103" s="24" t="s">
        <v>159</v>
      </c>
      <c r="AU103" s="24" t="s">
        <v>84</v>
      </c>
      <c r="AY103" s="24" t="s">
        <v>157</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255</v>
      </c>
      <c r="BM103" s="24" t="s">
        <v>1654</v>
      </c>
    </row>
    <row r="104" spans="2:65" s="1" customFormat="1" ht="16.5" customHeight="1">
      <c r="B104" s="46"/>
      <c r="C104" s="221" t="s">
        <v>227</v>
      </c>
      <c r="D104" s="221" t="s">
        <v>159</v>
      </c>
      <c r="E104" s="222" t="s">
        <v>1655</v>
      </c>
      <c r="F104" s="223" t="s">
        <v>1656</v>
      </c>
      <c r="G104" s="224" t="s">
        <v>295</v>
      </c>
      <c r="H104" s="225">
        <v>20</v>
      </c>
      <c r="I104" s="226"/>
      <c r="J104" s="227">
        <f>ROUND(I104*H104,2)</f>
        <v>0</v>
      </c>
      <c r="K104" s="223" t="s">
        <v>1624</v>
      </c>
      <c r="L104" s="72"/>
      <c r="M104" s="228" t="s">
        <v>30</v>
      </c>
      <c r="N104" s="229" t="s">
        <v>45</v>
      </c>
      <c r="O104" s="47"/>
      <c r="P104" s="230">
        <f>O104*H104</f>
        <v>0</v>
      </c>
      <c r="Q104" s="230">
        <v>0</v>
      </c>
      <c r="R104" s="230">
        <f>Q104*H104</f>
        <v>0</v>
      </c>
      <c r="S104" s="230">
        <v>0.00029</v>
      </c>
      <c r="T104" s="231">
        <f>S104*H104</f>
        <v>0.0058</v>
      </c>
      <c r="AR104" s="24" t="s">
        <v>255</v>
      </c>
      <c r="AT104" s="24" t="s">
        <v>159</v>
      </c>
      <c r="AU104" s="24" t="s">
        <v>84</v>
      </c>
      <c r="AY104" s="24" t="s">
        <v>157</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255</v>
      </c>
      <c r="BM104" s="24" t="s">
        <v>1657</v>
      </c>
    </row>
    <row r="105" spans="2:65" s="1" customFormat="1" ht="16.5" customHeight="1">
      <c r="B105" s="46"/>
      <c r="C105" s="221" t="s">
        <v>235</v>
      </c>
      <c r="D105" s="221" t="s">
        <v>159</v>
      </c>
      <c r="E105" s="222" t="s">
        <v>1658</v>
      </c>
      <c r="F105" s="223" t="s">
        <v>1659</v>
      </c>
      <c r="G105" s="224" t="s">
        <v>295</v>
      </c>
      <c r="H105" s="225">
        <v>25</v>
      </c>
      <c r="I105" s="226"/>
      <c r="J105" s="227">
        <f>ROUND(I105*H105,2)</f>
        <v>0</v>
      </c>
      <c r="K105" s="223" t="s">
        <v>1624</v>
      </c>
      <c r="L105" s="72"/>
      <c r="M105" s="228" t="s">
        <v>30</v>
      </c>
      <c r="N105" s="229" t="s">
        <v>45</v>
      </c>
      <c r="O105" s="47"/>
      <c r="P105" s="230">
        <f>O105*H105</f>
        <v>0</v>
      </c>
      <c r="Q105" s="230">
        <v>0</v>
      </c>
      <c r="R105" s="230">
        <f>Q105*H105</f>
        <v>0</v>
      </c>
      <c r="S105" s="230">
        <v>0.00032</v>
      </c>
      <c r="T105" s="231">
        <f>S105*H105</f>
        <v>0.008</v>
      </c>
      <c r="AR105" s="24" t="s">
        <v>255</v>
      </c>
      <c r="AT105" s="24" t="s">
        <v>159</v>
      </c>
      <c r="AU105" s="24" t="s">
        <v>84</v>
      </c>
      <c r="AY105" s="24" t="s">
        <v>157</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255</v>
      </c>
      <c r="BM105" s="24" t="s">
        <v>1660</v>
      </c>
    </row>
    <row r="106" spans="2:51" s="12" customFormat="1" ht="13.5">
      <c r="B106" s="244"/>
      <c r="C106" s="245"/>
      <c r="D106" s="235" t="s">
        <v>166</v>
      </c>
      <c r="E106" s="246" t="s">
        <v>30</v>
      </c>
      <c r="F106" s="247" t="s">
        <v>1661</v>
      </c>
      <c r="G106" s="245"/>
      <c r="H106" s="248">
        <v>25</v>
      </c>
      <c r="I106" s="249"/>
      <c r="J106" s="245"/>
      <c r="K106" s="245"/>
      <c r="L106" s="250"/>
      <c r="M106" s="251"/>
      <c r="N106" s="252"/>
      <c r="O106" s="252"/>
      <c r="P106" s="252"/>
      <c r="Q106" s="252"/>
      <c r="R106" s="252"/>
      <c r="S106" s="252"/>
      <c r="T106" s="253"/>
      <c r="AT106" s="254" t="s">
        <v>166</v>
      </c>
      <c r="AU106" s="254" t="s">
        <v>84</v>
      </c>
      <c r="AV106" s="12" t="s">
        <v>84</v>
      </c>
      <c r="AW106" s="12" t="s">
        <v>37</v>
      </c>
      <c r="AX106" s="12" t="s">
        <v>82</v>
      </c>
      <c r="AY106" s="254" t="s">
        <v>157</v>
      </c>
    </row>
    <row r="107" spans="2:65" s="1" customFormat="1" ht="25.5" customHeight="1">
      <c r="B107" s="46"/>
      <c r="C107" s="221" t="s">
        <v>241</v>
      </c>
      <c r="D107" s="221" t="s">
        <v>159</v>
      </c>
      <c r="E107" s="222" t="s">
        <v>1662</v>
      </c>
      <c r="F107" s="223" t="s">
        <v>1663</v>
      </c>
      <c r="G107" s="224" t="s">
        <v>295</v>
      </c>
      <c r="H107" s="225">
        <v>10</v>
      </c>
      <c r="I107" s="226"/>
      <c r="J107" s="227">
        <f>ROUND(I107*H107,2)</f>
        <v>0</v>
      </c>
      <c r="K107" s="223" t="s">
        <v>163</v>
      </c>
      <c r="L107" s="72"/>
      <c r="M107" s="228" t="s">
        <v>30</v>
      </c>
      <c r="N107" s="229" t="s">
        <v>45</v>
      </c>
      <c r="O107" s="47"/>
      <c r="P107" s="230">
        <f>O107*H107</f>
        <v>0</v>
      </c>
      <c r="Q107" s="230">
        <v>0.0006633</v>
      </c>
      <c r="R107" s="230">
        <f>Q107*H107</f>
        <v>0.006633</v>
      </c>
      <c r="S107" s="230">
        <v>0</v>
      </c>
      <c r="T107" s="231">
        <f>S107*H107</f>
        <v>0</v>
      </c>
      <c r="AR107" s="24" t="s">
        <v>255</v>
      </c>
      <c r="AT107" s="24" t="s">
        <v>159</v>
      </c>
      <c r="AU107" s="24" t="s">
        <v>84</v>
      </c>
      <c r="AY107" s="24" t="s">
        <v>157</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255</v>
      </c>
      <c r="BM107" s="24" t="s">
        <v>1664</v>
      </c>
    </row>
    <row r="108" spans="2:47" s="1" customFormat="1" ht="13.5">
      <c r="B108" s="46"/>
      <c r="C108" s="74"/>
      <c r="D108" s="235" t="s">
        <v>221</v>
      </c>
      <c r="E108" s="74"/>
      <c r="F108" s="276" t="s">
        <v>1665</v>
      </c>
      <c r="G108" s="74"/>
      <c r="H108" s="74"/>
      <c r="I108" s="191"/>
      <c r="J108" s="74"/>
      <c r="K108" s="74"/>
      <c r="L108" s="72"/>
      <c r="M108" s="277"/>
      <c r="N108" s="47"/>
      <c r="O108" s="47"/>
      <c r="P108" s="47"/>
      <c r="Q108" s="47"/>
      <c r="R108" s="47"/>
      <c r="S108" s="47"/>
      <c r="T108" s="95"/>
      <c r="AT108" s="24" t="s">
        <v>221</v>
      </c>
      <c r="AU108" s="24" t="s">
        <v>84</v>
      </c>
    </row>
    <row r="109" spans="2:65" s="1" customFormat="1" ht="25.5" customHeight="1">
      <c r="B109" s="46"/>
      <c r="C109" s="221" t="s">
        <v>10</v>
      </c>
      <c r="D109" s="221" t="s">
        <v>159</v>
      </c>
      <c r="E109" s="222" t="s">
        <v>1666</v>
      </c>
      <c r="F109" s="223" t="s">
        <v>1667</v>
      </c>
      <c r="G109" s="224" t="s">
        <v>295</v>
      </c>
      <c r="H109" s="225">
        <v>6</v>
      </c>
      <c r="I109" s="226"/>
      <c r="J109" s="227">
        <f>ROUND(I109*H109,2)</f>
        <v>0</v>
      </c>
      <c r="K109" s="223" t="s">
        <v>163</v>
      </c>
      <c r="L109" s="72"/>
      <c r="M109" s="228" t="s">
        <v>30</v>
      </c>
      <c r="N109" s="229" t="s">
        <v>45</v>
      </c>
      <c r="O109" s="47"/>
      <c r="P109" s="230">
        <f>O109*H109</f>
        <v>0</v>
      </c>
      <c r="Q109" s="230">
        <v>0.000909932</v>
      </c>
      <c r="R109" s="230">
        <f>Q109*H109</f>
        <v>0.005459592</v>
      </c>
      <c r="S109" s="230">
        <v>0</v>
      </c>
      <c r="T109" s="231">
        <f>S109*H109</f>
        <v>0</v>
      </c>
      <c r="AR109" s="24" t="s">
        <v>255</v>
      </c>
      <c r="AT109" s="24" t="s">
        <v>159</v>
      </c>
      <c r="AU109" s="24" t="s">
        <v>84</v>
      </c>
      <c r="AY109" s="24" t="s">
        <v>157</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255</v>
      </c>
      <c r="BM109" s="24" t="s">
        <v>1668</v>
      </c>
    </row>
    <row r="110" spans="2:47" s="1" customFormat="1" ht="13.5">
      <c r="B110" s="46"/>
      <c r="C110" s="74"/>
      <c r="D110" s="235" t="s">
        <v>221</v>
      </c>
      <c r="E110" s="74"/>
      <c r="F110" s="276" t="s">
        <v>1665</v>
      </c>
      <c r="G110" s="74"/>
      <c r="H110" s="74"/>
      <c r="I110" s="191"/>
      <c r="J110" s="74"/>
      <c r="K110" s="74"/>
      <c r="L110" s="72"/>
      <c r="M110" s="277"/>
      <c r="N110" s="47"/>
      <c r="O110" s="47"/>
      <c r="P110" s="47"/>
      <c r="Q110" s="47"/>
      <c r="R110" s="47"/>
      <c r="S110" s="47"/>
      <c r="T110" s="95"/>
      <c r="AT110" s="24" t="s">
        <v>221</v>
      </c>
      <c r="AU110" s="24" t="s">
        <v>84</v>
      </c>
    </row>
    <row r="111" spans="2:65" s="1" customFormat="1" ht="25.5" customHeight="1">
      <c r="B111" s="46"/>
      <c r="C111" s="221" t="s">
        <v>255</v>
      </c>
      <c r="D111" s="221" t="s">
        <v>159</v>
      </c>
      <c r="E111" s="222" t="s">
        <v>1669</v>
      </c>
      <c r="F111" s="223" t="s">
        <v>1670</v>
      </c>
      <c r="G111" s="224" t="s">
        <v>295</v>
      </c>
      <c r="H111" s="225">
        <v>9</v>
      </c>
      <c r="I111" s="226"/>
      <c r="J111" s="227">
        <f>ROUND(I111*H111,2)</f>
        <v>0</v>
      </c>
      <c r="K111" s="223" t="s">
        <v>163</v>
      </c>
      <c r="L111" s="72"/>
      <c r="M111" s="228" t="s">
        <v>30</v>
      </c>
      <c r="N111" s="229" t="s">
        <v>45</v>
      </c>
      <c r="O111" s="47"/>
      <c r="P111" s="230">
        <f>O111*H111</f>
        <v>0</v>
      </c>
      <c r="Q111" s="230">
        <v>0.001185384</v>
      </c>
      <c r="R111" s="230">
        <f>Q111*H111</f>
        <v>0.010668456</v>
      </c>
      <c r="S111" s="230">
        <v>0</v>
      </c>
      <c r="T111" s="231">
        <f>S111*H111</f>
        <v>0</v>
      </c>
      <c r="AR111" s="24" t="s">
        <v>255</v>
      </c>
      <c r="AT111" s="24" t="s">
        <v>159</v>
      </c>
      <c r="AU111" s="24" t="s">
        <v>84</v>
      </c>
      <c r="AY111" s="24" t="s">
        <v>157</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255</v>
      </c>
      <c r="BM111" s="24" t="s">
        <v>1671</v>
      </c>
    </row>
    <row r="112" spans="2:47" s="1" customFormat="1" ht="13.5">
      <c r="B112" s="46"/>
      <c r="C112" s="74"/>
      <c r="D112" s="235" t="s">
        <v>221</v>
      </c>
      <c r="E112" s="74"/>
      <c r="F112" s="276" t="s">
        <v>1665</v>
      </c>
      <c r="G112" s="74"/>
      <c r="H112" s="74"/>
      <c r="I112" s="191"/>
      <c r="J112" s="74"/>
      <c r="K112" s="74"/>
      <c r="L112" s="72"/>
      <c r="M112" s="277"/>
      <c r="N112" s="47"/>
      <c r="O112" s="47"/>
      <c r="P112" s="47"/>
      <c r="Q112" s="47"/>
      <c r="R112" s="47"/>
      <c r="S112" s="47"/>
      <c r="T112" s="95"/>
      <c r="AT112" s="24" t="s">
        <v>221</v>
      </c>
      <c r="AU112" s="24" t="s">
        <v>84</v>
      </c>
    </row>
    <row r="113" spans="2:65" s="1" customFormat="1" ht="25.5" customHeight="1">
      <c r="B113" s="46"/>
      <c r="C113" s="221" t="s">
        <v>261</v>
      </c>
      <c r="D113" s="221" t="s">
        <v>159</v>
      </c>
      <c r="E113" s="222" t="s">
        <v>1672</v>
      </c>
      <c r="F113" s="223" t="s">
        <v>1673</v>
      </c>
      <c r="G113" s="224" t="s">
        <v>295</v>
      </c>
      <c r="H113" s="225">
        <v>28</v>
      </c>
      <c r="I113" s="226"/>
      <c r="J113" s="227">
        <f>ROUND(I113*H113,2)</f>
        <v>0</v>
      </c>
      <c r="K113" s="223" t="s">
        <v>163</v>
      </c>
      <c r="L113" s="72"/>
      <c r="M113" s="228" t="s">
        <v>30</v>
      </c>
      <c r="N113" s="229" t="s">
        <v>45</v>
      </c>
      <c r="O113" s="47"/>
      <c r="P113" s="230">
        <f>O113*H113</f>
        <v>0</v>
      </c>
      <c r="Q113" s="230">
        <v>0.002520148</v>
      </c>
      <c r="R113" s="230">
        <f>Q113*H113</f>
        <v>0.070564144</v>
      </c>
      <c r="S113" s="230">
        <v>0</v>
      </c>
      <c r="T113" s="231">
        <f>S113*H113</f>
        <v>0</v>
      </c>
      <c r="AR113" s="24" t="s">
        <v>255</v>
      </c>
      <c r="AT113" s="24" t="s">
        <v>159</v>
      </c>
      <c r="AU113" s="24" t="s">
        <v>84</v>
      </c>
      <c r="AY113" s="24" t="s">
        <v>157</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255</v>
      </c>
      <c r="BM113" s="24" t="s">
        <v>1674</v>
      </c>
    </row>
    <row r="114" spans="2:47" s="1" customFormat="1" ht="13.5">
      <c r="B114" s="46"/>
      <c r="C114" s="74"/>
      <c r="D114" s="235" t="s">
        <v>221</v>
      </c>
      <c r="E114" s="74"/>
      <c r="F114" s="276" t="s">
        <v>1665</v>
      </c>
      <c r="G114" s="74"/>
      <c r="H114" s="74"/>
      <c r="I114" s="191"/>
      <c r="J114" s="74"/>
      <c r="K114" s="74"/>
      <c r="L114" s="72"/>
      <c r="M114" s="277"/>
      <c r="N114" s="47"/>
      <c r="O114" s="47"/>
      <c r="P114" s="47"/>
      <c r="Q114" s="47"/>
      <c r="R114" s="47"/>
      <c r="S114" s="47"/>
      <c r="T114" s="95"/>
      <c r="AT114" s="24" t="s">
        <v>221</v>
      </c>
      <c r="AU114" s="24" t="s">
        <v>84</v>
      </c>
    </row>
    <row r="115" spans="2:65" s="1" customFormat="1" ht="16.5" customHeight="1">
      <c r="B115" s="46"/>
      <c r="C115" s="221" t="s">
        <v>267</v>
      </c>
      <c r="D115" s="221" t="s">
        <v>159</v>
      </c>
      <c r="E115" s="222" t="s">
        <v>1675</v>
      </c>
      <c r="F115" s="223" t="s">
        <v>1676</v>
      </c>
      <c r="G115" s="224" t="s">
        <v>395</v>
      </c>
      <c r="H115" s="225">
        <v>1</v>
      </c>
      <c r="I115" s="226"/>
      <c r="J115" s="227">
        <f>ROUND(I115*H115,2)</f>
        <v>0</v>
      </c>
      <c r="K115" s="223" t="s">
        <v>1624</v>
      </c>
      <c r="L115" s="72"/>
      <c r="M115" s="228" t="s">
        <v>30</v>
      </c>
      <c r="N115" s="229" t="s">
        <v>45</v>
      </c>
      <c r="O115" s="47"/>
      <c r="P115" s="230">
        <f>O115*H115</f>
        <v>0</v>
      </c>
      <c r="Q115" s="230">
        <v>0</v>
      </c>
      <c r="R115" s="230">
        <f>Q115*H115</f>
        <v>0</v>
      </c>
      <c r="S115" s="230">
        <v>0.04962</v>
      </c>
      <c r="T115" s="231">
        <f>S115*H115</f>
        <v>0.04962</v>
      </c>
      <c r="AR115" s="24" t="s">
        <v>255</v>
      </c>
      <c r="AT115" s="24" t="s">
        <v>159</v>
      </c>
      <c r="AU115" s="24" t="s">
        <v>84</v>
      </c>
      <c r="AY115" s="24" t="s">
        <v>157</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255</v>
      </c>
      <c r="BM115" s="24" t="s">
        <v>1677</v>
      </c>
    </row>
    <row r="116" spans="2:65" s="1" customFormat="1" ht="16.5" customHeight="1">
      <c r="B116" s="46"/>
      <c r="C116" s="221" t="s">
        <v>272</v>
      </c>
      <c r="D116" s="221" t="s">
        <v>159</v>
      </c>
      <c r="E116" s="222" t="s">
        <v>1678</v>
      </c>
      <c r="F116" s="223" t="s">
        <v>1679</v>
      </c>
      <c r="G116" s="224" t="s">
        <v>395</v>
      </c>
      <c r="H116" s="225">
        <v>3</v>
      </c>
      <c r="I116" s="226"/>
      <c r="J116" s="227">
        <f>ROUND(I116*H116,2)</f>
        <v>0</v>
      </c>
      <c r="K116" s="223" t="s">
        <v>1624</v>
      </c>
      <c r="L116" s="72"/>
      <c r="M116" s="228" t="s">
        <v>30</v>
      </c>
      <c r="N116" s="229" t="s">
        <v>45</v>
      </c>
      <c r="O116" s="47"/>
      <c r="P116" s="230">
        <f>O116*H116</f>
        <v>0</v>
      </c>
      <c r="Q116" s="230">
        <v>0</v>
      </c>
      <c r="R116" s="230">
        <f>Q116*H116</f>
        <v>0</v>
      </c>
      <c r="S116" s="230">
        <v>0.00656</v>
      </c>
      <c r="T116" s="231">
        <f>S116*H116</f>
        <v>0.01968</v>
      </c>
      <c r="AR116" s="24" t="s">
        <v>255</v>
      </c>
      <c r="AT116" s="24" t="s">
        <v>159</v>
      </c>
      <c r="AU116" s="24" t="s">
        <v>84</v>
      </c>
      <c r="AY116" s="24" t="s">
        <v>157</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255</v>
      </c>
      <c r="BM116" s="24" t="s">
        <v>1680</v>
      </c>
    </row>
    <row r="117" spans="2:65" s="1" customFormat="1" ht="16.5" customHeight="1">
      <c r="B117" s="46"/>
      <c r="C117" s="221" t="s">
        <v>279</v>
      </c>
      <c r="D117" s="221" t="s">
        <v>159</v>
      </c>
      <c r="E117" s="222" t="s">
        <v>1681</v>
      </c>
      <c r="F117" s="223" t="s">
        <v>1682</v>
      </c>
      <c r="G117" s="224" t="s">
        <v>395</v>
      </c>
      <c r="H117" s="225">
        <v>2</v>
      </c>
      <c r="I117" s="226"/>
      <c r="J117" s="227">
        <f>ROUND(I117*H117,2)</f>
        <v>0</v>
      </c>
      <c r="K117" s="223" t="s">
        <v>1624</v>
      </c>
      <c r="L117" s="72"/>
      <c r="M117" s="228" t="s">
        <v>30</v>
      </c>
      <c r="N117" s="229" t="s">
        <v>45</v>
      </c>
      <c r="O117" s="47"/>
      <c r="P117" s="230">
        <f>O117*H117</f>
        <v>0</v>
      </c>
      <c r="Q117" s="230">
        <v>0</v>
      </c>
      <c r="R117" s="230">
        <f>Q117*H117</f>
        <v>0</v>
      </c>
      <c r="S117" s="230">
        <v>0.00244</v>
      </c>
      <c r="T117" s="231">
        <f>S117*H117</f>
        <v>0.00488</v>
      </c>
      <c r="AR117" s="24" t="s">
        <v>255</v>
      </c>
      <c r="AT117" s="24" t="s">
        <v>159</v>
      </c>
      <c r="AU117" s="24" t="s">
        <v>84</v>
      </c>
      <c r="AY117" s="24" t="s">
        <v>157</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255</v>
      </c>
      <c r="BM117" s="24" t="s">
        <v>1683</v>
      </c>
    </row>
    <row r="118" spans="2:65" s="1" customFormat="1" ht="16.5" customHeight="1">
      <c r="B118" s="46"/>
      <c r="C118" s="221" t="s">
        <v>9</v>
      </c>
      <c r="D118" s="221" t="s">
        <v>159</v>
      </c>
      <c r="E118" s="222" t="s">
        <v>1684</v>
      </c>
      <c r="F118" s="223" t="s">
        <v>1685</v>
      </c>
      <c r="G118" s="224" t="s">
        <v>395</v>
      </c>
      <c r="H118" s="225">
        <v>1</v>
      </c>
      <c r="I118" s="226"/>
      <c r="J118" s="227">
        <f>ROUND(I118*H118,2)</f>
        <v>0</v>
      </c>
      <c r="K118" s="223" t="s">
        <v>163</v>
      </c>
      <c r="L118" s="72"/>
      <c r="M118" s="228" t="s">
        <v>30</v>
      </c>
      <c r="N118" s="229" t="s">
        <v>45</v>
      </c>
      <c r="O118" s="47"/>
      <c r="P118" s="230">
        <f>O118*H118</f>
        <v>0</v>
      </c>
      <c r="Q118" s="230">
        <v>0.00017005</v>
      </c>
      <c r="R118" s="230">
        <f>Q118*H118</f>
        <v>0.00017005</v>
      </c>
      <c r="S118" s="230">
        <v>0</v>
      </c>
      <c r="T118" s="231">
        <f>S118*H118</f>
        <v>0</v>
      </c>
      <c r="AR118" s="24" t="s">
        <v>255</v>
      </c>
      <c r="AT118" s="24" t="s">
        <v>159</v>
      </c>
      <c r="AU118" s="24" t="s">
        <v>84</v>
      </c>
      <c r="AY118" s="24" t="s">
        <v>157</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255</v>
      </c>
      <c r="BM118" s="24" t="s">
        <v>1686</v>
      </c>
    </row>
    <row r="119" spans="2:65" s="1" customFormat="1" ht="25.5" customHeight="1">
      <c r="B119" s="46"/>
      <c r="C119" s="221" t="s">
        <v>288</v>
      </c>
      <c r="D119" s="221" t="s">
        <v>159</v>
      </c>
      <c r="E119" s="222" t="s">
        <v>1687</v>
      </c>
      <c r="F119" s="223" t="s">
        <v>1688</v>
      </c>
      <c r="G119" s="224" t="s">
        <v>395</v>
      </c>
      <c r="H119" s="225">
        <v>1</v>
      </c>
      <c r="I119" s="226"/>
      <c r="J119" s="227">
        <f>ROUND(I119*H119,2)</f>
        <v>0</v>
      </c>
      <c r="K119" s="223" t="s">
        <v>163</v>
      </c>
      <c r="L119" s="72"/>
      <c r="M119" s="228" t="s">
        <v>30</v>
      </c>
      <c r="N119" s="229" t="s">
        <v>45</v>
      </c>
      <c r="O119" s="47"/>
      <c r="P119" s="230">
        <f>O119*H119</f>
        <v>0</v>
      </c>
      <c r="Q119" s="230">
        <v>0.00036005</v>
      </c>
      <c r="R119" s="230">
        <f>Q119*H119</f>
        <v>0.00036005</v>
      </c>
      <c r="S119" s="230">
        <v>0</v>
      </c>
      <c r="T119" s="231">
        <f>S119*H119</f>
        <v>0</v>
      </c>
      <c r="AR119" s="24" t="s">
        <v>255</v>
      </c>
      <c r="AT119" s="24" t="s">
        <v>159</v>
      </c>
      <c r="AU119" s="24" t="s">
        <v>84</v>
      </c>
      <c r="AY119" s="24" t="s">
        <v>157</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255</v>
      </c>
      <c r="BM119" s="24" t="s">
        <v>1689</v>
      </c>
    </row>
    <row r="120" spans="2:65" s="1" customFormat="1" ht="16.5" customHeight="1">
      <c r="B120" s="46"/>
      <c r="C120" s="221" t="s">
        <v>292</v>
      </c>
      <c r="D120" s="221" t="s">
        <v>159</v>
      </c>
      <c r="E120" s="222" t="s">
        <v>1690</v>
      </c>
      <c r="F120" s="223" t="s">
        <v>1691</v>
      </c>
      <c r="G120" s="224" t="s">
        <v>395</v>
      </c>
      <c r="H120" s="225">
        <v>2</v>
      </c>
      <c r="I120" s="226"/>
      <c r="J120" s="227">
        <f>ROUND(I120*H120,2)</f>
        <v>0</v>
      </c>
      <c r="K120" s="223" t="s">
        <v>163</v>
      </c>
      <c r="L120" s="72"/>
      <c r="M120" s="228" t="s">
        <v>30</v>
      </c>
      <c r="N120" s="229" t="s">
        <v>45</v>
      </c>
      <c r="O120" s="47"/>
      <c r="P120" s="230">
        <f>O120*H120</f>
        <v>0</v>
      </c>
      <c r="Q120" s="230">
        <v>0.000747375</v>
      </c>
      <c r="R120" s="230">
        <f>Q120*H120</f>
        <v>0.00149475</v>
      </c>
      <c r="S120" s="230">
        <v>0</v>
      </c>
      <c r="T120" s="231">
        <f>S120*H120</f>
        <v>0</v>
      </c>
      <c r="AR120" s="24" t="s">
        <v>255</v>
      </c>
      <c r="AT120" s="24" t="s">
        <v>159</v>
      </c>
      <c r="AU120" s="24" t="s">
        <v>84</v>
      </c>
      <c r="AY120" s="24" t="s">
        <v>157</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255</v>
      </c>
      <c r="BM120" s="24" t="s">
        <v>1692</v>
      </c>
    </row>
    <row r="121" spans="2:65" s="1" customFormat="1" ht="16.5" customHeight="1">
      <c r="B121" s="46"/>
      <c r="C121" s="221" t="s">
        <v>299</v>
      </c>
      <c r="D121" s="221" t="s">
        <v>159</v>
      </c>
      <c r="E121" s="222" t="s">
        <v>1693</v>
      </c>
      <c r="F121" s="223" t="s">
        <v>1694</v>
      </c>
      <c r="G121" s="224" t="s">
        <v>395</v>
      </c>
      <c r="H121" s="225">
        <v>2</v>
      </c>
      <c r="I121" s="226"/>
      <c r="J121" s="227">
        <f>ROUND(I121*H121,2)</f>
        <v>0</v>
      </c>
      <c r="K121" s="223" t="s">
        <v>163</v>
      </c>
      <c r="L121" s="72"/>
      <c r="M121" s="228" t="s">
        <v>30</v>
      </c>
      <c r="N121" s="229" t="s">
        <v>45</v>
      </c>
      <c r="O121" s="47"/>
      <c r="P121" s="230">
        <f>O121*H121</f>
        <v>0</v>
      </c>
      <c r="Q121" s="230">
        <v>0.001229875</v>
      </c>
      <c r="R121" s="230">
        <f>Q121*H121</f>
        <v>0.00245975</v>
      </c>
      <c r="S121" s="230">
        <v>0</v>
      </c>
      <c r="T121" s="231">
        <f>S121*H121</f>
        <v>0</v>
      </c>
      <c r="AR121" s="24" t="s">
        <v>255</v>
      </c>
      <c r="AT121" s="24" t="s">
        <v>159</v>
      </c>
      <c r="AU121" s="24" t="s">
        <v>84</v>
      </c>
      <c r="AY121" s="24" t="s">
        <v>157</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255</v>
      </c>
      <c r="BM121" s="24" t="s">
        <v>1695</v>
      </c>
    </row>
    <row r="122" spans="2:65" s="1" customFormat="1" ht="16.5" customHeight="1">
      <c r="B122" s="46"/>
      <c r="C122" s="221" t="s">
        <v>315</v>
      </c>
      <c r="D122" s="221" t="s">
        <v>159</v>
      </c>
      <c r="E122" s="222" t="s">
        <v>1696</v>
      </c>
      <c r="F122" s="223" t="s">
        <v>1697</v>
      </c>
      <c r="G122" s="224" t="s">
        <v>395</v>
      </c>
      <c r="H122" s="225">
        <v>2</v>
      </c>
      <c r="I122" s="226"/>
      <c r="J122" s="227">
        <f>ROUND(I122*H122,2)</f>
        <v>0</v>
      </c>
      <c r="K122" s="223" t="s">
        <v>163</v>
      </c>
      <c r="L122" s="72"/>
      <c r="M122" s="228" t="s">
        <v>30</v>
      </c>
      <c r="N122" s="229" t="s">
        <v>45</v>
      </c>
      <c r="O122" s="47"/>
      <c r="P122" s="230">
        <f>O122*H122</f>
        <v>0</v>
      </c>
      <c r="Q122" s="230">
        <v>0.001752375</v>
      </c>
      <c r="R122" s="230">
        <f>Q122*H122</f>
        <v>0.00350475</v>
      </c>
      <c r="S122" s="230">
        <v>0</v>
      </c>
      <c r="T122" s="231">
        <f>S122*H122</f>
        <v>0</v>
      </c>
      <c r="AR122" s="24" t="s">
        <v>255</v>
      </c>
      <c r="AT122" s="24" t="s">
        <v>159</v>
      </c>
      <c r="AU122" s="24" t="s">
        <v>84</v>
      </c>
      <c r="AY122" s="24" t="s">
        <v>157</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255</v>
      </c>
      <c r="BM122" s="24" t="s">
        <v>1698</v>
      </c>
    </row>
    <row r="123" spans="2:65" s="1" customFormat="1" ht="25.5" customHeight="1">
      <c r="B123" s="46"/>
      <c r="C123" s="221" t="s">
        <v>330</v>
      </c>
      <c r="D123" s="221" t="s">
        <v>159</v>
      </c>
      <c r="E123" s="222" t="s">
        <v>1699</v>
      </c>
      <c r="F123" s="223" t="s">
        <v>1700</v>
      </c>
      <c r="G123" s="224" t="s">
        <v>1701</v>
      </c>
      <c r="H123" s="225">
        <v>1</v>
      </c>
      <c r="I123" s="226"/>
      <c r="J123" s="227">
        <f>ROUND(I123*H123,2)</f>
        <v>0</v>
      </c>
      <c r="K123" s="223" t="s">
        <v>163</v>
      </c>
      <c r="L123" s="72"/>
      <c r="M123" s="228" t="s">
        <v>30</v>
      </c>
      <c r="N123" s="229" t="s">
        <v>45</v>
      </c>
      <c r="O123" s="47"/>
      <c r="P123" s="230">
        <f>O123*H123</f>
        <v>0</v>
      </c>
      <c r="Q123" s="230">
        <v>0.02914445</v>
      </c>
      <c r="R123" s="230">
        <f>Q123*H123</f>
        <v>0.02914445</v>
      </c>
      <c r="S123" s="230">
        <v>0</v>
      </c>
      <c r="T123" s="231">
        <f>S123*H123</f>
        <v>0</v>
      </c>
      <c r="AR123" s="24" t="s">
        <v>255</v>
      </c>
      <c r="AT123" s="24" t="s">
        <v>159</v>
      </c>
      <c r="AU123" s="24" t="s">
        <v>84</v>
      </c>
      <c r="AY123" s="24" t="s">
        <v>157</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255</v>
      </c>
      <c r="BM123" s="24" t="s">
        <v>1702</v>
      </c>
    </row>
    <row r="124" spans="2:65" s="1" customFormat="1" ht="16.5" customHeight="1">
      <c r="B124" s="46"/>
      <c r="C124" s="221" t="s">
        <v>334</v>
      </c>
      <c r="D124" s="221" t="s">
        <v>159</v>
      </c>
      <c r="E124" s="222" t="s">
        <v>1703</v>
      </c>
      <c r="F124" s="223" t="s">
        <v>1704</v>
      </c>
      <c r="G124" s="224" t="s">
        <v>395</v>
      </c>
      <c r="H124" s="225">
        <v>1</v>
      </c>
      <c r="I124" s="226"/>
      <c r="J124" s="227">
        <f>ROUND(I124*H124,2)</f>
        <v>0</v>
      </c>
      <c r="K124" s="223" t="s">
        <v>183</v>
      </c>
      <c r="L124" s="72"/>
      <c r="M124" s="228" t="s">
        <v>30</v>
      </c>
      <c r="N124" s="229" t="s">
        <v>45</v>
      </c>
      <c r="O124" s="47"/>
      <c r="P124" s="230">
        <f>O124*H124</f>
        <v>0</v>
      </c>
      <c r="Q124" s="230">
        <v>0</v>
      </c>
      <c r="R124" s="230">
        <f>Q124*H124</f>
        <v>0</v>
      </c>
      <c r="S124" s="230">
        <v>0</v>
      </c>
      <c r="T124" s="231">
        <f>S124*H124</f>
        <v>0</v>
      </c>
      <c r="AR124" s="24" t="s">
        <v>255</v>
      </c>
      <c r="AT124" s="24" t="s">
        <v>159</v>
      </c>
      <c r="AU124" s="24" t="s">
        <v>84</v>
      </c>
      <c r="AY124" s="24" t="s">
        <v>157</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255</v>
      </c>
      <c r="BM124" s="24" t="s">
        <v>1705</v>
      </c>
    </row>
    <row r="125" spans="2:65" s="1" customFormat="1" ht="25.5" customHeight="1">
      <c r="B125" s="46"/>
      <c r="C125" s="221" t="s">
        <v>346</v>
      </c>
      <c r="D125" s="221" t="s">
        <v>159</v>
      </c>
      <c r="E125" s="222" t="s">
        <v>1706</v>
      </c>
      <c r="F125" s="223" t="s">
        <v>1707</v>
      </c>
      <c r="G125" s="224" t="s">
        <v>942</v>
      </c>
      <c r="H125" s="225">
        <v>1</v>
      </c>
      <c r="I125" s="226"/>
      <c r="J125" s="227">
        <f>ROUND(I125*H125,2)</f>
        <v>0</v>
      </c>
      <c r="K125" s="223" t="s">
        <v>183</v>
      </c>
      <c r="L125" s="72"/>
      <c r="M125" s="228" t="s">
        <v>30</v>
      </c>
      <c r="N125" s="229" t="s">
        <v>45</v>
      </c>
      <c r="O125" s="47"/>
      <c r="P125" s="230">
        <f>O125*H125</f>
        <v>0</v>
      </c>
      <c r="Q125" s="230">
        <v>0</v>
      </c>
      <c r="R125" s="230">
        <f>Q125*H125</f>
        <v>0</v>
      </c>
      <c r="S125" s="230">
        <v>0</v>
      </c>
      <c r="T125" s="231">
        <f>S125*H125</f>
        <v>0</v>
      </c>
      <c r="AR125" s="24" t="s">
        <v>255</v>
      </c>
      <c r="AT125" s="24" t="s">
        <v>159</v>
      </c>
      <c r="AU125" s="24" t="s">
        <v>84</v>
      </c>
      <c r="AY125" s="24" t="s">
        <v>157</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255</v>
      </c>
      <c r="BM125" s="24" t="s">
        <v>1708</v>
      </c>
    </row>
    <row r="126" spans="2:65" s="1" customFormat="1" ht="25.5" customHeight="1">
      <c r="B126" s="46"/>
      <c r="C126" s="221" t="s">
        <v>351</v>
      </c>
      <c r="D126" s="221" t="s">
        <v>159</v>
      </c>
      <c r="E126" s="222" t="s">
        <v>1709</v>
      </c>
      <c r="F126" s="223" t="s">
        <v>1710</v>
      </c>
      <c r="G126" s="224" t="s">
        <v>295</v>
      </c>
      <c r="H126" s="225">
        <v>53</v>
      </c>
      <c r="I126" s="226"/>
      <c r="J126" s="227">
        <f>ROUND(I126*H126,2)</f>
        <v>0</v>
      </c>
      <c r="K126" s="223" t="s">
        <v>163</v>
      </c>
      <c r="L126" s="72"/>
      <c r="M126" s="228" t="s">
        <v>30</v>
      </c>
      <c r="N126" s="229" t="s">
        <v>45</v>
      </c>
      <c r="O126" s="47"/>
      <c r="P126" s="230">
        <f>O126*H126</f>
        <v>0</v>
      </c>
      <c r="Q126" s="230">
        <v>0.00039598</v>
      </c>
      <c r="R126" s="230">
        <f>Q126*H126</f>
        <v>0.02098694</v>
      </c>
      <c r="S126" s="230">
        <v>0</v>
      </c>
      <c r="T126" s="231">
        <f>S126*H126</f>
        <v>0</v>
      </c>
      <c r="AR126" s="24" t="s">
        <v>255</v>
      </c>
      <c r="AT126" s="24" t="s">
        <v>159</v>
      </c>
      <c r="AU126" s="24" t="s">
        <v>84</v>
      </c>
      <c r="AY126" s="24" t="s">
        <v>157</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255</v>
      </c>
      <c r="BM126" s="24" t="s">
        <v>1711</v>
      </c>
    </row>
    <row r="127" spans="2:47" s="1" customFormat="1" ht="13.5">
      <c r="B127" s="46"/>
      <c r="C127" s="74"/>
      <c r="D127" s="235" t="s">
        <v>221</v>
      </c>
      <c r="E127" s="74"/>
      <c r="F127" s="276" t="s">
        <v>1712</v>
      </c>
      <c r="G127" s="74"/>
      <c r="H127" s="74"/>
      <c r="I127" s="191"/>
      <c r="J127" s="74"/>
      <c r="K127" s="74"/>
      <c r="L127" s="72"/>
      <c r="M127" s="277"/>
      <c r="N127" s="47"/>
      <c r="O127" s="47"/>
      <c r="P127" s="47"/>
      <c r="Q127" s="47"/>
      <c r="R127" s="47"/>
      <c r="S127" s="47"/>
      <c r="T127" s="95"/>
      <c r="AT127" s="24" t="s">
        <v>221</v>
      </c>
      <c r="AU127" s="24" t="s">
        <v>84</v>
      </c>
    </row>
    <row r="128" spans="2:65" s="1" customFormat="1" ht="25.5" customHeight="1">
      <c r="B128" s="46"/>
      <c r="C128" s="221" t="s">
        <v>359</v>
      </c>
      <c r="D128" s="221" t="s">
        <v>159</v>
      </c>
      <c r="E128" s="222" t="s">
        <v>1713</v>
      </c>
      <c r="F128" s="223" t="s">
        <v>1714</v>
      </c>
      <c r="G128" s="224" t="s">
        <v>295</v>
      </c>
      <c r="H128" s="225">
        <v>53</v>
      </c>
      <c r="I128" s="226"/>
      <c r="J128" s="227">
        <f>ROUND(I128*H128,2)</f>
        <v>0</v>
      </c>
      <c r="K128" s="223" t="s">
        <v>163</v>
      </c>
      <c r="L128" s="72"/>
      <c r="M128" s="228" t="s">
        <v>30</v>
      </c>
      <c r="N128" s="229" t="s">
        <v>45</v>
      </c>
      <c r="O128" s="47"/>
      <c r="P128" s="230">
        <f>O128*H128</f>
        <v>0</v>
      </c>
      <c r="Q128" s="230">
        <v>1E-05</v>
      </c>
      <c r="R128" s="230">
        <f>Q128*H128</f>
        <v>0.0005300000000000001</v>
      </c>
      <c r="S128" s="230">
        <v>0</v>
      </c>
      <c r="T128" s="231">
        <f>S128*H128</f>
        <v>0</v>
      </c>
      <c r="AR128" s="24" t="s">
        <v>255</v>
      </c>
      <c r="AT128" s="24" t="s">
        <v>159</v>
      </c>
      <c r="AU128" s="24" t="s">
        <v>84</v>
      </c>
      <c r="AY128" s="24" t="s">
        <v>157</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255</v>
      </c>
      <c r="BM128" s="24" t="s">
        <v>1715</v>
      </c>
    </row>
    <row r="129" spans="2:47" s="1" customFormat="1" ht="13.5">
      <c r="B129" s="46"/>
      <c r="C129" s="74"/>
      <c r="D129" s="235" t="s">
        <v>221</v>
      </c>
      <c r="E129" s="74"/>
      <c r="F129" s="276" t="s">
        <v>1712</v>
      </c>
      <c r="G129" s="74"/>
      <c r="H129" s="74"/>
      <c r="I129" s="191"/>
      <c r="J129" s="74"/>
      <c r="K129" s="74"/>
      <c r="L129" s="72"/>
      <c r="M129" s="277"/>
      <c r="N129" s="47"/>
      <c r="O129" s="47"/>
      <c r="P129" s="47"/>
      <c r="Q129" s="47"/>
      <c r="R129" s="47"/>
      <c r="S129" s="47"/>
      <c r="T129" s="95"/>
      <c r="AT129" s="24" t="s">
        <v>221</v>
      </c>
      <c r="AU129" s="24" t="s">
        <v>84</v>
      </c>
    </row>
    <row r="130" spans="2:65" s="1" customFormat="1" ht="25.5" customHeight="1">
      <c r="B130" s="46"/>
      <c r="C130" s="221" t="s">
        <v>363</v>
      </c>
      <c r="D130" s="221" t="s">
        <v>159</v>
      </c>
      <c r="E130" s="222" t="s">
        <v>1716</v>
      </c>
      <c r="F130" s="223" t="s">
        <v>1717</v>
      </c>
      <c r="G130" s="224" t="s">
        <v>182</v>
      </c>
      <c r="H130" s="225">
        <v>0.136</v>
      </c>
      <c r="I130" s="226"/>
      <c r="J130" s="227">
        <f>ROUND(I130*H130,2)</f>
        <v>0</v>
      </c>
      <c r="K130" s="223" t="s">
        <v>1624</v>
      </c>
      <c r="L130" s="72"/>
      <c r="M130" s="228" t="s">
        <v>30</v>
      </c>
      <c r="N130" s="229" t="s">
        <v>45</v>
      </c>
      <c r="O130" s="47"/>
      <c r="P130" s="230">
        <f>O130*H130</f>
        <v>0</v>
      </c>
      <c r="Q130" s="230">
        <v>0</v>
      </c>
      <c r="R130" s="230">
        <f>Q130*H130</f>
        <v>0</v>
      </c>
      <c r="S130" s="230">
        <v>0</v>
      </c>
      <c r="T130" s="231">
        <f>S130*H130</f>
        <v>0</v>
      </c>
      <c r="AR130" s="24" t="s">
        <v>255</v>
      </c>
      <c r="AT130" s="24" t="s">
        <v>159</v>
      </c>
      <c r="AU130" s="24" t="s">
        <v>84</v>
      </c>
      <c r="AY130" s="24" t="s">
        <v>157</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255</v>
      </c>
      <c r="BM130" s="24" t="s">
        <v>1718</v>
      </c>
    </row>
    <row r="131" spans="2:65" s="1" customFormat="1" ht="38.25" customHeight="1">
      <c r="B131" s="46"/>
      <c r="C131" s="221" t="s">
        <v>370</v>
      </c>
      <c r="D131" s="221" t="s">
        <v>159</v>
      </c>
      <c r="E131" s="222" t="s">
        <v>1719</v>
      </c>
      <c r="F131" s="223" t="s">
        <v>1720</v>
      </c>
      <c r="G131" s="224" t="s">
        <v>182</v>
      </c>
      <c r="H131" s="225">
        <v>0.152</v>
      </c>
      <c r="I131" s="226"/>
      <c r="J131" s="227">
        <f>ROUND(I131*H131,2)</f>
        <v>0</v>
      </c>
      <c r="K131" s="223" t="s">
        <v>163</v>
      </c>
      <c r="L131" s="72"/>
      <c r="M131" s="228" t="s">
        <v>30</v>
      </c>
      <c r="N131" s="229" t="s">
        <v>45</v>
      </c>
      <c r="O131" s="47"/>
      <c r="P131" s="230">
        <f>O131*H131</f>
        <v>0</v>
      </c>
      <c r="Q131" s="230">
        <v>0</v>
      </c>
      <c r="R131" s="230">
        <f>Q131*H131</f>
        <v>0</v>
      </c>
      <c r="S131" s="230">
        <v>0</v>
      </c>
      <c r="T131" s="231">
        <f>S131*H131</f>
        <v>0</v>
      </c>
      <c r="AR131" s="24" t="s">
        <v>255</v>
      </c>
      <c r="AT131" s="24" t="s">
        <v>159</v>
      </c>
      <c r="AU131" s="24" t="s">
        <v>84</v>
      </c>
      <c r="AY131" s="24" t="s">
        <v>157</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255</v>
      </c>
      <c r="BM131" s="24" t="s">
        <v>1721</v>
      </c>
    </row>
    <row r="132" spans="2:47" s="1" customFormat="1" ht="13.5">
      <c r="B132" s="46"/>
      <c r="C132" s="74"/>
      <c r="D132" s="235" t="s">
        <v>221</v>
      </c>
      <c r="E132" s="74"/>
      <c r="F132" s="276" t="s">
        <v>1722</v>
      </c>
      <c r="G132" s="74"/>
      <c r="H132" s="74"/>
      <c r="I132" s="191"/>
      <c r="J132" s="74"/>
      <c r="K132" s="74"/>
      <c r="L132" s="72"/>
      <c r="M132" s="277"/>
      <c r="N132" s="47"/>
      <c r="O132" s="47"/>
      <c r="P132" s="47"/>
      <c r="Q132" s="47"/>
      <c r="R132" s="47"/>
      <c r="S132" s="47"/>
      <c r="T132" s="95"/>
      <c r="AT132" s="24" t="s">
        <v>221</v>
      </c>
      <c r="AU132" s="24" t="s">
        <v>84</v>
      </c>
    </row>
    <row r="133" spans="2:63" s="10" customFormat="1" ht="29.85" customHeight="1">
      <c r="B133" s="205"/>
      <c r="C133" s="206"/>
      <c r="D133" s="207" t="s">
        <v>73</v>
      </c>
      <c r="E133" s="219" t="s">
        <v>1723</v>
      </c>
      <c r="F133" s="219" t="s">
        <v>1724</v>
      </c>
      <c r="G133" s="206"/>
      <c r="H133" s="206"/>
      <c r="I133" s="209"/>
      <c r="J133" s="220">
        <f>BK133</f>
        <v>0</v>
      </c>
      <c r="K133" s="206"/>
      <c r="L133" s="211"/>
      <c r="M133" s="212"/>
      <c r="N133" s="213"/>
      <c r="O133" s="213"/>
      <c r="P133" s="214">
        <f>SUM(P134:P157)</f>
        <v>0</v>
      </c>
      <c r="Q133" s="213"/>
      <c r="R133" s="214">
        <f>SUM(R134:R157)</f>
        <v>0.04770398</v>
      </c>
      <c r="S133" s="213"/>
      <c r="T133" s="215">
        <f>SUM(T134:T157)</f>
        <v>0</v>
      </c>
      <c r="AR133" s="216" t="s">
        <v>84</v>
      </c>
      <c r="AT133" s="217" t="s">
        <v>73</v>
      </c>
      <c r="AU133" s="217" t="s">
        <v>82</v>
      </c>
      <c r="AY133" s="216" t="s">
        <v>157</v>
      </c>
      <c r="BK133" s="218">
        <f>SUM(BK134:BK157)</f>
        <v>0</v>
      </c>
    </row>
    <row r="134" spans="2:65" s="1" customFormat="1" ht="25.5" customHeight="1">
      <c r="B134" s="46"/>
      <c r="C134" s="221" t="s">
        <v>376</v>
      </c>
      <c r="D134" s="221" t="s">
        <v>159</v>
      </c>
      <c r="E134" s="222" t="s">
        <v>1725</v>
      </c>
      <c r="F134" s="223" t="s">
        <v>1726</v>
      </c>
      <c r="G134" s="224" t="s">
        <v>1701</v>
      </c>
      <c r="H134" s="225">
        <v>1</v>
      </c>
      <c r="I134" s="226"/>
      <c r="J134" s="227">
        <f>ROUND(I134*H134,2)</f>
        <v>0</v>
      </c>
      <c r="K134" s="223" t="s">
        <v>163</v>
      </c>
      <c r="L134" s="72"/>
      <c r="M134" s="228" t="s">
        <v>30</v>
      </c>
      <c r="N134" s="229" t="s">
        <v>45</v>
      </c>
      <c r="O134" s="47"/>
      <c r="P134" s="230">
        <f>O134*H134</f>
        <v>0</v>
      </c>
      <c r="Q134" s="230">
        <v>0.01374853</v>
      </c>
      <c r="R134" s="230">
        <f>Q134*H134</f>
        <v>0.01374853</v>
      </c>
      <c r="S134" s="230">
        <v>0</v>
      </c>
      <c r="T134" s="231">
        <f>S134*H134</f>
        <v>0</v>
      </c>
      <c r="AR134" s="24" t="s">
        <v>255</v>
      </c>
      <c r="AT134" s="24" t="s">
        <v>159</v>
      </c>
      <c r="AU134" s="24" t="s">
        <v>84</v>
      </c>
      <c r="AY134" s="24" t="s">
        <v>157</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255</v>
      </c>
      <c r="BM134" s="24" t="s">
        <v>1727</v>
      </c>
    </row>
    <row r="135" spans="2:47" s="1" customFormat="1" ht="13.5">
      <c r="B135" s="46"/>
      <c r="C135" s="74"/>
      <c r="D135" s="235" t="s">
        <v>221</v>
      </c>
      <c r="E135" s="74"/>
      <c r="F135" s="276" t="s">
        <v>1728</v>
      </c>
      <c r="G135" s="74"/>
      <c r="H135" s="74"/>
      <c r="I135" s="191"/>
      <c r="J135" s="74"/>
      <c r="K135" s="74"/>
      <c r="L135" s="72"/>
      <c r="M135" s="277"/>
      <c r="N135" s="47"/>
      <c r="O135" s="47"/>
      <c r="P135" s="47"/>
      <c r="Q135" s="47"/>
      <c r="R135" s="47"/>
      <c r="S135" s="47"/>
      <c r="T135" s="95"/>
      <c r="AT135" s="24" t="s">
        <v>221</v>
      </c>
      <c r="AU135" s="24" t="s">
        <v>84</v>
      </c>
    </row>
    <row r="136" spans="2:65" s="1" customFormat="1" ht="16.5" customHeight="1">
      <c r="B136" s="46"/>
      <c r="C136" s="266" t="s">
        <v>380</v>
      </c>
      <c r="D136" s="266" t="s">
        <v>179</v>
      </c>
      <c r="E136" s="267" t="s">
        <v>1729</v>
      </c>
      <c r="F136" s="268" t="s">
        <v>1730</v>
      </c>
      <c r="G136" s="269" t="s">
        <v>395</v>
      </c>
      <c r="H136" s="270">
        <v>1</v>
      </c>
      <c r="I136" s="271"/>
      <c r="J136" s="272">
        <f>ROUND(I136*H136,2)</f>
        <v>0</v>
      </c>
      <c r="K136" s="268" t="s">
        <v>163</v>
      </c>
      <c r="L136" s="273"/>
      <c r="M136" s="274" t="s">
        <v>30</v>
      </c>
      <c r="N136" s="275" t="s">
        <v>45</v>
      </c>
      <c r="O136" s="47"/>
      <c r="P136" s="230">
        <f>O136*H136</f>
        <v>0</v>
      </c>
      <c r="Q136" s="230">
        <v>0.004</v>
      </c>
      <c r="R136" s="230">
        <f>Q136*H136</f>
        <v>0.004</v>
      </c>
      <c r="S136" s="230">
        <v>0</v>
      </c>
      <c r="T136" s="231">
        <f>S136*H136</f>
        <v>0</v>
      </c>
      <c r="AR136" s="24" t="s">
        <v>370</v>
      </c>
      <c r="AT136" s="24" t="s">
        <v>179</v>
      </c>
      <c r="AU136" s="24" t="s">
        <v>84</v>
      </c>
      <c r="AY136" s="24" t="s">
        <v>157</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255</v>
      </c>
      <c r="BM136" s="24" t="s">
        <v>1731</v>
      </c>
    </row>
    <row r="137" spans="2:65" s="1" customFormat="1" ht="16.5" customHeight="1">
      <c r="B137" s="46"/>
      <c r="C137" s="221" t="s">
        <v>392</v>
      </c>
      <c r="D137" s="221" t="s">
        <v>159</v>
      </c>
      <c r="E137" s="222" t="s">
        <v>1732</v>
      </c>
      <c r="F137" s="223" t="s">
        <v>1733</v>
      </c>
      <c r="G137" s="224" t="s">
        <v>1701</v>
      </c>
      <c r="H137" s="225">
        <v>1</v>
      </c>
      <c r="I137" s="226"/>
      <c r="J137" s="227">
        <f>ROUND(I137*H137,2)</f>
        <v>0</v>
      </c>
      <c r="K137" s="223" t="s">
        <v>163</v>
      </c>
      <c r="L137" s="72"/>
      <c r="M137" s="228" t="s">
        <v>30</v>
      </c>
      <c r="N137" s="229" t="s">
        <v>45</v>
      </c>
      <c r="O137" s="47"/>
      <c r="P137" s="230">
        <f>O137*H137</f>
        <v>0</v>
      </c>
      <c r="Q137" s="230">
        <v>0.00059</v>
      </c>
      <c r="R137" s="230">
        <f>Q137*H137</f>
        <v>0.00059</v>
      </c>
      <c r="S137" s="230">
        <v>0</v>
      </c>
      <c r="T137" s="231">
        <f>S137*H137</f>
        <v>0</v>
      </c>
      <c r="AR137" s="24" t="s">
        <v>255</v>
      </c>
      <c r="AT137" s="24" t="s">
        <v>159</v>
      </c>
      <c r="AU137" s="24" t="s">
        <v>84</v>
      </c>
      <c r="AY137" s="24" t="s">
        <v>157</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255</v>
      </c>
      <c r="BM137" s="24" t="s">
        <v>1734</v>
      </c>
    </row>
    <row r="138" spans="2:65" s="1" customFormat="1" ht="25.5" customHeight="1">
      <c r="B138" s="46"/>
      <c r="C138" s="266" t="s">
        <v>397</v>
      </c>
      <c r="D138" s="266" t="s">
        <v>179</v>
      </c>
      <c r="E138" s="267" t="s">
        <v>1735</v>
      </c>
      <c r="F138" s="268" t="s">
        <v>1736</v>
      </c>
      <c r="G138" s="269" t="s">
        <v>395</v>
      </c>
      <c r="H138" s="270">
        <v>1</v>
      </c>
      <c r="I138" s="271"/>
      <c r="J138" s="272">
        <f>ROUND(I138*H138,2)</f>
        <v>0</v>
      </c>
      <c r="K138" s="268" t="s">
        <v>163</v>
      </c>
      <c r="L138" s="273"/>
      <c r="M138" s="274" t="s">
        <v>30</v>
      </c>
      <c r="N138" s="275" t="s">
        <v>45</v>
      </c>
      <c r="O138" s="47"/>
      <c r="P138" s="230">
        <f>O138*H138</f>
        <v>0</v>
      </c>
      <c r="Q138" s="230">
        <v>0.014</v>
      </c>
      <c r="R138" s="230">
        <f>Q138*H138</f>
        <v>0.014</v>
      </c>
      <c r="S138" s="230">
        <v>0</v>
      </c>
      <c r="T138" s="231">
        <f>S138*H138</f>
        <v>0</v>
      </c>
      <c r="AR138" s="24" t="s">
        <v>370</v>
      </c>
      <c r="AT138" s="24" t="s">
        <v>179</v>
      </c>
      <c r="AU138" s="24" t="s">
        <v>84</v>
      </c>
      <c r="AY138" s="24" t="s">
        <v>157</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255</v>
      </c>
      <c r="BM138" s="24" t="s">
        <v>1737</v>
      </c>
    </row>
    <row r="139" spans="2:65" s="1" customFormat="1" ht="25.5" customHeight="1">
      <c r="B139" s="46"/>
      <c r="C139" s="221" t="s">
        <v>403</v>
      </c>
      <c r="D139" s="221" t="s">
        <v>159</v>
      </c>
      <c r="E139" s="222" t="s">
        <v>1738</v>
      </c>
      <c r="F139" s="223" t="s">
        <v>1739</v>
      </c>
      <c r="G139" s="224" t="s">
        <v>1701</v>
      </c>
      <c r="H139" s="225">
        <v>1</v>
      </c>
      <c r="I139" s="226"/>
      <c r="J139" s="227">
        <f>ROUND(I139*H139,2)</f>
        <v>0</v>
      </c>
      <c r="K139" s="223" t="s">
        <v>163</v>
      </c>
      <c r="L139" s="72"/>
      <c r="M139" s="228" t="s">
        <v>30</v>
      </c>
      <c r="N139" s="229" t="s">
        <v>45</v>
      </c>
      <c r="O139" s="47"/>
      <c r="P139" s="230">
        <f>O139*H139</f>
        <v>0</v>
      </c>
      <c r="Q139" s="230">
        <v>0.01066025</v>
      </c>
      <c r="R139" s="230">
        <f>Q139*H139</f>
        <v>0.01066025</v>
      </c>
      <c r="S139" s="230">
        <v>0</v>
      </c>
      <c r="T139" s="231">
        <f>S139*H139</f>
        <v>0</v>
      </c>
      <c r="AR139" s="24" t="s">
        <v>255</v>
      </c>
      <c r="AT139" s="24" t="s">
        <v>159</v>
      </c>
      <c r="AU139" s="24" t="s">
        <v>84</v>
      </c>
      <c r="AY139" s="24" t="s">
        <v>157</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255</v>
      </c>
      <c r="BM139" s="24" t="s">
        <v>1740</v>
      </c>
    </row>
    <row r="140" spans="2:47" s="1" customFormat="1" ht="13.5">
      <c r="B140" s="46"/>
      <c r="C140" s="74"/>
      <c r="D140" s="235" t="s">
        <v>221</v>
      </c>
      <c r="E140" s="74"/>
      <c r="F140" s="276" t="s">
        <v>1741</v>
      </c>
      <c r="G140" s="74"/>
      <c r="H140" s="74"/>
      <c r="I140" s="191"/>
      <c r="J140" s="74"/>
      <c r="K140" s="74"/>
      <c r="L140" s="72"/>
      <c r="M140" s="277"/>
      <c r="N140" s="47"/>
      <c r="O140" s="47"/>
      <c r="P140" s="47"/>
      <c r="Q140" s="47"/>
      <c r="R140" s="47"/>
      <c r="S140" s="47"/>
      <c r="T140" s="95"/>
      <c r="AT140" s="24" t="s">
        <v>221</v>
      </c>
      <c r="AU140" s="24" t="s">
        <v>84</v>
      </c>
    </row>
    <row r="141" spans="2:65" s="1" customFormat="1" ht="25.5" customHeight="1">
      <c r="B141" s="46"/>
      <c r="C141" s="221" t="s">
        <v>412</v>
      </c>
      <c r="D141" s="221" t="s">
        <v>159</v>
      </c>
      <c r="E141" s="222" t="s">
        <v>1742</v>
      </c>
      <c r="F141" s="223" t="s">
        <v>1743</v>
      </c>
      <c r="G141" s="224" t="s">
        <v>1701</v>
      </c>
      <c r="H141" s="225">
        <v>1</v>
      </c>
      <c r="I141" s="226"/>
      <c r="J141" s="227">
        <f>ROUND(I141*H141,2)</f>
        <v>0</v>
      </c>
      <c r="K141" s="223" t="s">
        <v>163</v>
      </c>
      <c r="L141" s="72"/>
      <c r="M141" s="228" t="s">
        <v>30</v>
      </c>
      <c r="N141" s="229" t="s">
        <v>45</v>
      </c>
      <c r="O141" s="47"/>
      <c r="P141" s="230">
        <f>O141*H141</f>
        <v>0</v>
      </c>
      <c r="Q141" s="230">
        <v>0.0020801</v>
      </c>
      <c r="R141" s="230">
        <f>Q141*H141</f>
        <v>0.0020801</v>
      </c>
      <c r="S141" s="230">
        <v>0</v>
      </c>
      <c r="T141" s="231">
        <f>S141*H141</f>
        <v>0</v>
      </c>
      <c r="AR141" s="24" t="s">
        <v>255</v>
      </c>
      <c r="AT141" s="24" t="s">
        <v>159</v>
      </c>
      <c r="AU141" s="24" t="s">
        <v>84</v>
      </c>
      <c r="AY141" s="24" t="s">
        <v>157</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255</v>
      </c>
      <c r="BM141" s="24" t="s">
        <v>1744</v>
      </c>
    </row>
    <row r="142" spans="2:47" s="1" customFormat="1" ht="13.5">
      <c r="B142" s="46"/>
      <c r="C142" s="74"/>
      <c r="D142" s="235" t="s">
        <v>221</v>
      </c>
      <c r="E142" s="74"/>
      <c r="F142" s="276" t="s">
        <v>1745</v>
      </c>
      <c r="G142" s="74"/>
      <c r="H142" s="74"/>
      <c r="I142" s="191"/>
      <c r="J142" s="74"/>
      <c r="K142" s="74"/>
      <c r="L142" s="72"/>
      <c r="M142" s="277"/>
      <c r="N142" s="47"/>
      <c r="O142" s="47"/>
      <c r="P142" s="47"/>
      <c r="Q142" s="47"/>
      <c r="R142" s="47"/>
      <c r="S142" s="47"/>
      <c r="T142" s="95"/>
      <c r="AT142" s="24" t="s">
        <v>221</v>
      </c>
      <c r="AU142" s="24" t="s">
        <v>84</v>
      </c>
    </row>
    <row r="143" spans="2:65" s="1" customFormat="1" ht="16.5" customHeight="1">
      <c r="B143" s="46"/>
      <c r="C143" s="221" t="s">
        <v>419</v>
      </c>
      <c r="D143" s="221" t="s">
        <v>159</v>
      </c>
      <c r="E143" s="222" t="s">
        <v>1746</v>
      </c>
      <c r="F143" s="223" t="s">
        <v>1747</v>
      </c>
      <c r="G143" s="224" t="s">
        <v>1701</v>
      </c>
      <c r="H143" s="225">
        <v>1</v>
      </c>
      <c r="I143" s="226"/>
      <c r="J143" s="227">
        <f>ROUND(I143*H143,2)</f>
        <v>0</v>
      </c>
      <c r="K143" s="223" t="s">
        <v>163</v>
      </c>
      <c r="L143" s="72"/>
      <c r="M143" s="228" t="s">
        <v>30</v>
      </c>
      <c r="N143" s="229" t="s">
        <v>45</v>
      </c>
      <c r="O143" s="47"/>
      <c r="P143" s="230">
        <f>O143*H143</f>
        <v>0</v>
      </c>
      <c r="Q143" s="230">
        <v>0.0018401</v>
      </c>
      <c r="R143" s="230">
        <f>Q143*H143</f>
        <v>0.0018401</v>
      </c>
      <c r="S143" s="230">
        <v>0</v>
      </c>
      <c r="T143" s="231">
        <f>S143*H143</f>
        <v>0</v>
      </c>
      <c r="AR143" s="24" t="s">
        <v>255</v>
      </c>
      <c r="AT143" s="24" t="s">
        <v>159</v>
      </c>
      <c r="AU143" s="24" t="s">
        <v>84</v>
      </c>
      <c r="AY143" s="24" t="s">
        <v>157</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255</v>
      </c>
      <c r="BM143" s="24" t="s">
        <v>1748</v>
      </c>
    </row>
    <row r="144" spans="2:47" s="1" customFormat="1" ht="13.5">
      <c r="B144" s="46"/>
      <c r="C144" s="74"/>
      <c r="D144" s="235" t="s">
        <v>221</v>
      </c>
      <c r="E144" s="74"/>
      <c r="F144" s="276" t="s">
        <v>1749</v>
      </c>
      <c r="G144" s="74"/>
      <c r="H144" s="74"/>
      <c r="I144" s="191"/>
      <c r="J144" s="74"/>
      <c r="K144" s="74"/>
      <c r="L144" s="72"/>
      <c r="M144" s="277"/>
      <c r="N144" s="47"/>
      <c r="O144" s="47"/>
      <c r="P144" s="47"/>
      <c r="Q144" s="47"/>
      <c r="R144" s="47"/>
      <c r="S144" s="47"/>
      <c r="T144" s="95"/>
      <c r="AT144" s="24" t="s">
        <v>221</v>
      </c>
      <c r="AU144" s="24" t="s">
        <v>84</v>
      </c>
    </row>
    <row r="145" spans="2:65" s="1" customFormat="1" ht="16.5" customHeight="1">
      <c r="B145" s="46"/>
      <c r="C145" s="221" t="s">
        <v>427</v>
      </c>
      <c r="D145" s="221" t="s">
        <v>159</v>
      </c>
      <c r="E145" s="222" t="s">
        <v>1750</v>
      </c>
      <c r="F145" s="223" t="s">
        <v>1751</v>
      </c>
      <c r="G145" s="224" t="s">
        <v>395</v>
      </c>
      <c r="H145" s="225">
        <v>1</v>
      </c>
      <c r="I145" s="226"/>
      <c r="J145" s="227">
        <f>ROUND(I145*H145,2)</f>
        <v>0</v>
      </c>
      <c r="K145" s="223" t="s">
        <v>163</v>
      </c>
      <c r="L145" s="72"/>
      <c r="M145" s="228" t="s">
        <v>30</v>
      </c>
      <c r="N145" s="229" t="s">
        <v>45</v>
      </c>
      <c r="O145" s="47"/>
      <c r="P145" s="230">
        <f>O145*H145</f>
        <v>0</v>
      </c>
      <c r="Q145" s="230">
        <v>0.00023</v>
      </c>
      <c r="R145" s="230">
        <f>Q145*H145</f>
        <v>0.00023</v>
      </c>
      <c r="S145" s="230">
        <v>0</v>
      </c>
      <c r="T145" s="231">
        <f>S145*H145</f>
        <v>0</v>
      </c>
      <c r="AR145" s="24" t="s">
        <v>255</v>
      </c>
      <c r="AT145" s="24" t="s">
        <v>159</v>
      </c>
      <c r="AU145" s="24" t="s">
        <v>84</v>
      </c>
      <c r="AY145" s="24" t="s">
        <v>157</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255</v>
      </c>
      <c r="BM145" s="24" t="s">
        <v>1752</v>
      </c>
    </row>
    <row r="146" spans="2:47" s="1" customFormat="1" ht="13.5">
      <c r="B146" s="46"/>
      <c r="C146" s="74"/>
      <c r="D146" s="235" t="s">
        <v>221</v>
      </c>
      <c r="E146" s="74"/>
      <c r="F146" s="276" t="s">
        <v>1753</v>
      </c>
      <c r="G146" s="74"/>
      <c r="H146" s="74"/>
      <c r="I146" s="191"/>
      <c r="J146" s="74"/>
      <c r="K146" s="74"/>
      <c r="L146" s="72"/>
      <c r="M146" s="277"/>
      <c r="N146" s="47"/>
      <c r="O146" s="47"/>
      <c r="P146" s="47"/>
      <c r="Q146" s="47"/>
      <c r="R146" s="47"/>
      <c r="S146" s="47"/>
      <c r="T146" s="95"/>
      <c r="AT146" s="24" t="s">
        <v>221</v>
      </c>
      <c r="AU146" s="24" t="s">
        <v>84</v>
      </c>
    </row>
    <row r="147" spans="2:65" s="1" customFormat="1" ht="16.5" customHeight="1">
      <c r="B147" s="46"/>
      <c r="C147" s="221" t="s">
        <v>434</v>
      </c>
      <c r="D147" s="221" t="s">
        <v>159</v>
      </c>
      <c r="E147" s="222" t="s">
        <v>1754</v>
      </c>
      <c r="F147" s="223" t="s">
        <v>1755</v>
      </c>
      <c r="G147" s="224" t="s">
        <v>395</v>
      </c>
      <c r="H147" s="225">
        <v>2</v>
      </c>
      <c r="I147" s="226"/>
      <c r="J147" s="227">
        <f>ROUND(I147*H147,2)</f>
        <v>0</v>
      </c>
      <c r="K147" s="223" t="s">
        <v>163</v>
      </c>
      <c r="L147" s="72"/>
      <c r="M147" s="228" t="s">
        <v>30</v>
      </c>
      <c r="N147" s="229" t="s">
        <v>45</v>
      </c>
      <c r="O147" s="47"/>
      <c r="P147" s="230">
        <f>O147*H147</f>
        <v>0</v>
      </c>
      <c r="Q147" s="230">
        <v>0.0002775</v>
      </c>
      <c r="R147" s="230">
        <f>Q147*H147</f>
        <v>0.000555</v>
      </c>
      <c r="S147" s="230">
        <v>0</v>
      </c>
      <c r="T147" s="231">
        <f>S147*H147</f>
        <v>0</v>
      </c>
      <c r="AR147" s="24" t="s">
        <v>255</v>
      </c>
      <c r="AT147" s="24" t="s">
        <v>159</v>
      </c>
      <c r="AU147" s="24" t="s">
        <v>84</v>
      </c>
      <c r="AY147" s="24" t="s">
        <v>157</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255</v>
      </c>
      <c r="BM147" s="24" t="s">
        <v>1756</v>
      </c>
    </row>
    <row r="148" spans="2:47" s="1" customFormat="1" ht="13.5">
      <c r="B148" s="46"/>
      <c r="C148" s="74"/>
      <c r="D148" s="235" t="s">
        <v>221</v>
      </c>
      <c r="E148" s="74"/>
      <c r="F148" s="276" t="s">
        <v>1753</v>
      </c>
      <c r="G148" s="74"/>
      <c r="H148" s="74"/>
      <c r="I148" s="191"/>
      <c r="J148" s="74"/>
      <c r="K148" s="74"/>
      <c r="L148" s="72"/>
      <c r="M148" s="277"/>
      <c r="N148" s="47"/>
      <c r="O148" s="47"/>
      <c r="P148" s="47"/>
      <c r="Q148" s="47"/>
      <c r="R148" s="47"/>
      <c r="S148" s="47"/>
      <c r="T148" s="95"/>
      <c r="AT148" s="24" t="s">
        <v>221</v>
      </c>
      <c r="AU148" s="24" t="s">
        <v>84</v>
      </c>
    </row>
    <row r="149" spans="2:51" s="11" customFormat="1" ht="13.5">
      <c r="B149" s="233"/>
      <c r="C149" s="234"/>
      <c r="D149" s="235" t="s">
        <v>166</v>
      </c>
      <c r="E149" s="236" t="s">
        <v>30</v>
      </c>
      <c r="F149" s="237" t="s">
        <v>1757</v>
      </c>
      <c r="G149" s="234"/>
      <c r="H149" s="236" t="s">
        <v>30</v>
      </c>
      <c r="I149" s="238"/>
      <c r="J149" s="234"/>
      <c r="K149" s="234"/>
      <c r="L149" s="239"/>
      <c r="M149" s="240"/>
      <c r="N149" s="241"/>
      <c r="O149" s="241"/>
      <c r="P149" s="241"/>
      <c r="Q149" s="241"/>
      <c r="R149" s="241"/>
      <c r="S149" s="241"/>
      <c r="T149" s="242"/>
      <c r="AT149" s="243" t="s">
        <v>166</v>
      </c>
      <c r="AU149" s="243" t="s">
        <v>84</v>
      </c>
      <c r="AV149" s="11" t="s">
        <v>82</v>
      </c>
      <c r="AW149" s="11" t="s">
        <v>37</v>
      </c>
      <c r="AX149" s="11" t="s">
        <v>74</v>
      </c>
      <c r="AY149" s="243" t="s">
        <v>157</v>
      </c>
    </row>
    <row r="150" spans="2:51" s="12" customFormat="1" ht="13.5">
      <c r="B150" s="244"/>
      <c r="C150" s="245"/>
      <c r="D150" s="235" t="s">
        <v>166</v>
      </c>
      <c r="E150" s="246" t="s">
        <v>30</v>
      </c>
      <c r="F150" s="247" t="s">
        <v>82</v>
      </c>
      <c r="G150" s="245"/>
      <c r="H150" s="248">
        <v>1</v>
      </c>
      <c r="I150" s="249"/>
      <c r="J150" s="245"/>
      <c r="K150" s="245"/>
      <c r="L150" s="250"/>
      <c r="M150" s="251"/>
      <c r="N150" s="252"/>
      <c r="O150" s="252"/>
      <c r="P150" s="252"/>
      <c r="Q150" s="252"/>
      <c r="R150" s="252"/>
      <c r="S150" s="252"/>
      <c r="T150" s="253"/>
      <c r="AT150" s="254" t="s">
        <v>166</v>
      </c>
      <c r="AU150" s="254" t="s">
        <v>84</v>
      </c>
      <c r="AV150" s="12" t="s">
        <v>84</v>
      </c>
      <c r="AW150" s="12" t="s">
        <v>37</v>
      </c>
      <c r="AX150" s="12" t="s">
        <v>74</v>
      </c>
      <c r="AY150" s="254" t="s">
        <v>157</v>
      </c>
    </row>
    <row r="151" spans="2:51" s="11" customFormat="1" ht="13.5">
      <c r="B151" s="233"/>
      <c r="C151" s="234"/>
      <c r="D151" s="235" t="s">
        <v>166</v>
      </c>
      <c r="E151" s="236" t="s">
        <v>30</v>
      </c>
      <c r="F151" s="237" t="s">
        <v>1758</v>
      </c>
      <c r="G151" s="234"/>
      <c r="H151" s="236" t="s">
        <v>30</v>
      </c>
      <c r="I151" s="238"/>
      <c r="J151" s="234"/>
      <c r="K151" s="234"/>
      <c r="L151" s="239"/>
      <c r="M151" s="240"/>
      <c r="N151" s="241"/>
      <c r="O151" s="241"/>
      <c r="P151" s="241"/>
      <c r="Q151" s="241"/>
      <c r="R151" s="241"/>
      <c r="S151" s="241"/>
      <c r="T151" s="242"/>
      <c r="AT151" s="243" t="s">
        <v>166</v>
      </c>
      <c r="AU151" s="243" t="s">
        <v>84</v>
      </c>
      <c r="AV151" s="11" t="s">
        <v>82</v>
      </c>
      <c r="AW151" s="11" t="s">
        <v>37</v>
      </c>
      <c r="AX151" s="11" t="s">
        <v>74</v>
      </c>
      <c r="AY151" s="243" t="s">
        <v>157</v>
      </c>
    </row>
    <row r="152" spans="2:51" s="12" customFormat="1" ht="13.5">
      <c r="B152" s="244"/>
      <c r="C152" s="245"/>
      <c r="D152" s="235" t="s">
        <v>166</v>
      </c>
      <c r="E152" s="246" t="s">
        <v>30</v>
      </c>
      <c r="F152" s="247" t="s">
        <v>82</v>
      </c>
      <c r="G152" s="245"/>
      <c r="H152" s="248">
        <v>1</v>
      </c>
      <c r="I152" s="249"/>
      <c r="J152" s="245"/>
      <c r="K152" s="245"/>
      <c r="L152" s="250"/>
      <c r="M152" s="251"/>
      <c r="N152" s="252"/>
      <c r="O152" s="252"/>
      <c r="P152" s="252"/>
      <c r="Q152" s="252"/>
      <c r="R152" s="252"/>
      <c r="S152" s="252"/>
      <c r="T152" s="253"/>
      <c r="AT152" s="254" t="s">
        <v>166</v>
      </c>
      <c r="AU152" s="254" t="s">
        <v>84</v>
      </c>
      <c r="AV152" s="12" t="s">
        <v>84</v>
      </c>
      <c r="AW152" s="12" t="s">
        <v>37</v>
      </c>
      <c r="AX152" s="12" t="s">
        <v>74</v>
      </c>
      <c r="AY152" s="254" t="s">
        <v>157</v>
      </c>
    </row>
    <row r="153" spans="2:51" s="13" customFormat="1" ht="13.5">
      <c r="B153" s="255"/>
      <c r="C153" s="256"/>
      <c r="D153" s="235" t="s">
        <v>166</v>
      </c>
      <c r="E153" s="257" t="s">
        <v>30</v>
      </c>
      <c r="F153" s="258" t="s">
        <v>177</v>
      </c>
      <c r="G153" s="256"/>
      <c r="H153" s="259">
        <v>2</v>
      </c>
      <c r="I153" s="260"/>
      <c r="J153" s="256"/>
      <c r="K153" s="256"/>
      <c r="L153" s="261"/>
      <c r="M153" s="262"/>
      <c r="N153" s="263"/>
      <c r="O153" s="263"/>
      <c r="P153" s="263"/>
      <c r="Q153" s="263"/>
      <c r="R153" s="263"/>
      <c r="S153" s="263"/>
      <c r="T153" s="264"/>
      <c r="AT153" s="265" t="s">
        <v>166</v>
      </c>
      <c r="AU153" s="265" t="s">
        <v>84</v>
      </c>
      <c r="AV153" s="13" t="s">
        <v>164</v>
      </c>
      <c r="AW153" s="13" t="s">
        <v>37</v>
      </c>
      <c r="AX153" s="13" t="s">
        <v>82</v>
      </c>
      <c r="AY153" s="265" t="s">
        <v>157</v>
      </c>
    </row>
    <row r="154" spans="2:65" s="1" customFormat="1" ht="16.5" customHeight="1">
      <c r="B154" s="46"/>
      <c r="C154" s="266" t="s">
        <v>441</v>
      </c>
      <c r="D154" s="266" t="s">
        <v>179</v>
      </c>
      <c r="E154" s="267" t="s">
        <v>1759</v>
      </c>
      <c r="F154" s="268" t="s">
        <v>1760</v>
      </c>
      <c r="G154" s="269" t="s">
        <v>395</v>
      </c>
      <c r="H154" s="270">
        <v>3</v>
      </c>
      <c r="I154" s="271"/>
      <c r="J154" s="272">
        <f>ROUND(I154*H154,2)</f>
        <v>0</v>
      </c>
      <c r="K154" s="268" t="s">
        <v>183</v>
      </c>
      <c r="L154" s="273"/>
      <c r="M154" s="274" t="s">
        <v>30</v>
      </c>
      <c r="N154" s="275" t="s">
        <v>45</v>
      </c>
      <c r="O154" s="47"/>
      <c r="P154" s="230">
        <f>O154*H154</f>
        <v>0</v>
      </c>
      <c r="Q154" s="230">
        <v>0</v>
      </c>
      <c r="R154" s="230">
        <f>Q154*H154</f>
        <v>0</v>
      </c>
      <c r="S154" s="230">
        <v>0</v>
      </c>
      <c r="T154" s="231">
        <f>S154*H154</f>
        <v>0</v>
      </c>
      <c r="AR154" s="24" t="s">
        <v>370</v>
      </c>
      <c r="AT154" s="24" t="s">
        <v>179</v>
      </c>
      <c r="AU154" s="24" t="s">
        <v>84</v>
      </c>
      <c r="AY154" s="24" t="s">
        <v>157</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255</v>
      </c>
      <c r="BM154" s="24" t="s">
        <v>1761</v>
      </c>
    </row>
    <row r="155" spans="2:65" s="1" customFormat="1" ht="16.5" customHeight="1">
      <c r="B155" s="46"/>
      <c r="C155" s="221" t="s">
        <v>452</v>
      </c>
      <c r="D155" s="221" t="s">
        <v>159</v>
      </c>
      <c r="E155" s="222" t="s">
        <v>1762</v>
      </c>
      <c r="F155" s="223" t="s">
        <v>1763</v>
      </c>
      <c r="G155" s="224" t="s">
        <v>942</v>
      </c>
      <c r="H155" s="225">
        <v>1</v>
      </c>
      <c r="I155" s="226"/>
      <c r="J155" s="227">
        <f>ROUND(I155*H155,2)</f>
        <v>0</v>
      </c>
      <c r="K155" s="223" t="s">
        <v>183</v>
      </c>
      <c r="L155" s="72"/>
      <c r="M155" s="228" t="s">
        <v>30</v>
      </c>
      <c r="N155" s="229" t="s">
        <v>45</v>
      </c>
      <c r="O155" s="47"/>
      <c r="P155" s="230">
        <f>O155*H155</f>
        <v>0</v>
      </c>
      <c r="Q155" s="230">
        <v>0</v>
      </c>
      <c r="R155" s="230">
        <f>Q155*H155</f>
        <v>0</v>
      </c>
      <c r="S155" s="230">
        <v>0</v>
      </c>
      <c r="T155" s="231">
        <f>S155*H155</f>
        <v>0</v>
      </c>
      <c r="AR155" s="24" t="s">
        <v>255</v>
      </c>
      <c r="AT155" s="24" t="s">
        <v>159</v>
      </c>
      <c r="AU155" s="24" t="s">
        <v>84</v>
      </c>
      <c r="AY155" s="24" t="s">
        <v>157</v>
      </c>
      <c r="BE155" s="232">
        <f>IF(N155="základní",J155,0)</f>
        <v>0</v>
      </c>
      <c r="BF155" s="232">
        <f>IF(N155="snížená",J155,0)</f>
        <v>0</v>
      </c>
      <c r="BG155" s="232">
        <f>IF(N155="zákl. přenesená",J155,0)</f>
        <v>0</v>
      </c>
      <c r="BH155" s="232">
        <f>IF(N155="sníž. přenesená",J155,0)</f>
        <v>0</v>
      </c>
      <c r="BI155" s="232">
        <f>IF(N155="nulová",J155,0)</f>
        <v>0</v>
      </c>
      <c r="BJ155" s="24" t="s">
        <v>82</v>
      </c>
      <c r="BK155" s="232">
        <f>ROUND(I155*H155,2)</f>
        <v>0</v>
      </c>
      <c r="BL155" s="24" t="s">
        <v>255</v>
      </c>
      <c r="BM155" s="24" t="s">
        <v>1764</v>
      </c>
    </row>
    <row r="156" spans="2:65" s="1" customFormat="1" ht="38.25" customHeight="1">
      <c r="B156" s="46"/>
      <c r="C156" s="221" t="s">
        <v>460</v>
      </c>
      <c r="D156" s="221" t="s">
        <v>159</v>
      </c>
      <c r="E156" s="222" t="s">
        <v>1765</v>
      </c>
      <c r="F156" s="223" t="s">
        <v>1766</v>
      </c>
      <c r="G156" s="224" t="s">
        <v>182</v>
      </c>
      <c r="H156" s="225">
        <v>0.048</v>
      </c>
      <c r="I156" s="226"/>
      <c r="J156" s="227">
        <f>ROUND(I156*H156,2)</f>
        <v>0</v>
      </c>
      <c r="K156" s="223" t="s">
        <v>163</v>
      </c>
      <c r="L156" s="72"/>
      <c r="M156" s="228" t="s">
        <v>30</v>
      </c>
      <c r="N156" s="229" t="s">
        <v>45</v>
      </c>
      <c r="O156" s="47"/>
      <c r="P156" s="230">
        <f>O156*H156</f>
        <v>0</v>
      </c>
      <c r="Q156" s="230">
        <v>0</v>
      </c>
      <c r="R156" s="230">
        <f>Q156*H156</f>
        <v>0</v>
      </c>
      <c r="S156" s="230">
        <v>0</v>
      </c>
      <c r="T156" s="231">
        <f>S156*H156</f>
        <v>0</v>
      </c>
      <c r="AR156" s="24" t="s">
        <v>255</v>
      </c>
      <c r="AT156" s="24" t="s">
        <v>159</v>
      </c>
      <c r="AU156" s="24" t="s">
        <v>84</v>
      </c>
      <c r="AY156" s="24" t="s">
        <v>157</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255</v>
      </c>
      <c r="BM156" s="24" t="s">
        <v>1767</v>
      </c>
    </row>
    <row r="157" spans="2:47" s="1" customFormat="1" ht="13.5">
      <c r="B157" s="46"/>
      <c r="C157" s="74"/>
      <c r="D157" s="235" t="s">
        <v>221</v>
      </c>
      <c r="E157" s="74"/>
      <c r="F157" s="276" t="s">
        <v>1768</v>
      </c>
      <c r="G157" s="74"/>
      <c r="H157" s="74"/>
      <c r="I157" s="191"/>
      <c r="J157" s="74"/>
      <c r="K157" s="74"/>
      <c r="L157" s="72"/>
      <c r="M157" s="289"/>
      <c r="N157" s="290"/>
      <c r="O157" s="290"/>
      <c r="P157" s="290"/>
      <c r="Q157" s="290"/>
      <c r="R157" s="290"/>
      <c r="S157" s="290"/>
      <c r="T157" s="291"/>
      <c r="AT157" s="24" t="s">
        <v>221</v>
      </c>
      <c r="AU157" s="24" t="s">
        <v>84</v>
      </c>
    </row>
    <row r="158" spans="2:12" s="1" customFormat="1" ht="6.95" customHeight="1">
      <c r="B158" s="67"/>
      <c r="C158" s="68"/>
      <c r="D158" s="68"/>
      <c r="E158" s="68"/>
      <c r="F158" s="68"/>
      <c r="G158" s="68"/>
      <c r="H158" s="68"/>
      <c r="I158" s="166"/>
      <c r="J158" s="68"/>
      <c r="K158" s="68"/>
      <c r="L158" s="72"/>
    </row>
  </sheetData>
  <sheetProtection password="CC35" sheet="1" objects="1" scenarios="1" formatColumns="0" formatRows="0" autoFilter="0"/>
  <autoFilter ref="C81:K15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4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106</v>
      </c>
      <c r="G1" s="139" t="s">
        <v>107</v>
      </c>
      <c r="H1" s="139"/>
      <c r="I1" s="140"/>
      <c r="J1" s="139" t="s">
        <v>108</v>
      </c>
      <c r="K1" s="138" t="s">
        <v>109</v>
      </c>
      <c r="L1" s="139" t="s">
        <v>110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90</v>
      </c>
    </row>
    <row r="3" spans="2:46" ht="6.95" customHeight="1">
      <c r="B3" s="25"/>
      <c r="C3" s="26"/>
      <c r="D3" s="26"/>
      <c r="E3" s="26"/>
      <c r="F3" s="26"/>
      <c r="G3" s="26"/>
      <c r="H3" s="26"/>
      <c r="I3" s="141"/>
      <c r="J3" s="26"/>
      <c r="K3" s="27"/>
      <c r="AT3" s="24" t="s">
        <v>84</v>
      </c>
    </row>
    <row r="4" spans="2:46" ht="36.95" customHeight="1">
      <c r="B4" s="28"/>
      <c r="C4" s="29"/>
      <c r="D4" s="30" t="s">
        <v>111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Muzeum Sokolov, Zámecká 1 - Sklep zámku - odkrytí základů tvrze</v>
      </c>
      <c r="F7" s="40"/>
      <c r="G7" s="40"/>
      <c r="H7" s="40"/>
      <c r="I7" s="142"/>
      <c r="J7" s="29"/>
      <c r="K7" s="31"/>
    </row>
    <row r="8" spans="2:11" s="1" customFormat="1" ht="13.5">
      <c r="B8" s="46"/>
      <c r="C8" s="47"/>
      <c r="D8" s="40" t="s">
        <v>112</v>
      </c>
      <c r="E8" s="47"/>
      <c r="F8" s="47"/>
      <c r="G8" s="47"/>
      <c r="H8" s="47"/>
      <c r="I8" s="144"/>
      <c r="J8" s="47"/>
      <c r="K8" s="51"/>
    </row>
    <row r="9" spans="2:11" s="1" customFormat="1" ht="36.95" customHeight="1">
      <c r="B9" s="46"/>
      <c r="C9" s="47"/>
      <c r="D9" s="47"/>
      <c r="E9" s="145" t="s">
        <v>1769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30</v>
      </c>
      <c r="G11" s="47"/>
      <c r="H11" s="47"/>
      <c r="I11" s="146" t="s">
        <v>22</v>
      </c>
      <c r="J11" s="35" t="s">
        <v>30</v>
      </c>
      <c r="K11" s="51"/>
    </row>
    <row r="12" spans="2:11" s="1" customFormat="1" ht="14.4" customHeight="1">
      <c r="B12" s="46"/>
      <c r="C12" s="47"/>
      <c r="D12" s="40" t="s">
        <v>24</v>
      </c>
      <c r="E12" s="47"/>
      <c r="F12" s="35" t="s">
        <v>25</v>
      </c>
      <c r="G12" s="47"/>
      <c r="H12" s="47"/>
      <c r="I12" s="146" t="s">
        <v>26</v>
      </c>
      <c r="J12" s="147" t="str">
        <f>'Rekapitulace stavby'!AN8</f>
        <v>23. 1. 2017</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31</v>
      </c>
      <c r="F15" s="47"/>
      <c r="G15" s="47"/>
      <c r="H15" s="47"/>
      <c r="I15" s="146" t="s">
        <v>32</v>
      </c>
      <c r="J15" s="35" t="s">
        <v>30</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30</v>
      </c>
      <c r="K20" s="51"/>
    </row>
    <row r="21" spans="2:11" s="1" customFormat="1" ht="18" customHeight="1">
      <c r="B21" s="46"/>
      <c r="C21" s="47"/>
      <c r="D21" s="47"/>
      <c r="E21" s="35" t="s">
        <v>36</v>
      </c>
      <c r="F21" s="47"/>
      <c r="G21" s="47"/>
      <c r="H21" s="47"/>
      <c r="I21" s="146" t="s">
        <v>32</v>
      </c>
      <c r="J21" s="35" t="s">
        <v>30</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30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ROUND(J83,2)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ROUND(SUM(BE83:BE148),2)</f>
        <v>0</v>
      </c>
      <c r="G30" s="47"/>
      <c r="H30" s="47"/>
      <c r="I30" s="158">
        <v>0.21</v>
      </c>
      <c r="J30" s="157">
        <f>ROUND(ROUND((SUM(BE83:BE148)),2)*I30,2)</f>
        <v>0</v>
      </c>
      <c r="K30" s="51"/>
    </row>
    <row r="31" spans="2:11" s="1" customFormat="1" ht="14.4" customHeight="1">
      <c r="B31" s="46"/>
      <c r="C31" s="47"/>
      <c r="D31" s="47"/>
      <c r="E31" s="55" t="s">
        <v>46</v>
      </c>
      <c r="F31" s="157">
        <f>ROUND(SUM(BF83:BF148),2)</f>
        <v>0</v>
      </c>
      <c r="G31" s="47"/>
      <c r="H31" s="47"/>
      <c r="I31" s="158">
        <v>0.15</v>
      </c>
      <c r="J31" s="157">
        <f>ROUND(ROUND((SUM(BF83:BF148)),2)*I31,2)</f>
        <v>0</v>
      </c>
      <c r="K31" s="51"/>
    </row>
    <row r="32" spans="2:11" s="1" customFormat="1" ht="14.4" customHeight="1" hidden="1">
      <c r="B32" s="46"/>
      <c r="C32" s="47"/>
      <c r="D32" s="47"/>
      <c r="E32" s="55" t="s">
        <v>47</v>
      </c>
      <c r="F32" s="157">
        <f>ROUND(SUM(BG83:BG148),2)</f>
        <v>0</v>
      </c>
      <c r="G32" s="47"/>
      <c r="H32" s="47"/>
      <c r="I32" s="158">
        <v>0.21</v>
      </c>
      <c r="J32" s="157">
        <v>0</v>
      </c>
      <c r="K32" s="51"/>
    </row>
    <row r="33" spans="2:11" s="1" customFormat="1" ht="14.4" customHeight="1" hidden="1">
      <c r="B33" s="46"/>
      <c r="C33" s="47"/>
      <c r="D33" s="47"/>
      <c r="E33" s="55" t="s">
        <v>48</v>
      </c>
      <c r="F33" s="157">
        <f>ROUND(SUM(BH83:BH148),2)</f>
        <v>0</v>
      </c>
      <c r="G33" s="47"/>
      <c r="H33" s="47"/>
      <c r="I33" s="158">
        <v>0.15</v>
      </c>
      <c r="J33" s="157">
        <v>0</v>
      </c>
      <c r="K33" s="51"/>
    </row>
    <row r="34" spans="2:11" s="1" customFormat="1" ht="14.4" customHeight="1" hidden="1">
      <c r="B34" s="46"/>
      <c r="C34" s="47"/>
      <c r="D34" s="47"/>
      <c r="E34" s="55" t="s">
        <v>49</v>
      </c>
      <c r="F34" s="157">
        <f>ROUND(SUM(BI83:BI148),2)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114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Muzeum Sokolov, Zámecká 1 - Sklep zámku - odkrytí základů tvrze</v>
      </c>
      <c r="F45" s="40"/>
      <c r="G45" s="40"/>
      <c r="H45" s="40"/>
      <c r="I45" s="144"/>
      <c r="J45" s="47"/>
      <c r="K45" s="51"/>
    </row>
    <row r="46" spans="2:11" s="1" customFormat="1" ht="14.4" customHeight="1">
      <c r="B46" s="46"/>
      <c r="C46" s="40" t="s">
        <v>112</v>
      </c>
      <c r="D46" s="47"/>
      <c r="E46" s="47"/>
      <c r="F46" s="47"/>
      <c r="G46" s="47"/>
      <c r="H46" s="47"/>
      <c r="I46" s="144"/>
      <c r="J46" s="47"/>
      <c r="K46" s="51"/>
    </row>
    <row r="47" spans="2:11" s="1" customFormat="1" ht="17.25" customHeight="1">
      <c r="B47" s="46"/>
      <c r="C47" s="47"/>
      <c r="D47" s="47"/>
      <c r="E47" s="145" t="str">
        <f>E9</f>
        <v>2-VYT - Vytápění</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Sokolov</v>
      </c>
      <c r="G49" s="47"/>
      <c r="H49" s="47"/>
      <c r="I49" s="146" t="s">
        <v>26</v>
      </c>
      <c r="J49" s="147" t="str">
        <f>IF(J12="","",J12)</f>
        <v>23. 1. 2017</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Muzeum Sokolov p.o.</v>
      </c>
      <c r="G51" s="47"/>
      <c r="H51" s="47"/>
      <c r="I51" s="146" t="s">
        <v>35</v>
      </c>
      <c r="J51" s="44" t="str">
        <f>E21</f>
        <v>Jurica a.s. - Ateliér Sokolov</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115</v>
      </c>
      <c r="D54" s="159"/>
      <c r="E54" s="159"/>
      <c r="F54" s="159"/>
      <c r="G54" s="159"/>
      <c r="H54" s="159"/>
      <c r="I54" s="173"/>
      <c r="J54" s="174" t="s">
        <v>116</v>
      </c>
      <c r="K54" s="175"/>
    </row>
    <row r="55" spans="2:11" s="1" customFormat="1" ht="10.3" customHeight="1">
      <c r="B55" s="46"/>
      <c r="C55" s="47"/>
      <c r="D55" s="47"/>
      <c r="E55" s="47"/>
      <c r="F55" s="47"/>
      <c r="G55" s="47"/>
      <c r="H55" s="47"/>
      <c r="I55" s="144"/>
      <c r="J55" s="47"/>
      <c r="K55" s="51"/>
    </row>
    <row r="56" spans="2:47" s="1" customFormat="1" ht="29.25" customHeight="1">
      <c r="B56" s="46"/>
      <c r="C56" s="176" t="s">
        <v>117</v>
      </c>
      <c r="D56" s="47"/>
      <c r="E56" s="47"/>
      <c r="F56" s="47"/>
      <c r="G56" s="47"/>
      <c r="H56" s="47"/>
      <c r="I56" s="144"/>
      <c r="J56" s="155">
        <f>J83</f>
        <v>0</v>
      </c>
      <c r="K56" s="51"/>
      <c r="AU56" s="24" t="s">
        <v>118</v>
      </c>
    </row>
    <row r="57" spans="2:11" s="7" customFormat="1" ht="24.95" customHeight="1">
      <c r="B57" s="177"/>
      <c r="C57" s="178"/>
      <c r="D57" s="179" t="s">
        <v>119</v>
      </c>
      <c r="E57" s="180"/>
      <c r="F57" s="180"/>
      <c r="G57" s="180"/>
      <c r="H57" s="180"/>
      <c r="I57" s="181"/>
      <c r="J57" s="182">
        <f>J84</f>
        <v>0</v>
      </c>
      <c r="K57" s="183"/>
    </row>
    <row r="58" spans="2:11" s="8" customFormat="1" ht="19.9" customHeight="1">
      <c r="B58" s="184"/>
      <c r="C58" s="185"/>
      <c r="D58" s="186" t="s">
        <v>1770</v>
      </c>
      <c r="E58" s="187"/>
      <c r="F58" s="187"/>
      <c r="G58" s="187"/>
      <c r="H58" s="187"/>
      <c r="I58" s="188"/>
      <c r="J58" s="189">
        <f>J85</f>
        <v>0</v>
      </c>
      <c r="K58" s="190"/>
    </row>
    <row r="59" spans="2:11" s="7" customFormat="1" ht="24.95" customHeight="1">
      <c r="B59" s="177"/>
      <c r="C59" s="178"/>
      <c r="D59" s="179" t="s">
        <v>129</v>
      </c>
      <c r="E59" s="180"/>
      <c r="F59" s="180"/>
      <c r="G59" s="180"/>
      <c r="H59" s="180"/>
      <c r="I59" s="181"/>
      <c r="J59" s="182">
        <f>J91</f>
        <v>0</v>
      </c>
      <c r="K59" s="183"/>
    </row>
    <row r="60" spans="2:11" s="8" customFormat="1" ht="19.9" customHeight="1">
      <c r="B60" s="184"/>
      <c r="C60" s="185"/>
      <c r="D60" s="186" t="s">
        <v>131</v>
      </c>
      <c r="E60" s="187"/>
      <c r="F60" s="187"/>
      <c r="G60" s="187"/>
      <c r="H60" s="187"/>
      <c r="I60" s="188"/>
      <c r="J60" s="189">
        <f>J92</f>
        <v>0</v>
      </c>
      <c r="K60" s="190"/>
    </row>
    <row r="61" spans="2:11" s="8" customFormat="1" ht="19.9" customHeight="1">
      <c r="B61" s="184"/>
      <c r="C61" s="185"/>
      <c r="D61" s="186" t="s">
        <v>1771</v>
      </c>
      <c r="E61" s="187"/>
      <c r="F61" s="187"/>
      <c r="G61" s="187"/>
      <c r="H61" s="187"/>
      <c r="I61" s="188"/>
      <c r="J61" s="189">
        <f>J100</f>
        <v>0</v>
      </c>
      <c r="K61" s="190"/>
    </row>
    <row r="62" spans="2:11" s="8" customFormat="1" ht="19.9" customHeight="1">
      <c r="B62" s="184"/>
      <c r="C62" s="185"/>
      <c r="D62" s="186" t="s">
        <v>1772</v>
      </c>
      <c r="E62" s="187"/>
      <c r="F62" s="187"/>
      <c r="G62" s="187"/>
      <c r="H62" s="187"/>
      <c r="I62" s="188"/>
      <c r="J62" s="189">
        <f>J115</f>
        <v>0</v>
      </c>
      <c r="K62" s="190"/>
    </row>
    <row r="63" spans="2:11" s="8" customFormat="1" ht="19.9" customHeight="1">
      <c r="B63" s="184"/>
      <c r="C63" s="185"/>
      <c r="D63" s="186" t="s">
        <v>1773</v>
      </c>
      <c r="E63" s="187"/>
      <c r="F63" s="187"/>
      <c r="G63" s="187"/>
      <c r="H63" s="187"/>
      <c r="I63" s="188"/>
      <c r="J63" s="189">
        <f>J129</f>
        <v>0</v>
      </c>
      <c r="K63" s="190"/>
    </row>
    <row r="64" spans="2:11" s="1" customFormat="1" ht="21.8" customHeight="1">
      <c r="B64" s="46"/>
      <c r="C64" s="47"/>
      <c r="D64" s="47"/>
      <c r="E64" s="47"/>
      <c r="F64" s="47"/>
      <c r="G64" s="47"/>
      <c r="H64" s="47"/>
      <c r="I64" s="144"/>
      <c r="J64" s="47"/>
      <c r="K64" s="51"/>
    </row>
    <row r="65" spans="2:11" s="1" customFormat="1" ht="6.95" customHeight="1">
      <c r="B65" s="67"/>
      <c r="C65" s="68"/>
      <c r="D65" s="68"/>
      <c r="E65" s="68"/>
      <c r="F65" s="68"/>
      <c r="G65" s="68"/>
      <c r="H65" s="68"/>
      <c r="I65" s="166"/>
      <c r="J65" s="68"/>
      <c r="K65" s="69"/>
    </row>
    <row r="69" spans="2:12" s="1" customFormat="1" ht="6.95" customHeight="1">
      <c r="B69" s="70"/>
      <c r="C69" s="71"/>
      <c r="D69" s="71"/>
      <c r="E69" s="71"/>
      <c r="F69" s="71"/>
      <c r="G69" s="71"/>
      <c r="H69" s="71"/>
      <c r="I69" s="169"/>
      <c r="J69" s="71"/>
      <c r="K69" s="71"/>
      <c r="L69" s="72"/>
    </row>
    <row r="70" spans="2:12" s="1" customFormat="1" ht="36.95" customHeight="1">
      <c r="B70" s="46"/>
      <c r="C70" s="73" t="s">
        <v>141</v>
      </c>
      <c r="D70" s="74"/>
      <c r="E70" s="74"/>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4.4" customHeight="1">
      <c r="B72" s="46"/>
      <c r="C72" s="76" t="s">
        <v>18</v>
      </c>
      <c r="D72" s="74"/>
      <c r="E72" s="74"/>
      <c r="F72" s="74"/>
      <c r="G72" s="74"/>
      <c r="H72" s="74"/>
      <c r="I72" s="191"/>
      <c r="J72" s="74"/>
      <c r="K72" s="74"/>
      <c r="L72" s="72"/>
    </row>
    <row r="73" spans="2:12" s="1" customFormat="1" ht="16.5" customHeight="1">
      <c r="B73" s="46"/>
      <c r="C73" s="74"/>
      <c r="D73" s="74"/>
      <c r="E73" s="192" t="str">
        <f>E7</f>
        <v>Muzeum Sokolov, Zámecká 1 - Sklep zámku - odkrytí základů tvrze</v>
      </c>
      <c r="F73" s="76"/>
      <c r="G73" s="76"/>
      <c r="H73" s="76"/>
      <c r="I73" s="191"/>
      <c r="J73" s="74"/>
      <c r="K73" s="74"/>
      <c r="L73" s="72"/>
    </row>
    <row r="74" spans="2:12" s="1" customFormat="1" ht="14.4" customHeight="1">
      <c r="B74" s="46"/>
      <c r="C74" s="76" t="s">
        <v>112</v>
      </c>
      <c r="D74" s="74"/>
      <c r="E74" s="74"/>
      <c r="F74" s="74"/>
      <c r="G74" s="74"/>
      <c r="H74" s="74"/>
      <c r="I74" s="191"/>
      <c r="J74" s="74"/>
      <c r="K74" s="74"/>
      <c r="L74" s="72"/>
    </row>
    <row r="75" spans="2:12" s="1" customFormat="1" ht="17.25" customHeight="1">
      <c r="B75" s="46"/>
      <c r="C75" s="74"/>
      <c r="D75" s="74"/>
      <c r="E75" s="82" t="str">
        <f>E9</f>
        <v>2-VYT - Vytápění</v>
      </c>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8" customHeight="1">
      <c r="B77" s="46"/>
      <c r="C77" s="76" t="s">
        <v>24</v>
      </c>
      <c r="D77" s="74"/>
      <c r="E77" s="74"/>
      <c r="F77" s="193" t="str">
        <f>F12</f>
        <v>Sokolov</v>
      </c>
      <c r="G77" s="74"/>
      <c r="H77" s="74"/>
      <c r="I77" s="194" t="s">
        <v>26</v>
      </c>
      <c r="J77" s="85" t="str">
        <f>IF(J12="","",J12)</f>
        <v>23. 1. 2017</v>
      </c>
      <c r="K77" s="74"/>
      <c r="L77" s="72"/>
    </row>
    <row r="78" spans="2:12" s="1" customFormat="1" ht="6.95" customHeight="1">
      <c r="B78" s="46"/>
      <c r="C78" s="74"/>
      <c r="D78" s="74"/>
      <c r="E78" s="74"/>
      <c r="F78" s="74"/>
      <c r="G78" s="74"/>
      <c r="H78" s="74"/>
      <c r="I78" s="191"/>
      <c r="J78" s="74"/>
      <c r="K78" s="74"/>
      <c r="L78" s="72"/>
    </row>
    <row r="79" spans="2:12" s="1" customFormat="1" ht="13.5">
      <c r="B79" s="46"/>
      <c r="C79" s="76" t="s">
        <v>28</v>
      </c>
      <c r="D79" s="74"/>
      <c r="E79" s="74"/>
      <c r="F79" s="193" t="str">
        <f>E15</f>
        <v>Muzeum Sokolov p.o.</v>
      </c>
      <c r="G79" s="74"/>
      <c r="H79" s="74"/>
      <c r="I79" s="194" t="s">
        <v>35</v>
      </c>
      <c r="J79" s="193" t="str">
        <f>E21</f>
        <v>Jurica a.s. - Ateliér Sokolov</v>
      </c>
      <c r="K79" s="74"/>
      <c r="L79" s="72"/>
    </row>
    <row r="80" spans="2:12" s="1" customFormat="1" ht="14.4" customHeight="1">
      <c r="B80" s="46"/>
      <c r="C80" s="76" t="s">
        <v>33</v>
      </c>
      <c r="D80" s="74"/>
      <c r="E80" s="74"/>
      <c r="F80" s="193" t="str">
        <f>IF(E18="","",E18)</f>
        <v/>
      </c>
      <c r="G80" s="74"/>
      <c r="H80" s="74"/>
      <c r="I80" s="191"/>
      <c r="J80" s="74"/>
      <c r="K80" s="74"/>
      <c r="L80" s="72"/>
    </row>
    <row r="81" spans="2:12" s="1" customFormat="1" ht="10.3" customHeight="1">
      <c r="B81" s="46"/>
      <c r="C81" s="74"/>
      <c r="D81" s="74"/>
      <c r="E81" s="74"/>
      <c r="F81" s="74"/>
      <c r="G81" s="74"/>
      <c r="H81" s="74"/>
      <c r="I81" s="191"/>
      <c r="J81" s="74"/>
      <c r="K81" s="74"/>
      <c r="L81" s="72"/>
    </row>
    <row r="82" spans="2:20" s="9" customFormat="1" ht="29.25" customHeight="1">
      <c r="B82" s="195"/>
      <c r="C82" s="196" t="s">
        <v>142</v>
      </c>
      <c r="D82" s="197" t="s">
        <v>59</v>
      </c>
      <c r="E82" s="197" t="s">
        <v>55</v>
      </c>
      <c r="F82" s="197" t="s">
        <v>143</v>
      </c>
      <c r="G82" s="197" t="s">
        <v>144</v>
      </c>
      <c r="H82" s="197" t="s">
        <v>145</v>
      </c>
      <c r="I82" s="198" t="s">
        <v>146</v>
      </c>
      <c r="J82" s="197" t="s">
        <v>116</v>
      </c>
      <c r="K82" s="199" t="s">
        <v>147</v>
      </c>
      <c r="L82" s="200"/>
      <c r="M82" s="102" t="s">
        <v>148</v>
      </c>
      <c r="N82" s="103" t="s">
        <v>44</v>
      </c>
      <c r="O82" s="103" t="s">
        <v>149</v>
      </c>
      <c r="P82" s="103" t="s">
        <v>150</v>
      </c>
      <c r="Q82" s="103" t="s">
        <v>151</v>
      </c>
      <c r="R82" s="103" t="s">
        <v>152</v>
      </c>
      <c r="S82" s="103" t="s">
        <v>153</v>
      </c>
      <c r="T82" s="104" t="s">
        <v>154</v>
      </c>
    </row>
    <row r="83" spans="2:63" s="1" customFormat="1" ht="29.25" customHeight="1">
      <c r="B83" s="46"/>
      <c r="C83" s="108" t="s">
        <v>117</v>
      </c>
      <c r="D83" s="74"/>
      <c r="E83" s="74"/>
      <c r="F83" s="74"/>
      <c r="G83" s="74"/>
      <c r="H83" s="74"/>
      <c r="I83" s="191"/>
      <c r="J83" s="201">
        <f>BK83</f>
        <v>0</v>
      </c>
      <c r="K83" s="74"/>
      <c r="L83" s="72"/>
      <c r="M83" s="105"/>
      <c r="N83" s="106"/>
      <c r="O83" s="106"/>
      <c r="P83" s="202">
        <f>P84+P91</f>
        <v>0</v>
      </c>
      <c r="Q83" s="106"/>
      <c r="R83" s="202">
        <f>R84+R91</f>
        <v>0.6543283350000001</v>
      </c>
      <c r="S83" s="106"/>
      <c r="T83" s="203">
        <f>T84+T91</f>
        <v>0.001</v>
      </c>
      <c r="AT83" s="24" t="s">
        <v>73</v>
      </c>
      <c r="AU83" s="24" t="s">
        <v>118</v>
      </c>
      <c r="BK83" s="204">
        <f>BK84+BK91</f>
        <v>0</v>
      </c>
    </row>
    <row r="84" spans="2:63" s="10" customFormat="1" ht="37.4" customHeight="1">
      <c r="B84" s="205"/>
      <c r="C84" s="206"/>
      <c r="D84" s="207" t="s">
        <v>73</v>
      </c>
      <c r="E84" s="208" t="s">
        <v>155</v>
      </c>
      <c r="F84" s="208" t="s">
        <v>156</v>
      </c>
      <c r="G84" s="206"/>
      <c r="H84" s="206"/>
      <c r="I84" s="209"/>
      <c r="J84" s="210">
        <f>BK84</f>
        <v>0</v>
      </c>
      <c r="K84" s="206"/>
      <c r="L84" s="211"/>
      <c r="M84" s="212"/>
      <c r="N84" s="213"/>
      <c r="O84" s="213"/>
      <c r="P84" s="214">
        <f>P85</f>
        <v>0</v>
      </c>
      <c r="Q84" s="213"/>
      <c r="R84" s="214">
        <f>R85</f>
        <v>0</v>
      </c>
      <c r="S84" s="213"/>
      <c r="T84" s="215">
        <f>T85</f>
        <v>0</v>
      </c>
      <c r="AR84" s="216" t="s">
        <v>82</v>
      </c>
      <c r="AT84" s="217" t="s">
        <v>73</v>
      </c>
      <c r="AU84" s="217" t="s">
        <v>74</v>
      </c>
      <c r="AY84" s="216" t="s">
        <v>157</v>
      </c>
      <c r="BK84" s="218">
        <f>BK85</f>
        <v>0</v>
      </c>
    </row>
    <row r="85" spans="2:63" s="10" customFormat="1" ht="19.9" customHeight="1">
      <c r="B85" s="205"/>
      <c r="C85" s="206"/>
      <c r="D85" s="207" t="s">
        <v>73</v>
      </c>
      <c r="E85" s="219" t="s">
        <v>213</v>
      </c>
      <c r="F85" s="219" t="s">
        <v>1774</v>
      </c>
      <c r="G85" s="206"/>
      <c r="H85" s="206"/>
      <c r="I85" s="209"/>
      <c r="J85" s="220">
        <f>BK85</f>
        <v>0</v>
      </c>
      <c r="K85" s="206"/>
      <c r="L85" s="211"/>
      <c r="M85" s="212"/>
      <c r="N85" s="213"/>
      <c r="O85" s="213"/>
      <c r="P85" s="214">
        <f>SUM(P86:P90)</f>
        <v>0</v>
      </c>
      <c r="Q85" s="213"/>
      <c r="R85" s="214">
        <f>SUM(R86:R90)</f>
        <v>0</v>
      </c>
      <c r="S85" s="213"/>
      <c r="T85" s="215">
        <f>SUM(T86:T90)</f>
        <v>0</v>
      </c>
      <c r="AR85" s="216" t="s">
        <v>82</v>
      </c>
      <c r="AT85" s="217" t="s">
        <v>73</v>
      </c>
      <c r="AU85" s="217" t="s">
        <v>82</v>
      </c>
      <c r="AY85" s="216" t="s">
        <v>157</v>
      </c>
      <c r="BK85" s="218">
        <f>SUM(BK86:BK90)</f>
        <v>0</v>
      </c>
    </row>
    <row r="86" spans="2:65" s="1" customFormat="1" ht="25.5" customHeight="1">
      <c r="B86" s="46"/>
      <c r="C86" s="221" t="s">
        <v>82</v>
      </c>
      <c r="D86" s="221" t="s">
        <v>159</v>
      </c>
      <c r="E86" s="222" t="s">
        <v>1775</v>
      </c>
      <c r="F86" s="223" t="s">
        <v>1776</v>
      </c>
      <c r="G86" s="224" t="s">
        <v>942</v>
      </c>
      <c r="H86" s="225">
        <v>1</v>
      </c>
      <c r="I86" s="226"/>
      <c r="J86" s="227">
        <f>ROUND(I86*H86,2)</f>
        <v>0</v>
      </c>
      <c r="K86" s="223" t="s">
        <v>183</v>
      </c>
      <c r="L86" s="72"/>
      <c r="M86" s="228" t="s">
        <v>30</v>
      </c>
      <c r="N86" s="229" t="s">
        <v>45</v>
      </c>
      <c r="O86" s="47"/>
      <c r="P86" s="230">
        <f>O86*H86</f>
        <v>0</v>
      </c>
      <c r="Q86" s="230">
        <v>0</v>
      </c>
      <c r="R86" s="230">
        <f>Q86*H86</f>
        <v>0</v>
      </c>
      <c r="S86" s="230">
        <v>0</v>
      </c>
      <c r="T86" s="231">
        <f>S86*H86</f>
        <v>0</v>
      </c>
      <c r="AR86" s="24" t="s">
        <v>164</v>
      </c>
      <c r="AT86" s="24" t="s">
        <v>159</v>
      </c>
      <c r="AU86" s="24" t="s">
        <v>84</v>
      </c>
      <c r="AY86" s="24" t="s">
        <v>157</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164</v>
      </c>
      <c r="BM86" s="24" t="s">
        <v>1777</v>
      </c>
    </row>
    <row r="87" spans="2:65" s="1" customFormat="1" ht="16.5" customHeight="1">
      <c r="B87" s="46"/>
      <c r="C87" s="221" t="s">
        <v>84</v>
      </c>
      <c r="D87" s="221" t="s">
        <v>159</v>
      </c>
      <c r="E87" s="222" t="s">
        <v>1778</v>
      </c>
      <c r="F87" s="223" t="s">
        <v>1779</v>
      </c>
      <c r="G87" s="224" t="s">
        <v>942</v>
      </c>
      <c r="H87" s="225">
        <v>1</v>
      </c>
      <c r="I87" s="226"/>
      <c r="J87" s="227">
        <f>ROUND(I87*H87,2)</f>
        <v>0</v>
      </c>
      <c r="K87" s="223" t="s">
        <v>183</v>
      </c>
      <c r="L87" s="72"/>
      <c r="M87" s="228" t="s">
        <v>30</v>
      </c>
      <c r="N87" s="229" t="s">
        <v>45</v>
      </c>
      <c r="O87" s="47"/>
      <c r="P87" s="230">
        <f>O87*H87</f>
        <v>0</v>
      </c>
      <c r="Q87" s="230">
        <v>0</v>
      </c>
      <c r="R87" s="230">
        <f>Q87*H87</f>
        <v>0</v>
      </c>
      <c r="S87" s="230">
        <v>0</v>
      </c>
      <c r="T87" s="231">
        <f>S87*H87</f>
        <v>0</v>
      </c>
      <c r="AR87" s="24" t="s">
        <v>164</v>
      </c>
      <c r="AT87" s="24" t="s">
        <v>159</v>
      </c>
      <c r="AU87" s="24" t="s">
        <v>84</v>
      </c>
      <c r="AY87" s="24" t="s">
        <v>157</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164</v>
      </c>
      <c r="BM87" s="24" t="s">
        <v>1780</v>
      </c>
    </row>
    <row r="88" spans="2:65" s="1" customFormat="1" ht="16.5" customHeight="1">
      <c r="B88" s="46"/>
      <c r="C88" s="221" t="s">
        <v>178</v>
      </c>
      <c r="D88" s="221" t="s">
        <v>159</v>
      </c>
      <c r="E88" s="222" t="s">
        <v>1781</v>
      </c>
      <c r="F88" s="223" t="s">
        <v>1782</v>
      </c>
      <c r="G88" s="224" t="s">
        <v>942</v>
      </c>
      <c r="H88" s="225">
        <v>1</v>
      </c>
      <c r="I88" s="226"/>
      <c r="J88" s="227">
        <f>ROUND(I88*H88,2)</f>
        <v>0</v>
      </c>
      <c r="K88" s="223" t="s">
        <v>183</v>
      </c>
      <c r="L88" s="72"/>
      <c r="M88" s="228" t="s">
        <v>30</v>
      </c>
      <c r="N88" s="229" t="s">
        <v>45</v>
      </c>
      <c r="O88" s="47"/>
      <c r="P88" s="230">
        <f>O88*H88</f>
        <v>0</v>
      </c>
      <c r="Q88" s="230">
        <v>0</v>
      </c>
      <c r="R88" s="230">
        <f>Q88*H88</f>
        <v>0</v>
      </c>
      <c r="S88" s="230">
        <v>0</v>
      </c>
      <c r="T88" s="231">
        <f>S88*H88</f>
        <v>0</v>
      </c>
      <c r="AR88" s="24" t="s">
        <v>164</v>
      </c>
      <c r="AT88" s="24" t="s">
        <v>159</v>
      </c>
      <c r="AU88" s="24" t="s">
        <v>84</v>
      </c>
      <c r="AY88" s="24" t="s">
        <v>157</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164</v>
      </c>
      <c r="BM88" s="24" t="s">
        <v>1783</v>
      </c>
    </row>
    <row r="89" spans="2:65" s="1" customFormat="1" ht="16.5" customHeight="1">
      <c r="B89" s="46"/>
      <c r="C89" s="221" t="s">
        <v>164</v>
      </c>
      <c r="D89" s="221" t="s">
        <v>159</v>
      </c>
      <c r="E89" s="222" t="s">
        <v>1784</v>
      </c>
      <c r="F89" s="223" t="s">
        <v>1785</v>
      </c>
      <c r="G89" s="224" t="s">
        <v>942</v>
      </c>
      <c r="H89" s="225">
        <v>1</v>
      </c>
      <c r="I89" s="226"/>
      <c r="J89" s="227">
        <f>ROUND(I89*H89,2)</f>
        <v>0</v>
      </c>
      <c r="K89" s="223" t="s">
        <v>183</v>
      </c>
      <c r="L89" s="72"/>
      <c r="M89" s="228" t="s">
        <v>30</v>
      </c>
      <c r="N89" s="229" t="s">
        <v>45</v>
      </c>
      <c r="O89" s="47"/>
      <c r="P89" s="230">
        <f>O89*H89</f>
        <v>0</v>
      </c>
      <c r="Q89" s="230">
        <v>0</v>
      </c>
      <c r="R89" s="230">
        <f>Q89*H89</f>
        <v>0</v>
      </c>
      <c r="S89" s="230">
        <v>0</v>
      </c>
      <c r="T89" s="231">
        <f>S89*H89</f>
        <v>0</v>
      </c>
      <c r="AR89" s="24" t="s">
        <v>164</v>
      </c>
      <c r="AT89" s="24" t="s">
        <v>159</v>
      </c>
      <c r="AU89" s="24" t="s">
        <v>84</v>
      </c>
      <c r="AY89" s="24" t="s">
        <v>157</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164</v>
      </c>
      <c r="BM89" s="24" t="s">
        <v>1786</v>
      </c>
    </row>
    <row r="90" spans="2:65" s="1" customFormat="1" ht="16.5" customHeight="1">
      <c r="B90" s="46"/>
      <c r="C90" s="221" t="s">
        <v>190</v>
      </c>
      <c r="D90" s="221" t="s">
        <v>159</v>
      </c>
      <c r="E90" s="222" t="s">
        <v>1787</v>
      </c>
      <c r="F90" s="223" t="s">
        <v>1788</v>
      </c>
      <c r="G90" s="224" t="s">
        <v>942</v>
      </c>
      <c r="H90" s="225">
        <v>1</v>
      </c>
      <c r="I90" s="226"/>
      <c r="J90" s="227">
        <f>ROUND(I90*H90,2)</f>
        <v>0</v>
      </c>
      <c r="K90" s="223" t="s">
        <v>183</v>
      </c>
      <c r="L90" s="72"/>
      <c r="M90" s="228" t="s">
        <v>30</v>
      </c>
      <c r="N90" s="229" t="s">
        <v>45</v>
      </c>
      <c r="O90" s="47"/>
      <c r="P90" s="230">
        <f>O90*H90</f>
        <v>0</v>
      </c>
      <c r="Q90" s="230">
        <v>0</v>
      </c>
      <c r="R90" s="230">
        <f>Q90*H90</f>
        <v>0</v>
      </c>
      <c r="S90" s="230">
        <v>0</v>
      </c>
      <c r="T90" s="231">
        <f>S90*H90</f>
        <v>0</v>
      </c>
      <c r="AR90" s="24" t="s">
        <v>164</v>
      </c>
      <c r="AT90" s="24" t="s">
        <v>159</v>
      </c>
      <c r="AU90" s="24" t="s">
        <v>84</v>
      </c>
      <c r="AY90" s="24" t="s">
        <v>157</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164</v>
      </c>
      <c r="BM90" s="24" t="s">
        <v>1789</v>
      </c>
    </row>
    <row r="91" spans="2:63" s="10" customFormat="1" ht="37.4" customHeight="1">
      <c r="B91" s="205"/>
      <c r="C91" s="206"/>
      <c r="D91" s="207" t="s">
        <v>73</v>
      </c>
      <c r="E91" s="208" t="s">
        <v>993</v>
      </c>
      <c r="F91" s="208" t="s">
        <v>994</v>
      </c>
      <c r="G91" s="206"/>
      <c r="H91" s="206"/>
      <c r="I91" s="209"/>
      <c r="J91" s="210">
        <f>BK91</f>
        <v>0</v>
      </c>
      <c r="K91" s="206"/>
      <c r="L91" s="211"/>
      <c r="M91" s="212"/>
      <c r="N91" s="213"/>
      <c r="O91" s="213"/>
      <c r="P91" s="214">
        <f>P92+P100+P115+P129</f>
        <v>0</v>
      </c>
      <c r="Q91" s="213"/>
      <c r="R91" s="214">
        <f>R92+R100+R115+R129</f>
        <v>0.6543283350000001</v>
      </c>
      <c r="S91" s="213"/>
      <c r="T91" s="215">
        <f>T92+T100+T115+T129</f>
        <v>0.001</v>
      </c>
      <c r="AR91" s="216" t="s">
        <v>84</v>
      </c>
      <c r="AT91" s="217" t="s">
        <v>73</v>
      </c>
      <c r="AU91" s="217" t="s">
        <v>74</v>
      </c>
      <c r="AY91" s="216" t="s">
        <v>157</v>
      </c>
      <c r="BK91" s="218">
        <f>BK92+BK100+BK115+BK129</f>
        <v>0</v>
      </c>
    </row>
    <row r="92" spans="2:63" s="10" customFormat="1" ht="19.9" customHeight="1">
      <c r="B92" s="205"/>
      <c r="C92" s="206"/>
      <c r="D92" s="207" t="s">
        <v>73</v>
      </c>
      <c r="E92" s="219" t="s">
        <v>1090</v>
      </c>
      <c r="F92" s="219" t="s">
        <v>1091</v>
      </c>
      <c r="G92" s="206"/>
      <c r="H92" s="206"/>
      <c r="I92" s="209"/>
      <c r="J92" s="220">
        <f>BK92</f>
        <v>0</v>
      </c>
      <c r="K92" s="206"/>
      <c r="L92" s="211"/>
      <c r="M92" s="212"/>
      <c r="N92" s="213"/>
      <c r="O92" s="213"/>
      <c r="P92" s="214">
        <f>SUM(P93:P99)</f>
        <v>0</v>
      </c>
      <c r="Q92" s="213"/>
      <c r="R92" s="214">
        <f>SUM(R93:R99)</f>
        <v>0.01940728</v>
      </c>
      <c r="S92" s="213"/>
      <c r="T92" s="215">
        <f>SUM(T93:T99)</f>
        <v>0</v>
      </c>
      <c r="AR92" s="216" t="s">
        <v>84</v>
      </c>
      <c r="AT92" s="217" t="s">
        <v>73</v>
      </c>
      <c r="AU92" s="217" t="s">
        <v>82</v>
      </c>
      <c r="AY92" s="216" t="s">
        <v>157</v>
      </c>
      <c r="BK92" s="218">
        <f>SUM(BK93:BK99)</f>
        <v>0</v>
      </c>
    </row>
    <row r="93" spans="2:65" s="1" customFormat="1" ht="38.25" customHeight="1">
      <c r="B93" s="46"/>
      <c r="C93" s="221" t="s">
        <v>197</v>
      </c>
      <c r="D93" s="221" t="s">
        <v>159</v>
      </c>
      <c r="E93" s="222" t="s">
        <v>1790</v>
      </c>
      <c r="F93" s="223" t="s">
        <v>1791</v>
      </c>
      <c r="G93" s="224" t="s">
        <v>295</v>
      </c>
      <c r="H93" s="225">
        <v>174</v>
      </c>
      <c r="I93" s="226"/>
      <c r="J93" s="227">
        <f>ROUND(I93*H93,2)</f>
        <v>0</v>
      </c>
      <c r="K93" s="223" t="s">
        <v>163</v>
      </c>
      <c r="L93" s="72"/>
      <c r="M93" s="228" t="s">
        <v>30</v>
      </c>
      <c r="N93" s="229" t="s">
        <v>45</v>
      </c>
      <c r="O93" s="47"/>
      <c r="P93" s="230">
        <f>O93*H93</f>
        <v>0</v>
      </c>
      <c r="Q93" s="230">
        <v>3.72E-06</v>
      </c>
      <c r="R93" s="230">
        <f>Q93*H93</f>
        <v>0.00064728</v>
      </c>
      <c r="S93" s="230">
        <v>0</v>
      </c>
      <c r="T93" s="231">
        <f>S93*H93</f>
        <v>0</v>
      </c>
      <c r="AR93" s="24" t="s">
        <v>255</v>
      </c>
      <c r="AT93" s="24" t="s">
        <v>159</v>
      </c>
      <c r="AU93" s="24" t="s">
        <v>84</v>
      </c>
      <c r="AY93" s="24" t="s">
        <v>157</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255</v>
      </c>
      <c r="BM93" s="24" t="s">
        <v>1792</v>
      </c>
    </row>
    <row r="94" spans="2:51" s="12" customFormat="1" ht="13.5">
      <c r="B94" s="244"/>
      <c r="C94" s="245"/>
      <c r="D94" s="235" t="s">
        <v>166</v>
      </c>
      <c r="E94" s="246" t="s">
        <v>30</v>
      </c>
      <c r="F94" s="247" t="s">
        <v>1793</v>
      </c>
      <c r="G94" s="245"/>
      <c r="H94" s="248">
        <v>174</v>
      </c>
      <c r="I94" s="249"/>
      <c r="J94" s="245"/>
      <c r="K94" s="245"/>
      <c r="L94" s="250"/>
      <c r="M94" s="251"/>
      <c r="N94" s="252"/>
      <c r="O94" s="252"/>
      <c r="P94" s="252"/>
      <c r="Q94" s="252"/>
      <c r="R94" s="252"/>
      <c r="S94" s="252"/>
      <c r="T94" s="253"/>
      <c r="AT94" s="254" t="s">
        <v>166</v>
      </c>
      <c r="AU94" s="254" t="s">
        <v>84</v>
      </c>
      <c r="AV94" s="12" t="s">
        <v>84</v>
      </c>
      <c r="AW94" s="12" t="s">
        <v>37</v>
      </c>
      <c r="AX94" s="12" t="s">
        <v>82</v>
      </c>
      <c r="AY94" s="254" t="s">
        <v>157</v>
      </c>
    </row>
    <row r="95" spans="2:65" s="1" customFormat="1" ht="16.5" customHeight="1">
      <c r="B95" s="46"/>
      <c r="C95" s="266" t="s">
        <v>201</v>
      </c>
      <c r="D95" s="266" t="s">
        <v>179</v>
      </c>
      <c r="E95" s="267" t="s">
        <v>1794</v>
      </c>
      <c r="F95" s="268" t="s">
        <v>1795</v>
      </c>
      <c r="G95" s="269" t="s">
        <v>295</v>
      </c>
      <c r="H95" s="270">
        <v>40</v>
      </c>
      <c r="I95" s="271"/>
      <c r="J95" s="272">
        <f>ROUND(I95*H95,2)</f>
        <v>0</v>
      </c>
      <c r="K95" s="268" t="s">
        <v>163</v>
      </c>
      <c r="L95" s="273"/>
      <c r="M95" s="274" t="s">
        <v>30</v>
      </c>
      <c r="N95" s="275" t="s">
        <v>45</v>
      </c>
      <c r="O95" s="47"/>
      <c r="P95" s="230">
        <f>O95*H95</f>
        <v>0</v>
      </c>
      <c r="Q95" s="230">
        <v>7E-05</v>
      </c>
      <c r="R95" s="230">
        <f>Q95*H95</f>
        <v>0.0027999999999999995</v>
      </c>
      <c r="S95" s="230">
        <v>0</v>
      </c>
      <c r="T95" s="231">
        <f>S95*H95</f>
        <v>0</v>
      </c>
      <c r="AR95" s="24" t="s">
        <v>370</v>
      </c>
      <c r="AT95" s="24" t="s">
        <v>179</v>
      </c>
      <c r="AU95" s="24" t="s">
        <v>84</v>
      </c>
      <c r="AY95" s="24" t="s">
        <v>157</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255</v>
      </c>
      <c r="BM95" s="24" t="s">
        <v>1796</v>
      </c>
    </row>
    <row r="96" spans="2:65" s="1" customFormat="1" ht="16.5" customHeight="1">
      <c r="B96" s="46"/>
      <c r="C96" s="266" t="s">
        <v>184</v>
      </c>
      <c r="D96" s="266" t="s">
        <v>179</v>
      </c>
      <c r="E96" s="267" t="s">
        <v>1797</v>
      </c>
      <c r="F96" s="268" t="s">
        <v>1798</v>
      </c>
      <c r="G96" s="269" t="s">
        <v>295</v>
      </c>
      <c r="H96" s="270">
        <v>30</v>
      </c>
      <c r="I96" s="271"/>
      <c r="J96" s="272">
        <f>ROUND(I96*H96,2)</f>
        <v>0</v>
      </c>
      <c r="K96" s="268" t="s">
        <v>163</v>
      </c>
      <c r="L96" s="273"/>
      <c r="M96" s="274" t="s">
        <v>30</v>
      </c>
      <c r="N96" s="275" t="s">
        <v>45</v>
      </c>
      <c r="O96" s="47"/>
      <c r="P96" s="230">
        <f>O96*H96</f>
        <v>0</v>
      </c>
      <c r="Q96" s="230">
        <v>8E-05</v>
      </c>
      <c r="R96" s="230">
        <f>Q96*H96</f>
        <v>0.0024000000000000002</v>
      </c>
      <c r="S96" s="230">
        <v>0</v>
      </c>
      <c r="T96" s="231">
        <f>S96*H96</f>
        <v>0</v>
      </c>
      <c r="AR96" s="24" t="s">
        <v>370</v>
      </c>
      <c r="AT96" s="24" t="s">
        <v>179</v>
      </c>
      <c r="AU96" s="24" t="s">
        <v>84</v>
      </c>
      <c r="AY96" s="24" t="s">
        <v>157</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255</v>
      </c>
      <c r="BM96" s="24" t="s">
        <v>1799</v>
      </c>
    </row>
    <row r="97" spans="2:65" s="1" customFormat="1" ht="16.5" customHeight="1">
      <c r="B97" s="46"/>
      <c r="C97" s="266" t="s">
        <v>213</v>
      </c>
      <c r="D97" s="266" t="s">
        <v>179</v>
      </c>
      <c r="E97" s="267" t="s">
        <v>1800</v>
      </c>
      <c r="F97" s="268" t="s">
        <v>1801</v>
      </c>
      <c r="G97" s="269" t="s">
        <v>295</v>
      </c>
      <c r="H97" s="270">
        <v>50</v>
      </c>
      <c r="I97" s="271"/>
      <c r="J97" s="272">
        <f>ROUND(I97*H97,2)</f>
        <v>0</v>
      </c>
      <c r="K97" s="268" t="s">
        <v>163</v>
      </c>
      <c r="L97" s="273"/>
      <c r="M97" s="274" t="s">
        <v>30</v>
      </c>
      <c r="N97" s="275" t="s">
        <v>45</v>
      </c>
      <c r="O97" s="47"/>
      <c r="P97" s="230">
        <f>O97*H97</f>
        <v>0</v>
      </c>
      <c r="Q97" s="230">
        <v>0.00012</v>
      </c>
      <c r="R97" s="230">
        <f>Q97*H97</f>
        <v>0.006</v>
      </c>
      <c r="S97" s="230">
        <v>0</v>
      </c>
      <c r="T97" s="231">
        <f>S97*H97</f>
        <v>0</v>
      </c>
      <c r="AR97" s="24" t="s">
        <v>370</v>
      </c>
      <c r="AT97" s="24" t="s">
        <v>179</v>
      </c>
      <c r="AU97" s="24" t="s">
        <v>84</v>
      </c>
      <c r="AY97" s="24" t="s">
        <v>157</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255</v>
      </c>
      <c r="BM97" s="24" t="s">
        <v>1802</v>
      </c>
    </row>
    <row r="98" spans="2:65" s="1" customFormat="1" ht="16.5" customHeight="1">
      <c r="B98" s="46"/>
      <c r="C98" s="266" t="s">
        <v>217</v>
      </c>
      <c r="D98" s="266" t="s">
        <v>179</v>
      </c>
      <c r="E98" s="267" t="s">
        <v>1803</v>
      </c>
      <c r="F98" s="268" t="s">
        <v>1804</v>
      </c>
      <c r="G98" s="269" t="s">
        <v>295</v>
      </c>
      <c r="H98" s="270">
        <v>54</v>
      </c>
      <c r="I98" s="271"/>
      <c r="J98" s="272">
        <f>ROUND(I98*H98,2)</f>
        <v>0</v>
      </c>
      <c r="K98" s="268" t="s">
        <v>163</v>
      </c>
      <c r="L98" s="273"/>
      <c r="M98" s="274" t="s">
        <v>30</v>
      </c>
      <c r="N98" s="275" t="s">
        <v>45</v>
      </c>
      <c r="O98" s="47"/>
      <c r="P98" s="230">
        <f>O98*H98</f>
        <v>0</v>
      </c>
      <c r="Q98" s="230">
        <v>0.00014</v>
      </c>
      <c r="R98" s="230">
        <f>Q98*H98</f>
        <v>0.007559999999999999</v>
      </c>
      <c r="S98" s="230">
        <v>0</v>
      </c>
      <c r="T98" s="231">
        <f>S98*H98</f>
        <v>0</v>
      </c>
      <c r="AR98" s="24" t="s">
        <v>370</v>
      </c>
      <c r="AT98" s="24" t="s">
        <v>179</v>
      </c>
      <c r="AU98" s="24" t="s">
        <v>84</v>
      </c>
      <c r="AY98" s="24" t="s">
        <v>157</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255</v>
      </c>
      <c r="BM98" s="24" t="s">
        <v>1805</v>
      </c>
    </row>
    <row r="99" spans="2:65" s="1" customFormat="1" ht="38.25" customHeight="1">
      <c r="B99" s="46"/>
      <c r="C99" s="221" t="s">
        <v>223</v>
      </c>
      <c r="D99" s="221" t="s">
        <v>159</v>
      </c>
      <c r="E99" s="222" t="s">
        <v>1114</v>
      </c>
      <c r="F99" s="223" t="s">
        <v>1115</v>
      </c>
      <c r="G99" s="224" t="s">
        <v>182</v>
      </c>
      <c r="H99" s="225">
        <v>0.019</v>
      </c>
      <c r="I99" s="226"/>
      <c r="J99" s="227">
        <f>ROUND(I99*H99,2)</f>
        <v>0</v>
      </c>
      <c r="K99" s="223" t="s">
        <v>163</v>
      </c>
      <c r="L99" s="72"/>
      <c r="M99" s="228" t="s">
        <v>30</v>
      </c>
      <c r="N99" s="229" t="s">
        <v>45</v>
      </c>
      <c r="O99" s="47"/>
      <c r="P99" s="230">
        <f>O99*H99</f>
        <v>0</v>
      </c>
      <c r="Q99" s="230">
        <v>0</v>
      </c>
      <c r="R99" s="230">
        <f>Q99*H99</f>
        <v>0</v>
      </c>
      <c r="S99" s="230">
        <v>0</v>
      </c>
      <c r="T99" s="231">
        <f>S99*H99</f>
        <v>0</v>
      </c>
      <c r="AR99" s="24" t="s">
        <v>255</v>
      </c>
      <c r="AT99" s="24" t="s">
        <v>159</v>
      </c>
      <c r="AU99" s="24" t="s">
        <v>84</v>
      </c>
      <c r="AY99" s="24" t="s">
        <v>157</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255</v>
      </c>
      <c r="BM99" s="24" t="s">
        <v>1806</v>
      </c>
    </row>
    <row r="100" spans="2:63" s="10" customFormat="1" ht="29.85" customHeight="1">
      <c r="B100" s="205"/>
      <c r="C100" s="206"/>
      <c r="D100" s="207" t="s">
        <v>73</v>
      </c>
      <c r="E100" s="219" t="s">
        <v>1807</v>
      </c>
      <c r="F100" s="219" t="s">
        <v>1808</v>
      </c>
      <c r="G100" s="206"/>
      <c r="H100" s="206"/>
      <c r="I100" s="209"/>
      <c r="J100" s="220">
        <f>BK100</f>
        <v>0</v>
      </c>
      <c r="K100" s="206"/>
      <c r="L100" s="211"/>
      <c r="M100" s="212"/>
      <c r="N100" s="213"/>
      <c r="O100" s="213"/>
      <c r="P100" s="214">
        <f>SUM(P101:P114)</f>
        <v>0</v>
      </c>
      <c r="Q100" s="213"/>
      <c r="R100" s="214">
        <f>SUM(R101:R114)</f>
        <v>0.06767150499999999</v>
      </c>
      <c r="S100" s="213"/>
      <c r="T100" s="215">
        <f>SUM(T101:T114)</f>
        <v>0.001</v>
      </c>
      <c r="AR100" s="216" t="s">
        <v>84</v>
      </c>
      <c r="AT100" s="217" t="s">
        <v>73</v>
      </c>
      <c r="AU100" s="217" t="s">
        <v>82</v>
      </c>
      <c r="AY100" s="216" t="s">
        <v>157</v>
      </c>
      <c r="BK100" s="218">
        <f>SUM(BK101:BK114)</f>
        <v>0</v>
      </c>
    </row>
    <row r="101" spans="2:65" s="1" customFormat="1" ht="16.5" customHeight="1">
      <c r="B101" s="46"/>
      <c r="C101" s="221" t="s">
        <v>227</v>
      </c>
      <c r="D101" s="221" t="s">
        <v>159</v>
      </c>
      <c r="E101" s="222" t="s">
        <v>1809</v>
      </c>
      <c r="F101" s="223" t="s">
        <v>1810</v>
      </c>
      <c r="G101" s="224" t="s">
        <v>942</v>
      </c>
      <c r="H101" s="225">
        <v>1</v>
      </c>
      <c r="I101" s="226"/>
      <c r="J101" s="227">
        <f>ROUND(I101*H101,2)</f>
        <v>0</v>
      </c>
      <c r="K101" s="223" t="s">
        <v>183</v>
      </c>
      <c r="L101" s="72"/>
      <c r="M101" s="228" t="s">
        <v>30</v>
      </c>
      <c r="N101" s="229" t="s">
        <v>45</v>
      </c>
      <c r="O101" s="47"/>
      <c r="P101" s="230">
        <f>O101*H101</f>
        <v>0</v>
      </c>
      <c r="Q101" s="230">
        <v>2E-05</v>
      </c>
      <c r="R101" s="230">
        <f>Q101*H101</f>
        <v>2E-05</v>
      </c>
      <c r="S101" s="230">
        <v>0.001</v>
      </c>
      <c r="T101" s="231">
        <f>S101*H101</f>
        <v>0.001</v>
      </c>
      <c r="AR101" s="24" t="s">
        <v>255</v>
      </c>
      <c r="AT101" s="24" t="s">
        <v>159</v>
      </c>
      <c r="AU101" s="24" t="s">
        <v>84</v>
      </c>
      <c r="AY101" s="24" t="s">
        <v>157</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255</v>
      </c>
      <c r="BM101" s="24" t="s">
        <v>1811</v>
      </c>
    </row>
    <row r="102" spans="2:65" s="1" customFormat="1" ht="16.5" customHeight="1">
      <c r="B102" s="46"/>
      <c r="C102" s="221" t="s">
        <v>235</v>
      </c>
      <c r="D102" s="221" t="s">
        <v>159</v>
      </c>
      <c r="E102" s="222" t="s">
        <v>1812</v>
      </c>
      <c r="F102" s="223" t="s">
        <v>1813</v>
      </c>
      <c r="G102" s="224" t="s">
        <v>295</v>
      </c>
      <c r="H102" s="225">
        <v>19</v>
      </c>
      <c r="I102" s="226"/>
      <c r="J102" s="227">
        <f>ROUND(I102*H102,2)</f>
        <v>0</v>
      </c>
      <c r="K102" s="223" t="s">
        <v>163</v>
      </c>
      <c r="L102" s="72"/>
      <c r="M102" s="228" t="s">
        <v>30</v>
      </c>
      <c r="N102" s="229" t="s">
        <v>45</v>
      </c>
      <c r="O102" s="47"/>
      <c r="P102" s="230">
        <f>O102*H102</f>
        <v>0</v>
      </c>
      <c r="Q102" s="230">
        <v>0.0005590825</v>
      </c>
      <c r="R102" s="230">
        <f>Q102*H102</f>
        <v>0.0106225675</v>
      </c>
      <c r="S102" s="230">
        <v>0</v>
      </c>
      <c r="T102" s="231">
        <f>S102*H102</f>
        <v>0</v>
      </c>
      <c r="AR102" s="24" t="s">
        <v>255</v>
      </c>
      <c r="AT102" s="24" t="s">
        <v>159</v>
      </c>
      <c r="AU102" s="24" t="s">
        <v>84</v>
      </c>
      <c r="AY102" s="24" t="s">
        <v>157</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255</v>
      </c>
      <c r="BM102" s="24" t="s">
        <v>1814</v>
      </c>
    </row>
    <row r="103" spans="2:51" s="12" customFormat="1" ht="13.5">
      <c r="B103" s="244"/>
      <c r="C103" s="245"/>
      <c r="D103" s="235" t="s">
        <v>166</v>
      </c>
      <c r="E103" s="246" t="s">
        <v>30</v>
      </c>
      <c r="F103" s="247" t="s">
        <v>1815</v>
      </c>
      <c r="G103" s="245"/>
      <c r="H103" s="248">
        <v>19</v>
      </c>
      <c r="I103" s="249"/>
      <c r="J103" s="245"/>
      <c r="K103" s="245"/>
      <c r="L103" s="250"/>
      <c r="M103" s="251"/>
      <c r="N103" s="252"/>
      <c r="O103" s="252"/>
      <c r="P103" s="252"/>
      <c r="Q103" s="252"/>
      <c r="R103" s="252"/>
      <c r="S103" s="252"/>
      <c r="T103" s="253"/>
      <c r="AT103" s="254" t="s">
        <v>166</v>
      </c>
      <c r="AU103" s="254" t="s">
        <v>84</v>
      </c>
      <c r="AV103" s="12" t="s">
        <v>84</v>
      </c>
      <c r="AW103" s="12" t="s">
        <v>37</v>
      </c>
      <c r="AX103" s="12" t="s">
        <v>82</v>
      </c>
      <c r="AY103" s="254" t="s">
        <v>157</v>
      </c>
    </row>
    <row r="104" spans="2:65" s="1" customFormat="1" ht="16.5" customHeight="1">
      <c r="B104" s="46"/>
      <c r="C104" s="221" t="s">
        <v>241</v>
      </c>
      <c r="D104" s="221" t="s">
        <v>159</v>
      </c>
      <c r="E104" s="222" t="s">
        <v>1816</v>
      </c>
      <c r="F104" s="223" t="s">
        <v>1817</v>
      </c>
      <c r="G104" s="224" t="s">
        <v>295</v>
      </c>
      <c r="H104" s="225">
        <v>64</v>
      </c>
      <c r="I104" s="226"/>
      <c r="J104" s="227">
        <f>ROUND(I104*H104,2)</f>
        <v>0</v>
      </c>
      <c r="K104" s="223" t="s">
        <v>163</v>
      </c>
      <c r="L104" s="72"/>
      <c r="M104" s="228" t="s">
        <v>30</v>
      </c>
      <c r="N104" s="229" t="s">
        <v>45</v>
      </c>
      <c r="O104" s="47"/>
      <c r="P104" s="230">
        <f>O104*H104</f>
        <v>0</v>
      </c>
      <c r="Q104" s="230">
        <v>0.00069418</v>
      </c>
      <c r="R104" s="230">
        <f>Q104*H104</f>
        <v>0.04442752</v>
      </c>
      <c r="S104" s="230">
        <v>0</v>
      </c>
      <c r="T104" s="231">
        <f>S104*H104</f>
        <v>0</v>
      </c>
      <c r="AR104" s="24" t="s">
        <v>255</v>
      </c>
      <c r="AT104" s="24" t="s">
        <v>159</v>
      </c>
      <c r="AU104" s="24" t="s">
        <v>84</v>
      </c>
      <c r="AY104" s="24" t="s">
        <v>157</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255</v>
      </c>
      <c r="BM104" s="24" t="s">
        <v>1818</v>
      </c>
    </row>
    <row r="105" spans="2:51" s="12" customFormat="1" ht="13.5">
      <c r="B105" s="244"/>
      <c r="C105" s="245"/>
      <c r="D105" s="235" t="s">
        <v>166</v>
      </c>
      <c r="E105" s="246" t="s">
        <v>30</v>
      </c>
      <c r="F105" s="247" t="s">
        <v>1819</v>
      </c>
      <c r="G105" s="245"/>
      <c r="H105" s="248">
        <v>64</v>
      </c>
      <c r="I105" s="249"/>
      <c r="J105" s="245"/>
      <c r="K105" s="245"/>
      <c r="L105" s="250"/>
      <c r="M105" s="251"/>
      <c r="N105" s="252"/>
      <c r="O105" s="252"/>
      <c r="P105" s="252"/>
      <c r="Q105" s="252"/>
      <c r="R105" s="252"/>
      <c r="S105" s="252"/>
      <c r="T105" s="253"/>
      <c r="AT105" s="254" t="s">
        <v>166</v>
      </c>
      <c r="AU105" s="254" t="s">
        <v>84</v>
      </c>
      <c r="AV105" s="12" t="s">
        <v>84</v>
      </c>
      <c r="AW105" s="12" t="s">
        <v>37</v>
      </c>
      <c r="AX105" s="12" t="s">
        <v>82</v>
      </c>
      <c r="AY105" s="254" t="s">
        <v>157</v>
      </c>
    </row>
    <row r="106" spans="2:65" s="1" customFormat="1" ht="25.5" customHeight="1">
      <c r="B106" s="46"/>
      <c r="C106" s="221" t="s">
        <v>10</v>
      </c>
      <c r="D106" s="221" t="s">
        <v>159</v>
      </c>
      <c r="E106" s="222" t="s">
        <v>1820</v>
      </c>
      <c r="F106" s="223" t="s">
        <v>1821</v>
      </c>
      <c r="G106" s="224" t="s">
        <v>295</v>
      </c>
      <c r="H106" s="225">
        <v>3</v>
      </c>
      <c r="I106" s="226"/>
      <c r="J106" s="227">
        <f>ROUND(I106*H106,2)</f>
        <v>0</v>
      </c>
      <c r="K106" s="223" t="s">
        <v>163</v>
      </c>
      <c r="L106" s="72"/>
      <c r="M106" s="228" t="s">
        <v>30</v>
      </c>
      <c r="N106" s="229" t="s">
        <v>45</v>
      </c>
      <c r="O106" s="47"/>
      <c r="P106" s="230">
        <f>O106*H106</f>
        <v>0</v>
      </c>
      <c r="Q106" s="230">
        <v>0.0010438575</v>
      </c>
      <c r="R106" s="230">
        <f>Q106*H106</f>
        <v>0.0031315724999999997</v>
      </c>
      <c r="S106" s="230">
        <v>0</v>
      </c>
      <c r="T106" s="231">
        <f>S106*H106</f>
        <v>0</v>
      </c>
      <c r="AR106" s="24" t="s">
        <v>255</v>
      </c>
      <c r="AT106" s="24" t="s">
        <v>159</v>
      </c>
      <c r="AU106" s="24" t="s">
        <v>84</v>
      </c>
      <c r="AY106" s="24" t="s">
        <v>157</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255</v>
      </c>
      <c r="BM106" s="24" t="s">
        <v>1822</v>
      </c>
    </row>
    <row r="107" spans="2:51" s="12" customFormat="1" ht="13.5">
      <c r="B107" s="244"/>
      <c r="C107" s="245"/>
      <c r="D107" s="235" t="s">
        <v>166</v>
      </c>
      <c r="E107" s="246" t="s">
        <v>30</v>
      </c>
      <c r="F107" s="247" t="s">
        <v>1823</v>
      </c>
      <c r="G107" s="245"/>
      <c r="H107" s="248">
        <v>3</v>
      </c>
      <c r="I107" s="249"/>
      <c r="J107" s="245"/>
      <c r="K107" s="245"/>
      <c r="L107" s="250"/>
      <c r="M107" s="251"/>
      <c r="N107" s="252"/>
      <c r="O107" s="252"/>
      <c r="P107" s="252"/>
      <c r="Q107" s="252"/>
      <c r="R107" s="252"/>
      <c r="S107" s="252"/>
      <c r="T107" s="253"/>
      <c r="AT107" s="254" t="s">
        <v>166</v>
      </c>
      <c r="AU107" s="254" t="s">
        <v>84</v>
      </c>
      <c r="AV107" s="12" t="s">
        <v>84</v>
      </c>
      <c r="AW107" s="12" t="s">
        <v>37</v>
      </c>
      <c r="AX107" s="12" t="s">
        <v>82</v>
      </c>
      <c r="AY107" s="254" t="s">
        <v>157</v>
      </c>
    </row>
    <row r="108" spans="2:65" s="1" customFormat="1" ht="25.5" customHeight="1">
      <c r="B108" s="46"/>
      <c r="C108" s="221" t="s">
        <v>255</v>
      </c>
      <c r="D108" s="221" t="s">
        <v>159</v>
      </c>
      <c r="E108" s="222" t="s">
        <v>1824</v>
      </c>
      <c r="F108" s="223" t="s">
        <v>1825</v>
      </c>
      <c r="G108" s="224" t="s">
        <v>295</v>
      </c>
      <c r="H108" s="225">
        <v>6</v>
      </c>
      <c r="I108" s="226"/>
      <c r="J108" s="227">
        <f>ROUND(I108*H108,2)</f>
        <v>0</v>
      </c>
      <c r="K108" s="223" t="s">
        <v>163</v>
      </c>
      <c r="L108" s="72"/>
      <c r="M108" s="228" t="s">
        <v>30</v>
      </c>
      <c r="N108" s="229" t="s">
        <v>45</v>
      </c>
      <c r="O108" s="47"/>
      <c r="P108" s="230">
        <f>O108*H108</f>
        <v>0</v>
      </c>
      <c r="Q108" s="230">
        <v>0.0015783075</v>
      </c>
      <c r="R108" s="230">
        <f>Q108*H108</f>
        <v>0.009469845000000001</v>
      </c>
      <c r="S108" s="230">
        <v>0</v>
      </c>
      <c r="T108" s="231">
        <f>S108*H108</f>
        <v>0</v>
      </c>
      <c r="AR108" s="24" t="s">
        <v>255</v>
      </c>
      <c r="AT108" s="24" t="s">
        <v>159</v>
      </c>
      <c r="AU108" s="24" t="s">
        <v>84</v>
      </c>
      <c r="AY108" s="24" t="s">
        <v>157</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255</v>
      </c>
      <c r="BM108" s="24" t="s">
        <v>1826</v>
      </c>
    </row>
    <row r="109" spans="2:51" s="12" customFormat="1" ht="13.5">
      <c r="B109" s="244"/>
      <c r="C109" s="245"/>
      <c r="D109" s="235" t="s">
        <v>166</v>
      </c>
      <c r="E109" s="246" t="s">
        <v>30</v>
      </c>
      <c r="F109" s="247" t="s">
        <v>1827</v>
      </c>
      <c r="G109" s="245"/>
      <c r="H109" s="248">
        <v>6</v>
      </c>
      <c r="I109" s="249"/>
      <c r="J109" s="245"/>
      <c r="K109" s="245"/>
      <c r="L109" s="250"/>
      <c r="M109" s="251"/>
      <c r="N109" s="252"/>
      <c r="O109" s="252"/>
      <c r="P109" s="252"/>
      <c r="Q109" s="252"/>
      <c r="R109" s="252"/>
      <c r="S109" s="252"/>
      <c r="T109" s="253"/>
      <c r="AT109" s="254" t="s">
        <v>166</v>
      </c>
      <c r="AU109" s="254" t="s">
        <v>84</v>
      </c>
      <c r="AV109" s="12" t="s">
        <v>84</v>
      </c>
      <c r="AW109" s="12" t="s">
        <v>37</v>
      </c>
      <c r="AX109" s="12" t="s">
        <v>82</v>
      </c>
      <c r="AY109" s="254" t="s">
        <v>157</v>
      </c>
    </row>
    <row r="110" spans="2:65" s="1" customFormat="1" ht="16.5" customHeight="1">
      <c r="B110" s="46"/>
      <c r="C110" s="221" t="s">
        <v>261</v>
      </c>
      <c r="D110" s="221" t="s">
        <v>159</v>
      </c>
      <c r="E110" s="222" t="s">
        <v>1828</v>
      </c>
      <c r="F110" s="223" t="s">
        <v>1829</v>
      </c>
      <c r="G110" s="224" t="s">
        <v>295</v>
      </c>
      <c r="H110" s="225">
        <v>92</v>
      </c>
      <c r="I110" s="226"/>
      <c r="J110" s="227">
        <f>ROUND(I110*H110,2)</f>
        <v>0</v>
      </c>
      <c r="K110" s="223" t="s">
        <v>163</v>
      </c>
      <c r="L110" s="72"/>
      <c r="M110" s="228" t="s">
        <v>30</v>
      </c>
      <c r="N110" s="229" t="s">
        <v>45</v>
      </c>
      <c r="O110" s="47"/>
      <c r="P110" s="230">
        <f>O110*H110</f>
        <v>0</v>
      </c>
      <c r="Q110" s="230">
        <v>0</v>
      </c>
      <c r="R110" s="230">
        <f>Q110*H110</f>
        <v>0</v>
      </c>
      <c r="S110" s="230">
        <v>0</v>
      </c>
      <c r="T110" s="231">
        <f>S110*H110</f>
        <v>0</v>
      </c>
      <c r="AR110" s="24" t="s">
        <v>255</v>
      </c>
      <c r="AT110" s="24" t="s">
        <v>159</v>
      </c>
      <c r="AU110" s="24" t="s">
        <v>84</v>
      </c>
      <c r="AY110" s="24" t="s">
        <v>157</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255</v>
      </c>
      <c r="BM110" s="24" t="s">
        <v>1830</v>
      </c>
    </row>
    <row r="111" spans="2:51" s="12" customFormat="1" ht="13.5">
      <c r="B111" s="244"/>
      <c r="C111" s="245"/>
      <c r="D111" s="235" t="s">
        <v>166</v>
      </c>
      <c r="E111" s="246" t="s">
        <v>30</v>
      </c>
      <c r="F111" s="247" t="s">
        <v>1831</v>
      </c>
      <c r="G111" s="245"/>
      <c r="H111" s="248">
        <v>92</v>
      </c>
      <c r="I111" s="249"/>
      <c r="J111" s="245"/>
      <c r="K111" s="245"/>
      <c r="L111" s="250"/>
      <c r="M111" s="251"/>
      <c r="N111" s="252"/>
      <c r="O111" s="252"/>
      <c r="P111" s="252"/>
      <c r="Q111" s="252"/>
      <c r="R111" s="252"/>
      <c r="S111" s="252"/>
      <c r="T111" s="253"/>
      <c r="AT111" s="254" t="s">
        <v>166</v>
      </c>
      <c r="AU111" s="254" t="s">
        <v>84</v>
      </c>
      <c r="AV111" s="12" t="s">
        <v>84</v>
      </c>
      <c r="AW111" s="12" t="s">
        <v>37</v>
      </c>
      <c r="AX111" s="12" t="s">
        <v>82</v>
      </c>
      <c r="AY111" s="254" t="s">
        <v>157</v>
      </c>
    </row>
    <row r="112" spans="2:65" s="1" customFormat="1" ht="16.5" customHeight="1">
      <c r="B112" s="46"/>
      <c r="C112" s="221" t="s">
        <v>267</v>
      </c>
      <c r="D112" s="221" t="s">
        <v>159</v>
      </c>
      <c r="E112" s="222" t="s">
        <v>1832</v>
      </c>
      <c r="F112" s="223" t="s">
        <v>1833</v>
      </c>
      <c r="G112" s="224" t="s">
        <v>295</v>
      </c>
      <c r="H112" s="225">
        <v>1610</v>
      </c>
      <c r="I112" s="226"/>
      <c r="J112" s="227">
        <f>ROUND(I112*H112,2)</f>
        <v>0</v>
      </c>
      <c r="K112" s="223" t="s">
        <v>163</v>
      </c>
      <c r="L112" s="72"/>
      <c r="M112" s="228" t="s">
        <v>30</v>
      </c>
      <c r="N112" s="229" t="s">
        <v>45</v>
      </c>
      <c r="O112" s="47"/>
      <c r="P112" s="230">
        <f>O112*H112</f>
        <v>0</v>
      </c>
      <c r="Q112" s="230">
        <v>0</v>
      </c>
      <c r="R112" s="230">
        <f>Q112*H112</f>
        <v>0</v>
      </c>
      <c r="S112" s="230">
        <v>0</v>
      </c>
      <c r="T112" s="231">
        <f>S112*H112</f>
        <v>0</v>
      </c>
      <c r="AR112" s="24" t="s">
        <v>255</v>
      </c>
      <c r="AT112" s="24" t="s">
        <v>159</v>
      </c>
      <c r="AU112" s="24" t="s">
        <v>84</v>
      </c>
      <c r="AY112" s="24" t="s">
        <v>157</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255</v>
      </c>
      <c r="BM112" s="24" t="s">
        <v>1834</v>
      </c>
    </row>
    <row r="113" spans="2:65" s="1" customFormat="1" ht="16.5" customHeight="1">
      <c r="B113" s="46"/>
      <c r="C113" s="221" t="s">
        <v>272</v>
      </c>
      <c r="D113" s="221" t="s">
        <v>159</v>
      </c>
      <c r="E113" s="222" t="s">
        <v>1835</v>
      </c>
      <c r="F113" s="223" t="s">
        <v>1836</v>
      </c>
      <c r="G113" s="224" t="s">
        <v>942</v>
      </c>
      <c r="H113" s="225">
        <v>1</v>
      </c>
      <c r="I113" s="226"/>
      <c r="J113" s="227">
        <f>ROUND(I113*H113,2)</f>
        <v>0</v>
      </c>
      <c r="K113" s="223" t="s">
        <v>183</v>
      </c>
      <c r="L113" s="72"/>
      <c r="M113" s="228" t="s">
        <v>30</v>
      </c>
      <c r="N113" s="229" t="s">
        <v>45</v>
      </c>
      <c r="O113" s="47"/>
      <c r="P113" s="230">
        <f>O113*H113</f>
        <v>0</v>
      </c>
      <c r="Q113" s="230">
        <v>0</v>
      </c>
      <c r="R113" s="230">
        <f>Q113*H113</f>
        <v>0</v>
      </c>
      <c r="S113" s="230">
        <v>0</v>
      </c>
      <c r="T113" s="231">
        <f>S113*H113</f>
        <v>0</v>
      </c>
      <c r="AR113" s="24" t="s">
        <v>255</v>
      </c>
      <c r="AT113" s="24" t="s">
        <v>159</v>
      </c>
      <c r="AU113" s="24" t="s">
        <v>84</v>
      </c>
      <c r="AY113" s="24" t="s">
        <v>157</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255</v>
      </c>
      <c r="BM113" s="24" t="s">
        <v>1837</v>
      </c>
    </row>
    <row r="114" spans="2:65" s="1" customFormat="1" ht="38.25" customHeight="1">
      <c r="B114" s="46"/>
      <c r="C114" s="221" t="s">
        <v>279</v>
      </c>
      <c r="D114" s="221" t="s">
        <v>159</v>
      </c>
      <c r="E114" s="222" t="s">
        <v>1838</v>
      </c>
      <c r="F114" s="223" t="s">
        <v>1839</v>
      </c>
      <c r="G114" s="224" t="s">
        <v>182</v>
      </c>
      <c r="H114" s="225">
        <v>0.068</v>
      </c>
      <c r="I114" s="226"/>
      <c r="J114" s="227">
        <f>ROUND(I114*H114,2)</f>
        <v>0</v>
      </c>
      <c r="K114" s="223" t="s">
        <v>163</v>
      </c>
      <c r="L114" s="72"/>
      <c r="M114" s="228" t="s">
        <v>30</v>
      </c>
      <c r="N114" s="229" t="s">
        <v>45</v>
      </c>
      <c r="O114" s="47"/>
      <c r="P114" s="230">
        <f>O114*H114</f>
        <v>0</v>
      </c>
      <c r="Q114" s="230">
        <v>0</v>
      </c>
      <c r="R114" s="230">
        <f>Q114*H114</f>
        <v>0</v>
      </c>
      <c r="S114" s="230">
        <v>0</v>
      </c>
      <c r="T114" s="231">
        <f>S114*H114</f>
        <v>0</v>
      </c>
      <c r="AR114" s="24" t="s">
        <v>255</v>
      </c>
      <c r="AT114" s="24" t="s">
        <v>159</v>
      </c>
      <c r="AU114" s="24" t="s">
        <v>84</v>
      </c>
      <c r="AY114" s="24" t="s">
        <v>157</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255</v>
      </c>
      <c r="BM114" s="24" t="s">
        <v>1840</v>
      </c>
    </row>
    <row r="115" spans="2:63" s="10" customFormat="1" ht="29.85" customHeight="1">
      <c r="B115" s="205"/>
      <c r="C115" s="206"/>
      <c r="D115" s="207" t="s">
        <v>73</v>
      </c>
      <c r="E115" s="219" t="s">
        <v>1841</v>
      </c>
      <c r="F115" s="219" t="s">
        <v>1842</v>
      </c>
      <c r="G115" s="206"/>
      <c r="H115" s="206"/>
      <c r="I115" s="209"/>
      <c r="J115" s="220">
        <f>BK115</f>
        <v>0</v>
      </c>
      <c r="K115" s="206"/>
      <c r="L115" s="211"/>
      <c r="M115" s="212"/>
      <c r="N115" s="213"/>
      <c r="O115" s="213"/>
      <c r="P115" s="214">
        <f>SUM(P116:P128)</f>
        <v>0</v>
      </c>
      <c r="Q115" s="213"/>
      <c r="R115" s="214">
        <f>SUM(R116:R128)</f>
        <v>0.00486055</v>
      </c>
      <c r="S115" s="213"/>
      <c r="T115" s="215">
        <f>SUM(T116:T128)</f>
        <v>0</v>
      </c>
      <c r="AR115" s="216" t="s">
        <v>84</v>
      </c>
      <c r="AT115" s="217" t="s">
        <v>73</v>
      </c>
      <c r="AU115" s="217" t="s">
        <v>82</v>
      </c>
      <c r="AY115" s="216" t="s">
        <v>157</v>
      </c>
      <c r="BK115" s="218">
        <f>SUM(BK116:BK128)</f>
        <v>0</v>
      </c>
    </row>
    <row r="116" spans="2:65" s="1" customFormat="1" ht="25.5" customHeight="1">
      <c r="B116" s="46"/>
      <c r="C116" s="221" t="s">
        <v>9</v>
      </c>
      <c r="D116" s="221" t="s">
        <v>159</v>
      </c>
      <c r="E116" s="222" t="s">
        <v>1843</v>
      </c>
      <c r="F116" s="223" t="s">
        <v>1844</v>
      </c>
      <c r="G116" s="224" t="s">
        <v>395</v>
      </c>
      <c r="H116" s="225">
        <v>2</v>
      </c>
      <c r="I116" s="226"/>
      <c r="J116" s="227">
        <f>ROUND(I116*H116,2)</f>
        <v>0</v>
      </c>
      <c r="K116" s="223" t="s">
        <v>163</v>
      </c>
      <c r="L116" s="72"/>
      <c r="M116" s="228" t="s">
        <v>30</v>
      </c>
      <c r="N116" s="229" t="s">
        <v>45</v>
      </c>
      <c r="O116" s="47"/>
      <c r="P116" s="230">
        <f>O116*H116</f>
        <v>0</v>
      </c>
      <c r="Q116" s="230">
        <v>0.00022005</v>
      </c>
      <c r="R116" s="230">
        <f>Q116*H116</f>
        <v>0.0004401</v>
      </c>
      <c r="S116" s="230">
        <v>0</v>
      </c>
      <c r="T116" s="231">
        <f>S116*H116</f>
        <v>0</v>
      </c>
      <c r="AR116" s="24" t="s">
        <v>255</v>
      </c>
      <c r="AT116" s="24" t="s">
        <v>159</v>
      </c>
      <c r="AU116" s="24" t="s">
        <v>84</v>
      </c>
      <c r="AY116" s="24" t="s">
        <v>157</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255</v>
      </c>
      <c r="BM116" s="24" t="s">
        <v>1845</v>
      </c>
    </row>
    <row r="117" spans="2:65" s="1" customFormat="1" ht="25.5" customHeight="1">
      <c r="B117" s="46"/>
      <c r="C117" s="221" t="s">
        <v>288</v>
      </c>
      <c r="D117" s="221" t="s">
        <v>159</v>
      </c>
      <c r="E117" s="222" t="s">
        <v>1846</v>
      </c>
      <c r="F117" s="223" t="s">
        <v>1847</v>
      </c>
      <c r="G117" s="224" t="s">
        <v>395</v>
      </c>
      <c r="H117" s="225">
        <v>1</v>
      </c>
      <c r="I117" s="226"/>
      <c r="J117" s="227">
        <f>ROUND(I117*H117,2)</f>
        <v>0</v>
      </c>
      <c r="K117" s="223" t="s">
        <v>163</v>
      </c>
      <c r="L117" s="72"/>
      <c r="M117" s="228" t="s">
        <v>30</v>
      </c>
      <c r="N117" s="229" t="s">
        <v>45</v>
      </c>
      <c r="O117" s="47"/>
      <c r="P117" s="230">
        <f>O117*H117</f>
        <v>0</v>
      </c>
      <c r="Q117" s="230">
        <v>0.00124005</v>
      </c>
      <c r="R117" s="230">
        <f>Q117*H117</f>
        <v>0.00124005</v>
      </c>
      <c r="S117" s="230">
        <v>0</v>
      </c>
      <c r="T117" s="231">
        <f>S117*H117</f>
        <v>0</v>
      </c>
      <c r="AR117" s="24" t="s">
        <v>255</v>
      </c>
      <c r="AT117" s="24" t="s">
        <v>159</v>
      </c>
      <c r="AU117" s="24" t="s">
        <v>84</v>
      </c>
      <c r="AY117" s="24" t="s">
        <v>157</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255</v>
      </c>
      <c r="BM117" s="24" t="s">
        <v>1848</v>
      </c>
    </row>
    <row r="118" spans="2:65" s="1" customFormat="1" ht="25.5" customHeight="1">
      <c r="B118" s="46"/>
      <c r="C118" s="221" t="s">
        <v>292</v>
      </c>
      <c r="D118" s="221" t="s">
        <v>159</v>
      </c>
      <c r="E118" s="222" t="s">
        <v>1849</v>
      </c>
      <c r="F118" s="223" t="s">
        <v>1850</v>
      </c>
      <c r="G118" s="224" t="s">
        <v>395</v>
      </c>
      <c r="H118" s="225">
        <v>2</v>
      </c>
      <c r="I118" s="226"/>
      <c r="J118" s="227">
        <f>ROUND(I118*H118,2)</f>
        <v>0</v>
      </c>
      <c r="K118" s="223" t="s">
        <v>163</v>
      </c>
      <c r="L118" s="72"/>
      <c r="M118" s="228" t="s">
        <v>30</v>
      </c>
      <c r="N118" s="229" t="s">
        <v>45</v>
      </c>
      <c r="O118" s="47"/>
      <c r="P118" s="230">
        <f>O118*H118</f>
        <v>0</v>
      </c>
      <c r="Q118" s="230">
        <v>0.00021005</v>
      </c>
      <c r="R118" s="230">
        <f>Q118*H118</f>
        <v>0.0004201</v>
      </c>
      <c r="S118" s="230">
        <v>0</v>
      </c>
      <c r="T118" s="231">
        <f>S118*H118</f>
        <v>0</v>
      </c>
      <c r="AR118" s="24" t="s">
        <v>255</v>
      </c>
      <c r="AT118" s="24" t="s">
        <v>159</v>
      </c>
      <c r="AU118" s="24" t="s">
        <v>84</v>
      </c>
      <c r="AY118" s="24" t="s">
        <v>157</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255</v>
      </c>
      <c r="BM118" s="24" t="s">
        <v>1851</v>
      </c>
    </row>
    <row r="119" spans="2:51" s="12" customFormat="1" ht="13.5">
      <c r="B119" s="244"/>
      <c r="C119" s="245"/>
      <c r="D119" s="235" t="s">
        <v>166</v>
      </c>
      <c r="E119" s="246" t="s">
        <v>30</v>
      </c>
      <c r="F119" s="247" t="s">
        <v>1852</v>
      </c>
      <c r="G119" s="245"/>
      <c r="H119" s="248">
        <v>2</v>
      </c>
      <c r="I119" s="249"/>
      <c r="J119" s="245"/>
      <c r="K119" s="245"/>
      <c r="L119" s="250"/>
      <c r="M119" s="251"/>
      <c r="N119" s="252"/>
      <c r="O119" s="252"/>
      <c r="P119" s="252"/>
      <c r="Q119" s="252"/>
      <c r="R119" s="252"/>
      <c r="S119" s="252"/>
      <c r="T119" s="253"/>
      <c r="AT119" s="254" t="s">
        <v>166</v>
      </c>
      <c r="AU119" s="254" t="s">
        <v>84</v>
      </c>
      <c r="AV119" s="12" t="s">
        <v>84</v>
      </c>
      <c r="AW119" s="12" t="s">
        <v>37</v>
      </c>
      <c r="AX119" s="12" t="s">
        <v>82</v>
      </c>
      <c r="AY119" s="254" t="s">
        <v>157</v>
      </c>
    </row>
    <row r="120" spans="2:65" s="1" customFormat="1" ht="25.5" customHeight="1">
      <c r="B120" s="46"/>
      <c r="C120" s="221" t="s">
        <v>299</v>
      </c>
      <c r="D120" s="221" t="s">
        <v>159</v>
      </c>
      <c r="E120" s="222" t="s">
        <v>1853</v>
      </c>
      <c r="F120" s="223" t="s">
        <v>1854</v>
      </c>
      <c r="G120" s="224" t="s">
        <v>395</v>
      </c>
      <c r="H120" s="225">
        <v>4</v>
      </c>
      <c r="I120" s="226"/>
      <c r="J120" s="227">
        <f>ROUND(I120*H120,2)</f>
        <v>0</v>
      </c>
      <c r="K120" s="223" t="s">
        <v>163</v>
      </c>
      <c r="L120" s="72"/>
      <c r="M120" s="228" t="s">
        <v>30</v>
      </c>
      <c r="N120" s="229" t="s">
        <v>45</v>
      </c>
      <c r="O120" s="47"/>
      <c r="P120" s="230">
        <f>O120*H120</f>
        <v>0</v>
      </c>
      <c r="Q120" s="230">
        <v>0.00034005</v>
      </c>
      <c r="R120" s="230">
        <f>Q120*H120</f>
        <v>0.0013602</v>
      </c>
      <c r="S120" s="230">
        <v>0</v>
      </c>
      <c r="T120" s="231">
        <f>S120*H120</f>
        <v>0</v>
      </c>
      <c r="AR120" s="24" t="s">
        <v>255</v>
      </c>
      <c r="AT120" s="24" t="s">
        <v>159</v>
      </c>
      <c r="AU120" s="24" t="s">
        <v>84</v>
      </c>
      <c r="AY120" s="24" t="s">
        <v>157</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255</v>
      </c>
      <c r="BM120" s="24" t="s">
        <v>1855</v>
      </c>
    </row>
    <row r="121" spans="2:51" s="12" customFormat="1" ht="13.5">
      <c r="B121" s="244"/>
      <c r="C121" s="245"/>
      <c r="D121" s="235" t="s">
        <v>166</v>
      </c>
      <c r="E121" s="246" t="s">
        <v>30</v>
      </c>
      <c r="F121" s="247" t="s">
        <v>1856</v>
      </c>
      <c r="G121" s="245"/>
      <c r="H121" s="248">
        <v>4</v>
      </c>
      <c r="I121" s="249"/>
      <c r="J121" s="245"/>
      <c r="K121" s="245"/>
      <c r="L121" s="250"/>
      <c r="M121" s="251"/>
      <c r="N121" s="252"/>
      <c r="O121" s="252"/>
      <c r="P121" s="252"/>
      <c r="Q121" s="252"/>
      <c r="R121" s="252"/>
      <c r="S121" s="252"/>
      <c r="T121" s="253"/>
      <c r="AT121" s="254" t="s">
        <v>166</v>
      </c>
      <c r="AU121" s="254" t="s">
        <v>84</v>
      </c>
      <c r="AV121" s="12" t="s">
        <v>84</v>
      </c>
      <c r="AW121" s="12" t="s">
        <v>37</v>
      </c>
      <c r="AX121" s="12" t="s">
        <v>82</v>
      </c>
      <c r="AY121" s="254" t="s">
        <v>157</v>
      </c>
    </row>
    <row r="122" spans="2:65" s="1" customFormat="1" ht="25.5" customHeight="1">
      <c r="B122" s="46"/>
      <c r="C122" s="221" t="s">
        <v>315</v>
      </c>
      <c r="D122" s="221" t="s">
        <v>159</v>
      </c>
      <c r="E122" s="222" t="s">
        <v>1857</v>
      </c>
      <c r="F122" s="223" t="s">
        <v>1858</v>
      </c>
      <c r="G122" s="224" t="s">
        <v>395</v>
      </c>
      <c r="H122" s="225">
        <v>2</v>
      </c>
      <c r="I122" s="226"/>
      <c r="J122" s="227">
        <f>ROUND(I122*H122,2)</f>
        <v>0</v>
      </c>
      <c r="K122" s="223" t="s">
        <v>163</v>
      </c>
      <c r="L122" s="72"/>
      <c r="M122" s="228" t="s">
        <v>30</v>
      </c>
      <c r="N122" s="229" t="s">
        <v>45</v>
      </c>
      <c r="O122" s="47"/>
      <c r="P122" s="230">
        <f>O122*H122</f>
        <v>0</v>
      </c>
      <c r="Q122" s="230">
        <v>0.00070005</v>
      </c>
      <c r="R122" s="230">
        <f>Q122*H122</f>
        <v>0.0014001</v>
      </c>
      <c r="S122" s="230">
        <v>0</v>
      </c>
      <c r="T122" s="231">
        <f>S122*H122</f>
        <v>0</v>
      </c>
      <c r="AR122" s="24" t="s">
        <v>255</v>
      </c>
      <c r="AT122" s="24" t="s">
        <v>159</v>
      </c>
      <c r="AU122" s="24" t="s">
        <v>84</v>
      </c>
      <c r="AY122" s="24" t="s">
        <v>157</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255</v>
      </c>
      <c r="BM122" s="24" t="s">
        <v>1859</v>
      </c>
    </row>
    <row r="123" spans="2:65" s="1" customFormat="1" ht="16.5" customHeight="1">
      <c r="B123" s="46"/>
      <c r="C123" s="221" t="s">
        <v>330</v>
      </c>
      <c r="D123" s="221" t="s">
        <v>159</v>
      </c>
      <c r="E123" s="222" t="s">
        <v>1860</v>
      </c>
      <c r="F123" s="223" t="s">
        <v>1861</v>
      </c>
      <c r="G123" s="224" t="s">
        <v>395</v>
      </c>
      <c r="H123" s="225">
        <v>4</v>
      </c>
      <c r="I123" s="226"/>
      <c r="J123" s="227">
        <f>ROUND(I123*H123,2)</f>
        <v>0</v>
      </c>
      <c r="K123" s="223" t="s">
        <v>183</v>
      </c>
      <c r="L123" s="72"/>
      <c r="M123" s="228" t="s">
        <v>30</v>
      </c>
      <c r="N123" s="229" t="s">
        <v>45</v>
      </c>
      <c r="O123" s="47"/>
      <c r="P123" s="230">
        <f>O123*H123</f>
        <v>0</v>
      </c>
      <c r="Q123" s="230">
        <v>0</v>
      </c>
      <c r="R123" s="230">
        <f>Q123*H123</f>
        <v>0</v>
      </c>
      <c r="S123" s="230">
        <v>0</v>
      </c>
      <c r="T123" s="231">
        <f>S123*H123</f>
        <v>0</v>
      </c>
      <c r="AR123" s="24" t="s">
        <v>255</v>
      </c>
      <c r="AT123" s="24" t="s">
        <v>159</v>
      </c>
      <c r="AU123" s="24" t="s">
        <v>84</v>
      </c>
      <c r="AY123" s="24" t="s">
        <v>157</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255</v>
      </c>
      <c r="BM123" s="24" t="s">
        <v>1862</v>
      </c>
    </row>
    <row r="124" spans="2:65" s="1" customFormat="1" ht="16.5" customHeight="1">
      <c r="B124" s="46"/>
      <c r="C124" s="221" t="s">
        <v>334</v>
      </c>
      <c r="D124" s="221" t="s">
        <v>159</v>
      </c>
      <c r="E124" s="222" t="s">
        <v>1863</v>
      </c>
      <c r="F124" s="223" t="s">
        <v>1864</v>
      </c>
      <c r="G124" s="224" t="s">
        <v>395</v>
      </c>
      <c r="H124" s="225">
        <v>1</v>
      </c>
      <c r="I124" s="226"/>
      <c r="J124" s="227">
        <f>ROUND(I124*H124,2)</f>
        <v>0</v>
      </c>
      <c r="K124" s="223" t="s">
        <v>183</v>
      </c>
      <c r="L124" s="72"/>
      <c r="M124" s="228" t="s">
        <v>30</v>
      </c>
      <c r="N124" s="229" t="s">
        <v>45</v>
      </c>
      <c r="O124" s="47"/>
      <c r="P124" s="230">
        <f>O124*H124</f>
        <v>0</v>
      </c>
      <c r="Q124" s="230">
        <v>0</v>
      </c>
      <c r="R124" s="230">
        <f>Q124*H124</f>
        <v>0</v>
      </c>
      <c r="S124" s="230">
        <v>0</v>
      </c>
      <c r="T124" s="231">
        <f>S124*H124</f>
        <v>0</v>
      </c>
      <c r="AR124" s="24" t="s">
        <v>255</v>
      </c>
      <c r="AT124" s="24" t="s">
        <v>159</v>
      </c>
      <c r="AU124" s="24" t="s">
        <v>84</v>
      </c>
      <c r="AY124" s="24" t="s">
        <v>157</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255</v>
      </c>
      <c r="BM124" s="24" t="s">
        <v>1865</v>
      </c>
    </row>
    <row r="125" spans="2:65" s="1" customFormat="1" ht="16.5" customHeight="1">
      <c r="B125" s="46"/>
      <c r="C125" s="221" t="s">
        <v>346</v>
      </c>
      <c r="D125" s="221" t="s">
        <v>159</v>
      </c>
      <c r="E125" s="222" t="s">
        <v>1866</v>
      </c>
      <c r="F125" s="223" t="s">
        <v>1867</v>
      </c>
      <c r="G125" s="224" t="s">
        <v>395</v>
      </c>
      <c r="H125" s="225">
        <v>2</v>
      </c>
      <c r="I125" s="226"/>
      <c r="J125" s="227">
        <f>ROUND(I125*H125,2)</f>
        <v>0</v>
      </c>
      <c r="K125" s="223" t="s">
        <v>183</v>
      </c>
      <c r="L125" s="72"/>
      <c r="M125" s="228" t="s">
        <v>30</v>
      </c>
      <c r="N125" s="229" t="s">
        <v>45</v>
      </c>
      <c r="O125" s="47"/>
      <c r="P125" s="230">
        <f>O125*H125</f>
        <v>0</v>
      </c>
      <c r="Q125" s="230">
        <v>0</v>
      </c>
      <c r="R125" s="230">
        <f>Q125*H125</f>
        <v>0</v>
      </c>
      <c r="S125" s="230">
        <v>0</v>
      </c>
      <c r="T125" s="231">
        <f>S125*H125</f>
        <v>0</v>
      </c>
      <c r="AR125" s="24" t="s">
        <v>255</v>
      </c>
      <c r="AT125" s="24" t="s">
        <v>159</v>
      </c>
      <c r="AU125" s="24" t="s">
        <v>84</v>
      </c>
      <c r="AY125" s="24" t="s">
        <v>157</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255</v>
      </c>
      <c r="BM125" s="24" t="s">
        <v>1868</v>
      </c>
    </row>
    <row r="126" spans="2:65" s="1" customFormat="1" ht="16.5" customHeight="1">
      <c r="B126" s="46"/>
      <c r="C126" s="221" t="s">
        <v>351</v>
      </c>
      <c r="D126" s="221" t="s">
        <v>159</v>
      </c>
      <c r="E126" s="222" t="s">
        <v>1869</v>
      </c>
      <c r="F126" s="223" t="s">
        <v>1870</v>
      </c>
      <c r="G126" s="224" t="s">
        <v>942</v>
      </c>
      <c r="H126" s="225">
        <v>1</v>
      </c>
      <c r="I126" s="226"/>
      <c r="J126" s="227">
        <f>ROUND(I126*H126,2)</f>
        <v>0</v>
      </c>
      <c r="K126" s="223" t="s">
        <v>183</v>
      </c>
      <c r="L126" s="72"/>
      <c r="M126" s="228" t="s">
        <v>30</v>
      </c>
      <c r="N126" s="229" t="s">
        <v>45</v>
      </c>
      <c r="O126" s="47"/>
      <c r="P126" s="230">
        <f>O126*H126</f>
        <v>0</v>
      </c>
      <c r="Q126" s="230">
        <v>0</v>
      </c>
      <c r="R126" s="230">
        <f>Q126*H126</f>
        <v>0</v>
      </c>
      <c r="S126" s="230">
        <v>0</v>
      </c>
      <c r="T126" s="231">
        <f>S126*H126</f>
        <v>0</v>
      </c>
      <c r="AR126" s="24" t="s">
        <v>255</v>
      </c>
      <c r="AT126" s="24" t="s">
        <v>159</v>
      </c>
      <c r="AU126" s="24" t="s">
        <v>84</v>
      </c>
      <c r="AY126" s="24" t="s">
        <v>157</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255</v>
      </c>
      <c r="BM126" s="24" t="s">
        <v>1871</v>
      </c>
    </row>
    <row r="127" spans="2:65" s="1" customFormat="1" ht="16.5" customHeight="1">
      <c r="B127" s="46"/>
      <c r="C127" s="221" t="s">
        <v>359</v>
      </c>
      <c r="D127" s="221" t="s">
        <v>159</v>
      </c>
      <c r="E127" s="222" t="s">
        <v>1872</v>
      </c>
      <c r="F127" s="223" t="s">
        <v>1873</v>
      </c>
      <c r="G127" s="224" t="s">
        <v>942</v>
      </c>
      <c r="H127" s="225">
        <v>1</v>
      </c>
      <c r="I127" s="226"/>
      <c r="J127" s="227">
        <f>ROUND(I127*H127,2)</f>
        <v>0</v>
      </c>
      <c r="K127" s="223" t="s">
        <v>183</v>
      </c>
      <c r="L127" s="72"/>
      <c r="M127" s="228" t="s">
        <v>30</v>
      </c>
      <c r="N127" s="229" t="s">
        <v>45</v>
      </c>
      <c r="O127" s="47"/>
      <c r="P127" s="230">
        <f>O127*H127</f>
        <v>0</v>
      </c>
      <c r="Q127" s="230">
        <v>0</v>
      </c>
      <c r="R127" s="230">
        <f>Q127*H127</f>
        <v>0</v>
      </c>
      <c r="S127" s="230">
        <v>0</v>
      </c>
      <c r="T127" s="231">
        <f>S127*H127</f>
        <v>0</v>
      </c>
      <c r="AR127" s="24" t="s">
        <v>255</v>
      </c>
      <c r="AT127" s="24" t="s">
        <v>159</v>
      </c>
      <c r="AU127" s="24" t="s">
        <v>84</v>
      </c>
      <c r="AY127" s="24" t="s">
        <v>157</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255</v>
      </c>
      <c r="BM127" s="24" t="s">
        <v>1874</v>
      </c>
    </row>
    <row r="128" spans="2:65" s="1" customFormat="1" ht="38.25" customHeight="1">
      <c r="B128" s="46"/>
      <c r="C128" s="221" t="s">
        <v>363</v>
      </c>
      <c r="D128" s="221" t="s">
        <v>159</v>
      </c>
      <c r="E128" s="222" t="s">
        <v>1875</v>
      </c>
      <c r="F128" s="223" t="s">
        <v>1876</v>
      </c>
      <c r="G128" s="224" t="s">
        <v>182</v>
      </c>
      <c r="H128" s="225">
        <v>0.005</v>
      </c>
      <c r="I128" s="226"/>
      <c r="J128" s="227">
        <f>ROUND(I128*H128,2)</f>
        <v>0</v>
      </c>
      <c r="K128" s="223" t="s">
        <v>163</v>
      </c>
      <c r="L128" s="72"/>
      <c r="M128" s="228" t="s">
        <v>30</v>
      </c>
      <c r="N128" s="229" t="s">
        <v>45</v>
      </c>
      <c r="O128" s="47"/>
      <c r="P128" s="230">
        <f>O128*H128</f>
        <v>0</v>
      </c>
      <c r="Q128" s="230">
        <v>0</v>
      </c>
      <c r="R128" s="230">
        <f>Q128*H128</f>
        <v>0</v>
      </c>
      <c r="S128" s="230">
        <v>0</v>
      </c>
      <c r="T128" s="231">
        <f>S128*H128</f>
        <v>0</v>
      </c>
      <c r="AR128" s="24" t="s">
        <v>255</v>
      </c>
      <c r="AT128" s="24" t="s">
        <v>159</v>
      </c>
      <c r="AU128" s="24" t="s">
        <v>84</v>
      </c>
      <c r="AY128" s="24" t="s">
        <v>157</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255</v>
      </c>
      <c r="BM128" s="24" t="s">
        <v>1877</v>
      </c>
    </row>
    <row r="129" spans="2:63" s="10" customFormat="1" ht="29.85" customHeight="1">
      <c r="B129" s="205"/>
      <c r="C129" s="206"/>
      <c r="D129" s="207" t="s">
        <v>73</v>
      </c>
      <c r="E129" s="219" t="s">
        <v>1878</v>
      </c>
      <c r="F129" s="219" t="s">
        <v>1879</v>
      </c>
      <c r="G129" s="206"/>
      <c r="H129" s="206"/>
      <c r="I129" s="209"/>
      <c r="J129" s="220">
        <f>BK129</f>
        <v>0</v>
      </c>
      <c r="K129" s="206"/>
      <c r="L129" s="211"/>
      <c r="M129" s="212"/>
      <c r="N129" s="213"/>
      <c r="O129" s="213"/>
      <c r="P129" s="214">
        <f>SUM(P130:P148)</f>
        <v>0</v>
      </c>
      <c r="Q129" s="213"/>
      <c r="R129" s="214">
        <f>SUM(R130:R148)</f>
        <v>0.5623890000000001</v>
      </c>
      <c r="S129" s="213"/>
      <c r="T129" s="215">
        <f>SUM(T130:T148)</f>
        <v>0</v>
      </c>
      <c r="AR129" s="216" t="s">
        <v>84</v>
      </c>
      <c r="AT129" s="217" t="s">
        <v>73</v>
      </c>
      <c r="AU129" s="217" t="s">
        <v>82</v>
      </c>
      <c r="AY129" s="216" t="s">
        <v>157</v>
      </c>
      <c r="BK129" s="218">
        <f>SUM(BK130:BK148)</f>
        <v>0</v>
      </c>
    </row>
    <row r="130" spans="2:65" s="1" customFormat="1" ht="25.5" customHeight="1">
      <c r="B130" s="46"/>
      <c r="C130" s="221" t="s">
        <v>370</v>
      </c>
      <c r="D130" s="221" t="s">
        <v>159</v>
      </c>
      <c r="E130" s="222" t="s">
        <v>1880</v>
      </c>
      <c r="F130" s="223" t="s">
        <v>1881</v>
      </c>
      <c r="G130" s="224" t="s">
        <v>162</v>
      </c>
      <c r="H130" s="225">
        <v>175</v>
      </c>
      <c r="I130" s="226"/>
      <c r="J130" s="227">
        <f>ROUND(I130*H130,2)</f>
        <v>0</v>
      </c>
      <c r="K130" s="223" t="s">
        <v>163</v>
      </c>
      <c r="L130" s="72"/>
      <c r="M130" s="228" t="s">
        <v>30</v>
      </c>
      <c r="N130" s="229" t="s">
        <v>45</v>
      </c>
      <c r="O130" s="47"/>
      <c r="P130" s="230">
        <f>O130*H130</f>
        <v>0</v>
      </c>
      <c r="Q130" s="230">
        <v>0.001738</v>
      </c>
      <c r="R130" s="230">
        <f>Q130*H130</f>
        <v>0.30415</v>
      </c>
      <c r="S130" s="230">
        <v>0</v>
      </c>
      <c r="T130" s="231">
        <f>S130*H130</f>
        <v>0</v>
      </c>
      <c r="AR130" s="24" t="s">
        <v>255</v>
      </c>
      <c r="AT130" s="24" t="s">
        <v>159</v>
      </c>
      <c r="AU130" s="24" t="s">
        <v>84</v>
      </c>
      <c r="AY130" s="24" t="s">
        <v>157</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255</v>
      </c>
      <c r="BM130" s="24" t="s">
        <v>1882</v>
      </c>
    </row>
    <row r="131" spans="2:51" s="12" customFormat="1" ht="13.5">
      <c r="B131" s="244"/>
      <c r="C131" s="245"/>
      <c r="D131" s="235" t="s">
        <v>166</v>
      </c>
      <c r="E131" s="246" t="s">
        <v>30</v>
      </c>
      <c r="F131" s="247" t="s">
        <v>1883</v>
      </c>
      <c r="G131" s="245"/>
      <c r="H131" s="248">
        <v>175</v>
      </c>
      <c r="I131" s="249"/>
      <c r="J131" s="245"/>
      <c r="K131" s="245"/>
      <c r="L131" s="250"/>
      <c r="M131" s="251"/>
      <c r="N131" s="252"/>
      <c r="O131" s="252"/>
      <c r="P131" s="252"/>
      <c r="Q131" s="252"/>
      <c r="R131" s="252"/>
      <c r="S131" s="252"/>
      <c r="T131" s="253"/>
      <c r="AT131" s="254" t="s">
        <v>166</v>
      </c>
      <c r="AU131" s="254" t="s">
        <v>84</v>
      </c>
      <c r="AV131" s="12" t="s">
        <v>84</v>
      </c>
      <c r="AW131" s="12" t="s">
        <v>37</v>
      </c>
      <c r="AX131" s="12" t="s">
        <v>82</v>
      </c>
      <c r="AY131" s="254" t="s">
        <v>157</v>
      </c>
    </row>
    <row r="132" spans="2:65" s="1" customFormat="1" ht="25.5" customHeight="1">
      <c r="B132" s="46"/>
      <c r="C132" s="221" t="s">
        <v>376</v>
      </c>
      <c r="D132" s="221" t="s">
        <v>159</v>
      </c>
      <c r="E132" s="222" t="s">
        <v>1884</v>
      </c>
      <c r="F132" s="223" t="s">
        <v>1885</v>
      </c>
      <c r="G132" s="224" t="s">
        <v>295</v>
      </c>
      <c r="H132" s="225">
        <v>1610</v>
      </c>
      <c r="I132" s="226"/>
      <c r="J132" s="227">
        <f>ROUND(I132*H132,2)</f>
        <v>0</v>
      </c>
      <c r="K132" s="223" t="s">
        <v>163</v>
      </c>
      <c r="L132" s="72"/>
      <c r="M132" s="228" t="s">
        <v>30</v>
      </c>
      <c r="N132" s="229" t="s">
        <v>45</v>
      </c>
      <c r="O132" s="47"/>
      <c r="P132" s="230">
        <f>O132*H132</f>
        <v>0</v>
      </c>
      <c r="Q132" s="230">
        <v>0.0001109</v>
      </c>
      <c r="R132" s="230">
        <f>Q132*H132</f>
        <v>0.17854899999999999</v>
      </c>
      <c r="S132" s="230">
        <v>0</v>
      </c>
      <c r="T132" s="231">
        <f>S132*H132</f>
        <v>0</v>
      </c>
      <c r="AR132" s="24" t="s">
        <v>255</v>
      </c>
      <c r="AT132" s="24" t="s">
        <v>159</v>
      </c>
      <c r="AU132" s="24" t="s">
        <v>84</v>
      </c>
      <c r="AY132" s="24" t="s">
        <v>157</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255</v>
      </c>
      <c r="BM132" s="24" t="s">
        <v>1886</v>
      </c>
    </row>
    <row r="133" spans="2:51" s="12" customFormat="1" ht="13.5">
      <c r="B133" s="244"/>
      <c r="C133" s="245"/>
      <c r="D133" s="235" t="s">
        <v>166</v>
      </c>
      <c r="E133" s="246" t="s">
        <v>30</v>
      </c>
      <c r="F133" s="247" t="s">
        <v>1887</v>
      </c>
      <c r="G133" s="245"/>
      <c r="H133" s="248">
        <v>1610</v>
      </c>
      <c r="I133" s="249"/>
      <c r="J133" s="245"/>
      <c r="K133" s="245"/>
      <c r="L133" s="250"/>
      <c r="M133" s="251"/>
      <c r="N133" s="252"/>
      <c r="O133" s="252"/>
      <c r="P133" s="252"/>
      <c r="Q133" s="252"/>
      <c r="R133" s="252"/>
      <c r="S133" s="252"/>
      <c r="T133" s="253"/>
      <c r="AT133" s="254" t="s">
        <v>166</v>
      </c>
      <c r="AU133" s="254" t="s">
        <v>84</v>
      </c>
      <c r="AV133" s="12" t="s">
        <v>84</v>
      </c>
      <c r="AW133" s="12" t="s">
        <v>37</v>
      </c>
      <c r="AX133" s="12" t="s">
        <v>82</v>
      </c>
      <c r="AY133" s="254" t="s">
        <v>157</v>
      </c>
    </row>
    <row r="134" spans="2:65" s="1" customFormat="1" ht="25.5" customHeight="1">
      <c r="B134" s="46"/>
      <c r="C134" s="221" t="s">
        <v>380</v>
      </c>
      <c r="D134" s="221" t="s">
        <v>159</v>
      </c>
      <c r="E134" s="222" t="s">
        <v>1888</v>
      </c>
      <c r="F134" s="223" t="s">
        <v>1889</v>
      </c>
      <c r="G134" s="224" t="s">
        <v>295</v>
      </c>
      <c r="H134" s="225">
        <v>240</v>
      </c>
      <c r="I134" s="226"/>
      <c r="J134" s="227">
        <f>ROUND(I134*H134,2)</f>
        <v>0</v>
      </c>
      <c r="K134" s="223" t="s">
        <v>163</v>
      </c>
      <c r="L134" s="72"/>
      <c r="M134" s="228" t="s">
        <v>30</v>
      </c>
      <c r="N134" s="229" t="s">
        <v>45</v>
      </c>
      <c r="O134" s="47"/>
      <c r="P134" s="230">
        <f>O134*H134</f>
        <v>0</v>
      </c>
      <c r="Q134" s="230">
        <v>6.6E-05</v>
      </c>
      <c r="R134" s="230">
        <f>Q134*H134</f>
        <v>0.01584</v>
      </c>
      <c r="S134" s="230">
        <v>0</v>
      </c>
      <c r="T134" s="231">
        <f>S134*H134</f>
        <v>0</v>
      </c>
      <c r="AR134" s="24" t="s">
        <v>255</v>
      </c>
      <c r="AT134" s="24" t="s">
        <v>159</v>
      </c>
      <c r="AU134" s="24" t="s">
        <v>84</v>
      </c>
      <c r="AY134" s="24" t="s">
        <v>157</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255</v>
      </c>
      <c r="BM134" s="24" t="s">
        <v>1890</v>
      </c>
    </row>
    <row r="135" spans="2:51" s="12" customFormat="1" ht="13.5">
      <c r="B135" s="244"/>
      <c r="C135" s="245"/>
      <c r="D135" s="235" t="s">
        <v>166</v>
      </c>
      <c r="E135" s="246" t="s">
        <v>30</v>
      </c>
      <c r="F135" s="247" t="s">
        <v>1891</v>
      </c>
      <c r="G135" s="245"/>
      <c r="H135" s="248">
        <v>240</v>
      </c>
      <c r="I135" s="249"/>
      <c r="J135" s="245"/>
      <c r="K135" s="245"/>
      <c r="L135" s="250"/>
      <c r="M135" s="251"/>
      <c r="N135" s="252"/>
      <c r="O135" s="252"/>
      <c r="P135" s="252"/>
      <c r="Q135" s="252"/>
      <c r="R135" s="252"/>
      <c r="S135" s="252"/>
      <c r="T135" s="253"/>
      <c r="AT135" s="254" t="s">
        <v>166</v>
      </c>
      <c r="AU135" s="254" t="s">
        <v>84</v>
      </c>
      <c r="AV135" s="12" t="s">
        <v>84</v>
      </c>
      <c r="AW135" s="12" t="s">
        <v>37</v>
      </c>
      <c r="AX135" s="12" t="s">
        <v>82</v>
      </c>
      <c r="AY135" s="254" t="s">
        <v>157</v>
      </c>
    </row>
    <row r="136" spans="2:65" s="1" customFormat="1" ht="25.5" customHeight="1">
      <c r="B136" s="46"/>
      <c r="C136" s="221" t="s">
        <v>392</v>
      </c>
      <c r="D136" s="221" t="s">
        <v>159</v>
      </c>
      <c r="E136" s="222" t="s">
        <v>1892</v>
      </c>
      <c r="F136" s="223" t="s">
        <v>1893</v>
      </c>
      <c r="G136" s="224" t="s">
        <v>395</v>
      </c>
      <c r="H136" s="225">
        <v>1</v>
      </c>
      <c r="I136" s="226"/>
      <c r="J136" s="227">
        <f>ROUND(I136*H136,2)</f>
        <v>0</v>
      </c>
      <c r="K136" s="223" t="s">
        <v>163</v>
      </c>
      <c r="L136" s="72"/>
      <c r="M136" s="228" t="s">
        <v>30</v>
      </c>
      <c r="N136" s="229" t="s">
        <v>45</v>
      </c>
      <c r="O136" s="47"/>
      <c r="P136" s="230">
        <f>O136*H136</f>
        <v>0</v>
      </c>
      <c r="Q136" s="230">
        <v>0.0031</v>
      </c>
      <c r="R136" s="230">
        <f>Q136*H136</f>
        <v>0.0031</v>
      </c>
      <c r="S136" s="230">
        <v>0</v>
      </c>
      <c r="T136" s="231">
        <f>S136*H136</f>
        <v>0</v>
      </c>
      <c r="AR136" s="24" t="s">
        <v>255</v>
      </c>
      <c r="AT136" s="24" t="s">
        <v>159</v>
      </c>
      <c r="AU136" s="24" t="s">
        <v>84</v>
      </c>
      <c r="AY136" s="24" t="s">
        <v>157</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255</v>
      </c>
      <c r="BM136" s="24" t="s">
        <v>1894</v>
      </c>
    </row>
    <row r="137" spans="2:51" s="12" customFormat="1" ht="13.5">
      <c r="B137" s="244"/>
      <c r="C137" s="245"/>
      <c r="D137" s="235" t="s">
        <v>166</v>
      </c>
      <c r="E137" s="246" t="s">
        <v>30</v>
      </c>
      <c r="F137" s="247" t="s">
        <v>1895</v>
      </c>
      <c r="G137" s="245"/>
      <c r="H137" s="248">
        <v>1</v>
      </c>
      <c r="I137" s="249"/>
      <c r="J137" s="245"/>
      <c r="K137" s="245"/>
      <c r="L137" s="250"/>
      <c r="M137" s="251"/>
      <c r="N137" s="252"/>
      <c r="O137" s="252"/>
      <c r="P137" s="252"/>
      <c r="Q137" s="252"/>
      <c r="R137" s="252"/>
      <c r="S137" s="252"/>
      <c r="T137" s="253"/>
      <c r="AT137" s="254" t="s">
        <v>166</v>
      </c>
      <c r="AU137" s="254" t="s">
        <v>84</v>
      </c>
      <c r="AV137" s="12" t="s">
        <v>84</v>
      </c>
      <c r="AW137" s="12" t="s">
        <v>37</v>
      </c>
      <c r="AX137" s="12" t="s">
        <v>82</v>
      </c>
      <c r="AY137" s="254" t="s">
        <v>157</v>
      </c>
    </row>
    <row r="138" spans="2:65" s="1" customFormat="1" ht="25.5" customHeight="1">
      <c r="B138" s="46"/>
      <c r="C138" s="221" t="s">
        <v>397</v>
      </c>
      <c r="D138" s="221" t="s">
        <v>159</v>
      </c>
      <c r="E138" s="222" t="s">
        <v>1896</v>
      </c>
      <c r="F138" s="223" t="s">
        <v>1897</v>
      </c>
      <c r="G138" s="224" t="s">
        <v>395</v>
      </c>
      <c r="H138" s="225">
        <v>2</v>
      </c>
      <c r="I138" s="226"/>
      <c r="J138" s="227">
        <f>ROUND(I138*H138,2)</f>
        <v>0</v>
      </c>
      <c r="K138" s="223" t="s">
        <v>163</v>
      </c>
      <c r="L138" s="72"/>
      <c r="M138" s="228" t="s">
        <v>30</v>
      </c>
      <c r="N138" s="229" t="s">
        <v>45</v>
      </c>
      <c r="O138" s="47"/>
      <c r="P138" s="230">
        <f>O138*H138</f>
        <v>0</v>
      </c>
      <c r="Q138" s="230">
        <v>0.0053</v>
      </c>
      <c r="R138" s="230">
        <f>Q138*H138</f>
        <v>0.0106</v>
      </c>
      <c r="S138" s="230">
        <v>0</v>
      </c>
      <c r="T138" s="231">
        <f>S138*H138</f>
        <v>0</v>
      </c>
      <c r="AR138" s="24" t="s">
        <v>255</v>
      </c>
      <c r="AT138" s="24" t="s">
        <v>159</v>
      </c>
      <c r="AU138" s="24" t="s">
        <v>84</v>
      </c>
      <c r="AY138" s="24" t="s">
        <v>157</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255</v>
      </c>
      <c r="BM138" s="24" t="s">
        <v>1898</v>
      </c>
    </row>
    <row r="139" spans="2:65" s="1" customFormat="1" ht="38.25" customHeight="1">
      <c r="B139" s="46"/>
      <c r="C139" s="221" t="s">
        <v>403</v>
      </c>
      <c r="D139" s="221" t="s">
        <v>159</v>
      </c>
      <c r="E139" s="222" t="s">
        <v>1899</v>
      </c>
      <c r="F139" s="223" t="s">
        <v>1900</v>
      </c>
      <c r="G139" s="224" t="s">
        <v>395</v>
      </c>
      <c r="H139" s="225">
        <v>1</v>
      </c>
      <c r="I139" s="226"/>
      <c r="J139" s="227">
        <f>ROUND(I139*H139,2)</f>
        <v>0</v>
      </c>
      <c r="K139" s="223" t="s">
        <v>163</v>
      </c>
      <c r="L139" s="72"/>
      <c r="M139" s="228" t="s">
        <v>30</v>
      </c>
      <c r="N139" s="229" t="s">
        <v>45</v>
      </c>
      <c r="O139" s="47"/>
      <c r="P139" s="230">
        <f>O139*H139</f>
        <v>0</v>
      </c>
      <c r="Q139" s="230">
        <v>0.0124</v>
      </c>
      <c r="R139" s="230">
        <f>Q139*H139</f>
        <v>0.0124</v>
      </c>
      <c r="S139" s="230">
        <v>0</v>
      </c>
      <c r="T139" s="231">
        <f>S139*H139</f>
        <v>0</v>
      </c>
      <c r="AR139" s="24" t="s">
        <v>255</v>
      </c>
      <c r="AT139" s="24" t="s">
        <v>159</v>
      </c>
      <c r="AU139" s="24" t="s">
        <v>84</v>
      </c>
      <c r="AY139" s="24" t="s">
        <v>157</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255</v>
      </c>
      <c r="BM139" s="24" t="s">
        <v>1901</v>
      </c>
    </row>
    <row r="140" spans="2:65" s="1" customFormat="1" ht="38.25" customHeight="1">
      <c r="B140" s="46"/>
      <c r="C140" s="221" t="s">
        <v>412</v>
      </c>
      <c r="D140" s="221" t="s">
        <v>159</v>
      </c>
      <c r="E140" s="222" t="s">
        <v>1902</v>
      </c>
      <c r="F140" s="223" t="s">
        <v>1903</v>
      </c>
      <c r="G140" s="224" t="s">
        <v>395</v>
      </c>
      <c r="H140" s="225">
        <v>2</v>
      </c>
      <c r="I140" s="226"/>
      <c r="J140" s="227">
        <f>ROUND(I140*H140,2)</f>
        <v>0</v>
      </c>
      <c r="K140" s="223" t="s">
        <v>163</v>
      </c>
      <c r="L140" s="72"/>
      <c r="M140" s="228" t="s">
        <v>30</v>
      </c>
      <c r="N140" s="229" t="s">
        <v>45</v>
      </c>
      <c r="O140" s="47"/>
      <c r="P140" s="230">
        <f>O140*H140</f>
        <v>0</v>
      </c>
      <c r="Q140" s="230">
        <v>0.0172</v>
      </c>
      <c r="R140" s="230">
        <f>Q140*H140</f>
        <v>0.0344</v>
      </c>
      <c r="S140" s="230">
        <v>0</v>
      </c>
      <c r="T140" s="231">
        <f>S140*H140</f>
        <v>0</v>
      </c>
      <c r="AR140" s="24" t="s">
        <v>255</v>
      </c>
      <c r="AT140" s="24" t="s">
        <v>159</v>
      </c>
      <c r="AU140" s="24" t="s">
        <v>84</v>
      </c>
      <c r="AY140" s="24" t="s">
        <v>157</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255</v>
      </c>
      <c r="BM140" s="24" t="s">
        <v>1904</v>
      </c>
    </row>
    <row r="141" spans="2:65" s="1" customFormat="1" ht="25.5" customHeight="1">
      <c r="B141" s="46"/>
      <c r="C141" s="221" t="s">
        <v>419</v>
      </c>
      <c r="D141" s="221" t="s">
        <v>159</v>
      </c>
      <c r="E141" s="222" t="s">
        <v>1905</v>
      </c>
      <c r="F141" s="223" t="s">
        <v>1906</v>
      </c>
      <c r="G141" s="224" t="s">
        <v>395</v>
      </c>
      <c r="H141" s="225">
        <v>26</v>
      </c>
      <c r="I141" s="226"/>
      <c r="J141" s="227">
        <f>ROUND(I141*H141,2)</f>
        <v>0</v>
      </c>
      <c r="K141" s="223" t="s">
        <v>163</v>
      </c>
      <c r="L141" s="72"/>
      <c r="M141" s="228" t="s">
        <v>30</v>
      </c>
      <c r="N141" s="229" t="s">
        <v>45</v>
      </c>
      <c r="O141" s="47"/>
      <c r="P141" s="230">
        <f>O141*H141</f>
        <v>0</v>
      </c>
      <c r="Q141" s="230">
        <v>7E-05</v>
      </c>
      <c r="R141" s="230">
        <f>Q141*H141</f>
        <v>0.0018199999999999998</v>
      </c>
      <c r="S141" s="230">
        <v>0</v>
      </c>
      <c r="T141" s="231">
        <f>S141*H141</f>
        <v>0</v>
      </c>
      <c r="AR141" s="24" t="s">
        <v>255</v>
      </c>
      <c r="AT141" s="24" t="s">
        <v>159</v>
      </c>
      <c r="AU141" s="24" t="s">
        <v>84</v>
      </c>
      <c r="AY141" s="24" t="s">
        <v>157</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255</v>
      </c>
      <c r="BM141" s="24" t="s">
        <v>1907</v>
      </c>
    </row>
    <row r="142" spans="2:65" s="1" customFormat="1" ht="25.5" customHeight="1">
      <c r="B142" s="46"/>
      <c r="C142" s="221" t="s">
        <v>427</v>
      </c>
      <c r="D142" s="221" t="s">
        <v>159</v>
      </c>
      <c r="E142" s="222" t="s">
        <v>1908</v>
      </c>
      <c r="F142" s="223" t="s">
        <v>1909</v>
      </c>
      <c r="G142" s="224" t="s">
        <v>395</v>
      </c>
      <c r="H142" s="225">
        <v>3</v>
      </c>
      <c r="I142" s="226"/>
      <c r="J142" s="227">
        <f>ROUND(I142*H142,2)</f>
        <v>0</v>
      </c>
      <c r="K142" s="223" t="s">
        <v>163</v>
      </c>
      <c r="L142" s="72"/>
      <c r="M142" s="228" t="s">
        <v>30</v>
      </c>
      <c r="N142" s="229" t="s">
        <v>45</v>
      </c>
      <c r="O142" s="47"/>
      <c r="P142" s="230">
        <f>O142*H142</f>
        <v>0</v>
      </c>
      <c r="Q142" s="230">
        <v>7E-05</v>
      </c>
      <c r="R142" s="230">
        <f>Q142*H142</f>
        <v>0.00020999999999999998</v>
      </c>
      <c r="S142" s="230">
        <v>0</v>
      </c>
      <c r="T142" s="231">
        <f>S142*H142</f>
        <v>0</v>
      </c>
      <c r="AR142" s="24" t="s">
        <v>255</v>
      </c>
      <c r="AT142" s="24" t="s">
        <v>159</v>
      </c>
      <c r="AU142" s="24" t="s">
        <v>84</v>
      </c>
      <c r="AY142" s="24" t="s">
        <v>157</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255</v>
      </c>
      <c r="BM142" s="24" t="s">
        <v>1910</v>
      </c>
    </row>
    <row r="143" spans="2:51" s="12" customFormat="1" ht="13.5">
      <c r="B143" s="244"/>
      <c r="C143" s="245"/>
      <c r="D143" s="235" t="s">
        <v>166</v>
      </c>
      <c r="E143" s="246" t="s">
        <v>30</v>
      </c>
      <c r="F143" s="247" t="s">
        <v>1911</v>
      </c>
      <c r="G143" s="245"/>
      <c r="H143" s="248">
        <v>3</v>
      </c>
      <c r="I143" s="249"/>
      <c r="J143" s="245"/>
      <c r="K143" s="245"/>
      <c r="L143" s="250"/>
      <c r="M143" s="251"/>
      <c r="N143" s="252"/>
      <c r="O143" s="252"/>
      <c r="P143" s="252"/>
      <c r="Q143" s="252"/>
      <c r="R143" s="252"/>
      <c r="S143" s="252"/>
      <c r="T143" s="253"/>
      <c r="AT143" s="254" t="s">
        <v>166</v>
      </c>
      <c r="AU143" s="254" t="s">
        <v>84</v>
      </c>
      <c r="AV143" s="12" t="s">
        <v>84</v>
      </c>
      <c r="AW143" s="12" t="s">
        <v>37</v>
      </c>
      <c r="AX143" s="12" t="s">
        <v>82</v>
      </c>
      <c r="AY143" s="254" t="s">
        <v>157</v>
      </c>
    </row>
    <row r="144" spans="2:65" s="1" customFormat="1" ht="25.5" customHeight="1">
      <c r="B144" s="46"/>
      <c r="C144" s="221" t="s">
        <v>434</v>
      </c>
      <c r="D144" s="221" t="s">
        <v>159</v>
      </c>
      <c r="E144" s="222" t="s">
        <v>1912</v>
      </c>
      <c r="F144" s="223" t="s">
        <v>1913</v>
      </c>
      <c r="G144" s="224" t="s">
        <v>395</v>
      </c>
      <c r="H144" s="225">
        <v>11</v>
      </c>
      <c r="I144" s="226"/>
      <c r="J144" s="227">
        <f>ROUND(I144*H144,2)</f>
        <v>0</v>
      </c>
      <c r="K144" s="223" t="s">
        <v>163</v>
      </c>
      <c r="L144" s="72"/>
      <c r="M144" s="228" t="s">
        <v>30</v>
      </c>
      <c r="N144" s="229" t="s">
        <v>45</v>
      </c>
      <c r="O144" s="47"/>
      <c r="P144" s="230">
        <f>O144*H144</f>
        <v>0</v>
      </c>
      <c r="Q144" s="230">
        <v>0.00012</v>
      </c>
      <c r="R144" s="230">
        <f>Q144*H144</f>
        <v>0.00132</v>
      </c>
      <c r="S144" s="230">
        <v>0</v>
      </c>
      <c r="T144" s="231">
        <f>S144*H144</f>
        <v>0</v>
      </c>
      <c r="AR144" s="24" t="s">
        <v>255</v>
      </c>
      <c r="AT144" s="24" t="s">
        <v>159</v>
      </c>
      <c r="AU144" s="24" t="s">
        <v>84</v>
      </c>
      <c r="AY144" s="24" t="s">
        <v>157</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255</v>
      </c>
      <c r="BM144" s="24" t="s">
        <v>1914</v>
      </c>
    </row>
    <row r="145" spans="2:65" s="1" customFormat="1" ht="16.5" customHeight="1">
      <c r="B145" s="46"/>
      <c r="C145" s="221" t="s">
        <v>441</v>
      </c>
      <c r="D145" s="221" t="s">
        <v>159</v>
      </c>
      <c r="E145" s="222" t="s">
        <v>1915</v>
      </c>
      <c r="F145" s="223" t="s">
        <v>1916</v>
      </c>
      <c r="G145" s="224" t="s">
        <v>395</v>
      </c>
      <c r="H145" s="225">
        <v>3</v>
      </c>
      <c r="I145" s="226"/>
      <c r="J145" s="227">
        <f>ROUND(I145*H145,2)</f>
        <v>0</v>
      </c>
      <c r="K145" s="223" t="s">
        <v>183</v>
      </c>
      <c r="L145" s="72"/>
      <c r="M145" s="228" t="s">
        <v>30</v>
      </c>
      <c r="N145" s="229" t="s">
        <v>45</v>
      </c>
      <c r="O145" s="47"/>
      <c r="P145" s="230">
        <f>O145*H145</f>
        <v>0</v>
      </c>
      <c r="Q145" s="230">
        <v>0</v>
      </c>
      <c r="R145" s="230">
        <f>Q145*H145</f>
        <v>0</v>
      </c>
      <c r="S145" s="230">
        <v>0</v>
      </c>
      <c r="T145" s="231">
        <f>S145*H145</f>
        <v>0</v>
      </c>
      <c r="AR145" s="24" t="s">
        <v>255</v>
      </c>
      <c r="AT145" s="24" t="s">
        <v>159</v>
      </c>
      <c r="AU145" s="24" t="s">
        <v>84</v>
      </c>
      <c r="AY145" s="24" t="s">
        <v>157</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255</v>
      </c>
      <c r="BM145" s="24" t="s">
        <v>1917</v>
      </c>
    </row>
    <row r="146" spans="2:51" s="12" customFormat="1" ht="13.5">
      <c r="B146" s="244"/>
      <c r="C146" s="245"/>
      <c r="D146" s="235" t="s">
        <v>166</v>
      </c>
      <c r="E146" s="246" t="s">
        <v>30</v>
      </c>
      <c r="F146" s="247" t="s">
        <v>1911</v>
      </c>
      <c r="G146" s="245"/>
      <c r="H146" s="248">
        <v>3</v>
      </c>
      <c r="I146" s="249"/>
      <c r="J146" s="245"/>
      <c r="K146" s="245"/>
      <c r="L146" s="250"/>
      <c r="M146" s="251"/>
      <c r="N146" s="252"/>
      <c r="O146" s="252"/>
      <c r="P146" s="252"/>
      <c r="Q146" s="252"/>
      <c r="R146" s="252"/>
      <c r="S146" s="252"/>
      <c r="T146" s="253"/>
      <c r="AT146" s="254" t="s">
        <v>166</v>
      </c>
      <c r="AU146" s="254" t="s">
        <v>84</v>
      </c>
      <c r="AV146" s="12" t="s">
        <v>84</v>
      </c>
      <c r="AW146" s="12" t="s">
        <v>37</v>
      </c>
      <c r="AX146" s="12" t="s">
        <v>82</v>
      </c>
      <c r="AY146" s="254" t="s">
        <v>157</v>
      </c>
    </row>
    <row r="147" spans="2:65" s="1" customFormat="1" ht="16.5" customHeight="1">
      <c r="B147" s="46"/>
      <c r="C147" s="221" t="s">
        <v>452</v>
      </c>
      <c r="D147" s="221" t="s">
        <v>159</v>
      </c>
      <c r="E147" s="222" t="s">
        <v>1918</v>
      </c>
      <c r="F147" s="223" t="s">
        <v>1919</v>
      </c>
      <c r="G147" s="224" t="s">
        <v>395</v>
      </c>
      <c r="H147" s="225">
        <v>3</v>
      </c>
      <c r="I147" s="226"/>
      <c r="J147" s="227">
        <f>ROUND(I147*H147,2)</f>
        <v>0</v>
      </c>
      <c r="K147" s="223" t="s">
        <v>183</v>
      </c>
      <c r="L147" s="72"/>
      <c r="M147" s="228" t="s">
        <v>30</v>
      </c>
      <c r="N147" s="229" t="s">
        <v>45</v>
      </c>
      <c r="O147" s="47"/>
      <c r="P147" s="230">
        <f>O147*H147</f>
        <v>0</v>
      </c>
      <c r="Q147" s="230">
        <v>0</v>
      </c>
      <c r="R147" s="230">
        <f>Q147*H147</f>
        <v>0</v>
      </c>
      <c r="S147" s="230">
        <v>0</v>
      </c>
      <c r="T147" s="231">
        <f>S147*H147</f>
        <v>0</v>
      </c>
      <c r="AR147" s="24" t="s">
        <v>255</v>
      </c>
      <c r="AT147" s="24" t="s">
        <v>159</v>
      </c>
      <c r="AU147" s="24" t="s">
        <v>84</v>
      </c>
      <c r="AY147" s="24" t="s">
        <v>157</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255</v>
      </c>
      <c r="BM147" s="24" t="s">
        <v>1920</v>
      </c>
    </row>
    <row r="148" spans="2:65" s="1" customFormat="1" ht="38.25" customHeight="1">
      <c r="B148" s="46"/>
      <c r="C148" s="221" t="s">
        <v>460</v>
      </c>
      <c r="D148" s="221" t="s">
        <v>159</v>
      </c>
      <c r="E148" s="222" t="s">
        <v>1921</v>
      </c>
      <c r="F148" s="223" t="s">
        <v>1922</v>
      </c>
      <c r="G148" s="224" t="s">
        <v>182</v>
      </c>
      <c r="H148" s="225">
        <v>0.562</v>
      </c>
      <c r="I148" s="226"/>
      <c r="J148" s="227">
        <f>ROUND(I148*H148,2)</f>
        <v>0</v>
      </c>
      <c r="K148" s="223" t="s">
        <v>163</v>
      </c>
      <c r="L148" s="72"/>
      <c r="M148" s="228" t="s">
        <v>30</v>
      </c>
      <c r="N148" s="292" t="s">
        <v>45</v>
      </c>
      <c r="O148" s="290"/>
      <c r="P148" s="293">
        <f>O148*H148</f>
        <v>0</v>
      </c>
      <c r="Q148" s="293">
        <v>0</v>
      </c>
      <c r="R148" s="293">
        <f>Q148*H148</f>
        <v>0</v>
      </c>
      <c r="S148" s="293">
        <v>0</v>
      </c>
      <c r="T148" s="294">
        <f>S148*H148</f>
        <v>0</v>
      </c>
      <c r="AR148" s="24" t="s">
        <v>255</v>
      </c>
      <c r="AT148" s="24" t="s">
        <v>159</v>
      </c>
      <c r="AU148" s="24" t="s">
        <v>84</v>
      </c>
      <c r="AY148" s="24" t="s">
        <v>157</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255</v>
      </c>
      <c r="BM148" s="24" t="s">
        <v>1923</v>
      </c>
    </row>
    <row r="149" spans="2:12" s="1" customFormat="1" ht="6.95" customHeight="1">
      <c r="B149" s="67"/>
      <c r="C149" s="68"/>
      <c r="D149" s="68"/>
      <c r="E149" s="68"/>
      <c r="F149" s="68"/>
      <c r="G149" s="68"/>
      <c r="H149" s="68"/>
      <c r="I149" s="166"/>
      <c r="J149" s="68"/>
      <c r="K149" s="68"/>
      <c r="L149" s="72"/>
    </row>
  </sheetData>
  <sheetProtection password="CC35" sheet="1" objects="1" scenarios="1" formatColumns="0" formatRows="0" autoFilter="0"/>
  <autoFilter ref="C82:K148"/>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106</v>
      </c>
      <c r="G1" s="139" t="s">
        <v>107</v>
      </c>
      <c r="H1" s="139"/>
      <c r="I1" s="140"/>
      <c r="J1" s="139" t="s">
        <v>108</v>
      </c>
      <c r="K1" s="138" t="s">
        <v>109</v>
      </c>
      <c r="L1" s="139" t="s">
        <v>110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93</v>
      </c>
    </row>
    <row r="3" spans="2:46" ht="6.95" customHeight="1">
      <c r="B3" s="25"/>
      <c r="C3" s="26"/>
      <c r="D3" s="26"/>
      <c r="E3" s="26"/>
      <c r="F3" s="26"/>
      <c r="G3" s="26"/>
      <c r="H3" s="26"/>
      <c r="I3" s="141"/>
      <c r="J3" s="26"/>
      <c r="K3" s="27"/>
      <c r="AT3" s="24" t="s">
        <v>84</v>
      </c>
    </row>
    <row r="4" spans="2:46" ht="36.95" customHeight="1">
      <c r="B4" s="28"/>
      <c r="C4" s="29"/>
      <c r="D4" s="30" t="s">
        <v>111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Muzeum Sokolov, Zámecká 1 - Sklep zámku - odkrytí základů tvrze</v>
      </c>
      <c r="F7" s="40"/>
      <c r="G7" s="40"/>
      <c r="H7" s="40"/>
      <c r="I7" s="142"/>
      <c r="J7" s="29"/>
      <c r="K7" s="31"/>
    </row>
    <row r="8" spans="2:11" s="1" customFormat="1" ht="13.5">
      <c r="B8" s="46"/>
      <c r="C8" s="47"/>
      <c r="D8" s="40" t="s">
        <v>112</v>
      </c>
      <c r="E8" s="47"/>
      <c r="F8" s="47"/>
      <c r="G8" s="47"/>
      <c r="H8" s="47"/>
      <c r="I8" s="144"/>
      <c r="J8" s="47"/>
      <c r="K8" s="51"/>
    </row>
    <row r="9" spans="2:11" s="1" customFormat="1" ht="36.95" customHeight="1">
      <c r="B9" s="46"/>
      <c r="C9" s="47"/>
      <c r="D9" s="47"/>
      <c r="E9" s="145" t="s">
        <v>1924</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30</v>
      </c>
      <c r="G11" s="47"/>
      <c r="H11" s="47"/>
      <c r="I11" s="146" t="s">
        <v>22</v>
      </c>
      <c r="J11" s="35" t="s">
        <v>30</v>
      </c>
      <c r="K11" s="51"/>
    </row>
    <row r="12" spans="2:11" s="1" customFormat="1" ht="14.4" customHeight="1">
      <c r="B12" s="46"/>
      <c r="C12" s="47"/>
      <c r="D12" s="40" t="s">
        <v>24</v>
      </c>
      <c r="E12" s="47"/>
      <c r="F12" s="35" t="s">
        <v>25</v>
      </c>
      <c r="G12" s="47"/>
      <c r="H12" s="47"/>
      <c r="I12" s="146" t="s">
        <v>26</v>
      </c>
      <c r="J12" s="147" t="str">
        <f>'Rekapitulace stavby'!AN8</f>
        <v>23. 1. 2017</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31</v>
      </c>
      <c r="F15" s="47"/>
      <c r="G15" s="47"/>
      <c r="H15" s="47"/>
      <c r="I15" s="146" t="s">
        <v>32</v>
      </c>
      <c r="J15" s="35" t="s">
        <v>30</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30</v>
      </c>
      <c r="K20" s="51"/>
    </row>
    <row r="21" spans="2:11" s="1" customFormat="1" ht="18" customHeight="1">
      <c r="B21" s="46"/>
      <c r="C21" s="47"/>
      <c r="D21" s="47"/>
      <c r="E21" s="35" t="s">
        <v>36</v>
      </c>
      <c r="F21" s="47"/>
      <c r="G21" s="47"/>
      <c r="H21" s="47"/>
      <c r="I21" s="146" t="s">
        <v>32</v>
      </c>
      <c r="J21" s="35" t="s">
        <v>30</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30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ROUND(J83,2)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ROUND(SUM(BE83:BE182),2)</f>
        <v>0</v>
      </c>
      <c r="G30" s="47"/>
      <c r="H30" s="47"/>
      <c r="I30" s="158">
        <v>0.21</v>
      </c>
      <c r="J30" s="157">
        <f>ROUND(ROUND((SUM(BE83:BE182)),2)*I30,2)</f>
        <v>0</v>
      </c>
      <c r="K30" s="51"/>
    </row>
    <row r="31" spans="2:11" s="1" customFormat="1" ht="14.4" customHeight="1">
      <c r="B31" s="46"/>
      <c r="C31" s="47"/>
      <c r="D31" s="47"/>
      <c r="E31" s="55" t="s">
        <v>46</v>
      </c>
      <c r="F31" s="157">
        <f>ROUND(SUM(BF83:BF182),2)</f>
        <v>0</v>
      </c>
      <c r="G31" s="47"/>
      <c r="H31" s="47"/>
      <c r="I31" s="158">
        <v>0.15</v>
      </c>
      <c r="J31" s="157">
        <f>ROUND(ROUND((SUM(BF83:BF182)),2)*I31,2)</f>
        <v>0</v>
      </c>
      <c r="K31" s="51"/>
    </row>
    <row r="32" spans="2:11" s="1" customFormat="1" ht="14.4" customHeight="1" hidden="1">
      <c r="B32" s="46"/>
      <c r="C32" s="47"/>
      <c r="D32" s="47"/>
      <c r="E32" s="55" t="s">
        <v>47</v>
      </c>
      <c r="F32" s="157">
        <f>ROUND(SUM(BG83:BG182),2)</f>
        <v>0</v>
      </c>
      <c r="G32" s="47"/>
      <c r="H32" s="47"/>
      <c r="I32" s="158">
        <v>0.21</v>
      </c>
      <c r="J32" s="157">
        <v>0</v>
      </c>
      <c r="K32" s="51"/>
    </row>
    <row r="33" spans="2:11" s="1" customFormat="1" ht="14.4" customHeight="1" hidden="1">
      <c r="B33" s="46"/>
      <c r="C33" s="47"/>
      <c r="D33" s="47"/>
      <c r="E33" s="55" t="s">
        <v>48</v>
      </c>
      <c r="F33" s="157">
        <f>ROUND(SUM(BH83:BH182),2)</f>
        <v>0</v>
      </c>
      <c r="G33" s="47"/>
      <c r="H33" s="47"/>
      <c r="I33" s="158">
        <v>0.15</v>
      </c>
      <c r="J33" s="157">
        <v>0</v>
      </c>
      <c r="K33" s="51"/>
    </row>
    <row r="34" spans="2:11" s="1" customFormat="1" ht="14.4" customHeight="1" hidden="1">
      <c r="B34" s="46"/>
      <c r="C34" s="47"/>
      <c r="D34" s="47"/>
      <c r="E34" s="55" t="s">
        <v>49</v>
      </c>
      <c r="F34" s="157">
        <f>ROUND(SUM(BI83:BI182),2)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114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Muzeum Sokolov, Zámecká 1 - Sklep zámku - odkrytí základů tvrze</v>
      </c>
      <c r="F45" s="40"/>
      <c r="G45" s="40"/>
      <c r="H45" s="40"/>
      <c r="I45" s="144"/>
      <c r="J45" s="47"/>
      <c r="K45" s="51"/>
    </row>
    <row r="46" spans="2:11" s="1" customFormat="1" ht="14.4" customHeight="1">
      <c r="B46" s="46"/>
      <c r="C46" s="40" t="s">
        <v>112</v>
      </c>
      <c r="D46" s="47"/>
      <c r="E46" s="47"/>
      <c r="F46" s="47"/>
      <c r="G46" s="47"/>
      <c r="H46" s="47"/>
      <c r="I46" s="144"/>
      <c r="J46" s="47"/>
      <c r="K46" s="51"/>
    </row>
    <row r="47" spans="2:11" s="1" customFormat="1" ht="17.25" customHeight="1">
      <c r="B47" s="46"/>
      <c r="C47" s="47"/>
      <c r="D47" s="47"/>
      <c r="E47" s="145" t="str">
        <f>E9</f>
        <v>2-SIP - Silnoproud</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Sokolov</v>
      </c>
      <c r="G49" s="47"/>
      <c r="H49" s="47"/>
      <c r="I49" s="146" t="s">
        <v>26</v>
      </c>
      <c r="J49" s="147" t="str">
        <f>IF(J12="","",J12)</f>
        <v>23. 1. 2017</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Muzeum Sokolov p.o.</v>
      </c>
      <c r="G51" s="47"/>
      <c r="H51" s="47"/>
      <c r="I51" s="146" t="s">
        <v>35</v>
      </c>
      <c r="J51" s="44" t="str">
        <f>E21</f>
        <v>Jurica a.s. - Ateliér Sokolov</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115</v>
      </c>
      <c r="D54" s="159"/>
      <c r="E54" s="159"/>
      <c r="F54" s="159"/>
      <c r="G54" s="159"/>
      <c r="H54" s="159"/>
      <c r="I54" s="173"/>
      <c r="J54" s="174" t="s">
        <v>116</v>
      </c>
      <c r="K54" s="175"/>
    </row>
    <row r="55" spans="2:11" s="1" customFormat="1" ht="10.3" customHeight="1">
      <c r="B55" s="46"/>
      <c r="C55" s="47"/>
      <c r="D55" s="47"/>
      <c r="E55" s="47"/>
      <c r="F55" s="47"/>
      <c r="G55" s="47"/>
      <c r="H55" s="47"/>
      <c r="I55" s="144"/>
      <c r="J55" s="47"/>
      <c r="K55" s="51"/>
    </row>
    <row r="56" spans="2:47" s="1" customFormat="1" ht="29.25" customHeight="1">
      <c r="B56" s="46"/>
      <c r="C56" s="176" t="s">
        <v>117</v>
      </c>
      <c r="D56" s="47"/>
      <c r="E56" s="47"/>
      <c r="F56" s="47"/>
      <c r="G56" s="47"/>
      <c r="H56" s="47"/>
      <c r="I56" s="144"/>
      <c r="J56" s="155">
        <f>J83</f>
        <v>0</v>
      </c>
      <c r="K56" s="51"/>
      <c r="AU56" s="24" t="s">
        <v>118</v>
      </c>
    </row>
    <row r="57" spans="2:11" s="7" customFormat="1" ht="24.95" customHeight="1">
      <c r="B57" s="177"/>
      <c r="C57" s="178"/>
      <c r="D57" s="179" t="s">
        <v>129</v>
      </c>
      <c r="E57" s="180"/>
      <c r="F57" s="180"/>
      <c r="G57" s="180"/>
      <c r="H57" s="180"/>
      <c r="I57" s="181"/>
      <c r="J57" s="182">
        <f>J84</f>
        <v>0</v>
      </c>
      <c r="K57" s="183"/>
    </row>
    <row r="58" spans="2:11" s="8" customFormat="1" ht="19.9" customHeight="1">
      <c r="B58" s="184"/>
      <c r="C58" s="185"/>
      <c r="D58" s="186" t="s">
        <v>1925</v>
      </c>
      <c r="E58" s="187"/>
      <c r="F58" s="187"/>
      <c r="G58" s="187"/>
      <c r="H58" s="187"/>
      <c r="I58" s="188"/>
      <c r="J58" s="189">
        <f>J85</f>
        <v>0</v>
      </c>
      <c r="K58" s="190"/>
    </row>
    <row r="59" spans="2:11" s="8" customFormat="1" ht="19.9" customHeight="1">
      <c r="B59" s="184"/>
      <c r="C59" s="185"/>
      <c r="D59" s="186" t="s">
        <v>1926</v>
      </c>
      <c r="E59" s="187"/>
      <c r="F59" s="187"/>
      <c r="G59" s="187"/>
      <c r="H59" s="187"/>
      <c r="I59" s="188"/>
      <c r="J59" s="189">
        <f>J105</f>
        <v>0</v>
      </c>
      <c r="K59" s="190"/>
    </row>
    <row r="60" spans="2:11" s="8" customFormat="1" ht="19.9" customHeight="1">
      <c r="B60" s="184"/>
      <c r="C60" s="185"/>
      <c r="D60" s="186" t="s">
        <v>1927</v>
      </c>
      <c r="E60" s="187"/>
      <c r="F60" s="187"/>
      <c r="G60" s="187"/>
      <c r="H60" s="187"/>
      <c r="I60" s="188"/>
      <c r="J60" s="189">
        <f>J118</f>
        <v>0</v>
      </c>
      <c r="K60" s="190"/>
    </row>
    <row r="61" spans="2:11" s="8" customFormat="1" ht="19.9" customHeight="1">
      <c r="B61" s="184"/>
      <c r="C61" s="185"/>
      <c r="D61" s="186" t="s">
        <v>1928</v>
      </c>
      <c r="E61" s="187"/>
      <c r="F61" s="187"/>
      <c r="G61" s="187"/>
      <c r="H61" s="187"/>
      <c r="I61" s="188"/>
      <c r="J61" s="189">
        <f>J139</f>
        <v>0</v>
      </c>
      <c r="K61" s="190"/>
    </row>
    <row r="62" spans="2:11" s="8" customFormat="1" ht="19.9" customHeight="1">
      <c r="B62" s="184"/>
      <c r="C62" s="185"/>
      <c r="D62" s="186" t="s">
        <v>1929</v>
      </c>
      <c r="E62" s="187"/>
      <c r="F62" s="187"/>
      <c r="G62" s="187"/>
      <c r="H62" s="187"/>
      <c r="I62" s="188"/>
      <c r="J62" s="189">
        <f>J159</f>
        <v>0</v>
      </c>
      <c r="K62" s="190"/>
    </row>
    <row r="63" spans="2:11" s="8" customFormat="1" ht="19.9" customHeight="1">
      <c r="B63" s="184"/>
      <c r="C63" s="185"/>
      <c r="D63" s="186" t="s">
        <v>1930</v>
      </c>
      <c r="E63" s="187"/>
      <c r="F63" s="187"/>
      <c r="G63" s="187"/>
      <c r="H63" s="187"/>
      <c r="I63" s="188"/>
      <c r="J63" s="189">
        <f>J178</f>
        <v>0</v>
      </c>
      <c r="K63" s="190"/>
    </row>
    <row r="64" spans="2:11" s="1" customFormat="1" ht="21.8" customHeight="1">
      <c r="B64" s="46"/>
      <c r="C64" s="47"/>
      <c r="D64" s="47"/>
      <c r="E64" s="47"/>
      <c r="F64" s="47"/>
      <c r="G64" s="47"/>
      <c r="H64" s="47"/>
      <c r="I64" s="144"/>
      <c r="J64" s="47"/>
      <c r="K64" s="51"/>
    </row>
    <row r="65" spans="2:11" s="1" customFormat="1" ht="6.95" customHeight="1">
      <c r="B65" s="67"/>
      <c r="C65" s="68"/>
      <c r="D65" s="68"/>
      <c r="E65" s="68"/>
      <c r="F65" s="68"/>
      <c r="G65" s="68"/>
      <c r="H65" s="68"/>
      <c r="I65" s="166"/>
      <c r="J65" s="68"/>
      <c r="K65" s="69"/>
    </row>
    <row r="69" spans="2:12" s="1" customFormat="1" ht="6.95" customHeight="1">
      <c r="B69" s="70"/>
      <c r="C69" s="71"/>
      <c r="D69" s="71"/>
      <c r="E69" s="71"/>
      <c r="F69" s="71"/>
      <c r="G69" s="71"/>
      <c r="H69" s="71"/>
      <c r="I69" s="169"/>
      <c r="J69" s="71"/>
      <c r="K69" s="71"/>
      <c r="L69" s="72"/>
    </row>
    <row r="70" spans="2:12" s="1" customFormat="1" ht="36.95" customHeight="1">
      <c r="B70" s="46"/>
      <c r="C70" s="73" t="s">
        <v>141</v>
      </c>
      <c r="D70" s="74"/>
      <c r="E70" s="74"/>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4.4" customHeight="1">
      <c r="B72" s="46"/>
      <c r="C72" s="76" t="s">
        <v>18</v>
      </c>
      <c r="D72" s="74"/>
      <c r="E72" s="74"/>
      <c r="F72" s="74"/>
      <c r="G72" s="74"/>
      <c r="H72" s="74"/>
      <c r="I72" s="191"/>
      <c r="J72" s="74"/>
      <c r="K72" s="74"/>
      <c r="L72" s="72"/>
    </row>
    <row r="73" spans="2:12" s="1" customFormat="1" ht="16.5" customHeight="1">
      <c r="B73" s="46"/>
      <c r="C73" s="74"/>
      <c r="D73" s="74"/>
      <c r="E73" s="192" t="str">
        <f>E7</f>
        <v>Muzeum Sokolov, Zámecká 1 - Sklep zámku - odkrytí základů tvrze</v>
      </c>
      <c r="F73" s="76"/>
      <c r="G73" s="76"/>
      <c r="H73" s="76"/>
      <c r="I73" s="191"/>
      <c r="J73" s="74"/>
      <c r="K73" s="74"/>
      <c r="L73" s="72"/>
    </row>
    <row r="74" spans="2:12" s="1" customFormat="1" ht="14.4" customHeight="1">
      <c r="B74" s="46"/>
      <c r="C74" s="76" t="s">
        <v>112</v>
      </c>
      <c r="D74" s="74"/>
      <c r="E74" s="74"/>
      <c r="F74" s="74"/>
      <c r="G74" s="74"/>
      <c r="H74" s="74"/>
      <c r="I74" s="191"/>
      <c r="J74" s="74"/>
      <c r="K74" s="74"/>
      <c r="L74" s="72"/>
    </row>
    <row r="75" spans="2:12" s="1" customFormat="1" ht="17.25" customHeight="1">
      <c r="B75" s="46"/>
      <c r="C75" s="74"/>
      <c r="D75" s="74"/>
      <c r="E75" s="82" t="str">
        <f>E9</f>
        <v>2-SIP - Silnoproud</v>
      </c>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8" customHeight="1">
      <c r="B77" s="46"/>
      <c r="C77" s="76" t="s">
        <v>24</v>
      </c>
      <c r="D77" s="74"/>
      <c r="E77" s="74"/>
      <c r="F77" s="193" t="str">
        <f>F12</f>
        <v>Sokolov</v>
      </c>
      <c r="G77" s="74"/>
      <c r="H77" s="74"/>
      <c r="I77" s="194" t="s">
        <v>26</v>
      </c>
      <c r="J77" s="85" t="str">
        <f>IF(J12="","",J12)</f>
        <v>23. 1. 2017</v>
      </c>
      <c r="K77" s="74"/>
      <c r="L77" s="72"/>
    </row>
    <row r="78" spans="2:12" s="1" customFormat="1" ht="6.95" customHeight="1">
      <c r="B78" s="46"/>
      <c r="C78" s="74"/>
      <c r="D78" s="74"/>
      <c r="E78" s="74"/>
      <c r="F78" s="74"/>
      <c r="G78" s="74"/>
      <c r="H78" s="74"/>
      <c r="I78" s="191"/>
      <c r="J78" s="74"/>
      <c r="K78" s="74"/>
      <c r="L78" s="72"/>
    </row>
    <row r="79" spans="2:12" s="1" customFormat="1" ht="13.5">
      <c r="B79" s="46"/>
      <c r="C79" s="76" t="s">
        <v>28</v>
      </c>
      <c r="D79" s="74"/>
      <c r="E79" s="74"/>
      <c r="F79" s="193" t="str">
        <f>E15</f>
        <v>Muzeum Sokolov p.o.</v>
      </c>
      <c r="G79" s="74"/>
      <c r="H79" s="74"/>
      <c r="I79" s="194" t="s">
        <v>35</v>
      </c>
      <c r="J79" s="193" t="str">
        <f>E21</f>
        <v>Jurica a.s. - Ateliér Sokolov</v>
      </c>
      <c r="K79" s="74"/>
      <c r="L79" s="72"/>
    </row>
    <row r="80" spans="2:12" s="1" customFormat="1" ht="14.4" customHeight="1">
      <c r="B80" s="46"/>
      <c r="C80" s="76" t="s">
        <v>33</v>
      </c>
      <c r="D80" s="74"/>
      <c r="E80" s="74"/>
      <c r="F80" s="193" t="str">
        <f>IF(E18="","",E18)</f>
        <v/>
      </c>
      <c r="G80" s="74"/>
      <c r="H80" s="74"/>
      <c r="I80" s="191"/>
      <c r="J80" s="74"/>
      <c r="K80" s="74"/>
      <c r="L80" s="72"/>
    </row>
    <row r="81" spans="2:12" s="1" customFormat="1" ht="10.3" customHeight="1">
      <c r="B81" s="46"/>
      <c r="C81" s="74"/>
      <c r="D81" s="74"/>
      <c r="E81" s="74"/>
      <c r="F81" s="74"/>
      <c r="G81" s="74"/>
      <c r="H81" s="74"/>
      <c r="I81" s="191"/>
      <c r="J81" s="74"/>
      <c r="K81" s="74"/>
      <c r="L81" s="72"/>
    </row>
    <row r="82" spans="2:20" s="9" customFormat="1" ht="29.25" customHeight="1">
      <c r="B82" s="195"/>
      <c r="C82" s="196" t="s">
        <v>142</v>
      </c>
      <c r="D82" s="197" t="s">
        <v>59</v>
      </c>
      <c r="E82" s="197" t="s">
        <v>55</v>
      </c>
      <c r="F82" s="197" t="s">
        <v>143</v>
      </c>
      <c r="G82" s="197" t="s">
        <v>144</v>
      </c>
      <c r="H82" s="197" t="s">
        <v>145</v>
      </c>
      <c r="I82" s="198" t="s">
        <v>146</v>
      </c>
      <c r="J82" s="197" t="s">
        <v>116</v>
      </c>
      <c r="K82" s="199" t="s">
        <v>147</v>
      </c>
      <c r="L82" s="200"/>
      <c r="M82" s="102" t="s">
        <v>148</v>
      </c>
      <c r="N82" s="103" t="s">
        <v>44</v>
      </c>
      <c r="O82" s="103" t="s">
        <v>149</v>
      </c>
      <c r="P82" s="103" t="s">
        <v>150</v>
      </c>
      <c r="Q82" s="103" t="s">
        <v>151</v>
      </c>
      <c r="R82" s="103" t="s">
        <v>152</v>
      </c>
      <c r="S82" s="103" t="s">
        <v>153</v>
      </c>
      <c r="T82" s="104" t="s">
        <v>154</v>
      </c>
    </row>
    <row r="83" spans="2:63" s="1" customFormat="1" ht="29.25" customHeight="1">
      <c r="B83" s="46"/>
      <c r="C83" s="108" t="s">
        <v>117</v>
      </c>
      <c r="D83" s="74"/>
      <c r="E83" s="74"/>
      <c r="F83" s="74"/>
      <c r="G83" s="74"/>
      <c r="H83" s="74"/>
      <c r="I83" s="191"/>
      <c r="J83" s="201">
        <f>BK83</f>
        <v>0</v>
      </c>
      <c r="K83" s="74"/>
      <c r="L83" s="72"/>
      <c r="M83" s="105"/>
      <c r="N83" s="106"/>
      <c r="O83" s="106"/>
      <c r="P83" s="202">
        <f>P84</f>
        <v>0</v>
      </c>
      <c r="Q83" s="106"/>
      <c r="R83" s="202">
        <f>R84</f>
        <v>0.81245</v>
      </c>
      <c r="S83" s="106"/>
      <c r="T83" s="203">
        <f>T84</f>
        <v>0</v>
      </c>
      <c r="AT83" s="24" t="s">
        <v>73</v>
      </c>
      <c r="AU83" s="24" t="s">
        <v>118</v>
      </c>
      <c r="BK83" s="204">
        <f>BK84</f>
        <v>0</v>
      </c>
    </row>
    <row r="84" spans="2:63" s="10" customFormat="1" ht="37.4" customHeight="1">
      <c r="B84" s="205"/>
      <c r="C84" s="206"/>
      <c r="D84" s="207" t="s">
        <v>73</v>
      </c>
      <c r="E84" s="208" t="s">
        <v>993</v>
      </c>
      <c r="F84" s="208" t="s">
        <v>994</v>
      </c>
      <c r="G84" s="206"/>
      <c r="H84" s="206"/>
      <c r="I84" s="209"/>
      <c r="J84" s="210">
        <f>BK84</f>
        <v>0</v>
      </c>
      <c r="K84" s="206"/>
      <c r="L84" s="211"/>
      <c r="M84" s="212"/>
      <c r="N84" s="213"/>
      <c r="O84" s="213"/>
      <c r="P84" s="214">
        <f>P85+P105+P118+P139+P159+P178</f>
        <v>0</v>
      </c>
      <c r="Q84" s="213"/>
      <c r="R84" s="214">
        <f>R85+R105+R118+R139+R159+R178</f>
        <v>0.81245</v>
      </c>
      <c r="S84" s="213"/>
      <c r="T84" s="215">
        <f>T85+T105+T118+T139+T159+T178</f>
        <v>0</v>
      </c>
      <c r="AR84" s="216" t="s">
        <v>84</v>
      </c>
      <c r="AT84" s="217" t="s">
        <v>73</v>
      </c>
      <c r="AU84" s="217" t="s">
        <v>74</v>
      </c>
      <c r="AY84" s="216" t="s">
        <v>157</v>
      </c>
      <c r="BK84" s="218">
        <f>BK85+BK105+BK118+BK139+BK159+BK178</f>
        <v>0</v>
      </c>
    </row>
    <row r="85" spans="2:63" s="10" customFormat="1" ht="19.9" customHeight="1">
      <c r="B85" s="205"/>
      <c r="C85" s="206"/>
      <c r="D85" s="207" t="s">
        <v>73</v>
      </c>
      <c r="E85" s="219" t="s">
        <v>1931</v>
      </c>
      <c r="F85" s="219" t="s">
        <v>1932</v>
      </c>
      <c r="G85" s="206"/>
      <c r="H85" s="206"/>
      <c r="I85" s="209"/>
      <c r="J85" s="220">
        <f>BK85</f>
        <v>0</v>
      </c>
      <c r="K85" s="206"/>
      <c r="L85" s="211"/>
      <c r="M85" s="212"/>
      <c r="N85" s="213"/>
      <c r="O85" s="213"/>
      <c r="P85" s="214">
        <f>SUM(P86:P104)</f>
        <v>0</v>
      </c>
      <c r="Q85" s="213"/>
      <c r="R85" s="214">
        <f>SUM(R86:R104)</f>
        <v>0</v>
      </c>
      <c r="S85" s="213"/>
      <c r="T85" s="215">
        <f>SUM(T86:T104)</f>
        <v>0</v>
      </c>
      <c r="AR85" s="216" t="s">
        <v>84</v>
      </c>
      <c r="AT85" s="217" t="s">
        <v>73</v>
      </c>
      <c r="AU85" s="217" t="s">
        <v>82</v>
      </c>
      <c r="AY85" s="216" t="s">
        <v>157</v>
      </c>
      <c r="BK85" s="218">
        <f>SUM(BK86:BK104)</f>
        <v>0</v>
      </c>
    </row>
    <row r="86" spans="2:65" s="1" customFormat="1" ht="16.5" customHeight="1">
      <c r="B86" s="46"/>
      <c r="C86" s="221" t="s">
        <v>82</v>
      </c>
      <c r="D86" s="221" t="s">
        <v>159</v>
      </c>
      <c r="E86" s="222" t="s">
        <v>1933</v>
      </c>
      <c r="F86" s="223" t="s">
        <v>1934</v>
      </c>
      <c r="G86" s="224" t="s">
        <v>942</v>
      </c>
      <c r="H86" s="225">
        <v>1</v>
      </c>
      <c r="I86" s="226"/>
      <c r="J86" s="227">
        <f>ROUND(I86*H86,2)</f>
        <v>0</v>
      </c>
      <c r="K86" s="223" t="s">
        <v>183</v>
      </c>
      <c r="L86" s="72"/>
      <c r="M86" s="228" t="s">
        <v>30</v>
      </c>
      <c r="N86" s="229" t="s">
        <v>45</v>
      </c>
      <c r="O86" s="47"/>
      <c r="P86" s="230">
        <f>O86*H86</f>
        <v>0</v>
      </c>
      <c r="Q86" s="230">
        <v>0</v>
      </c>
      <c r="R86" s="230">
        <f>Q86*H86</f>
        <v>0</v>
      </c>
      <c r="S86" s="230">
        <v>0</v>
      </c>
      <c r="T86" s="231">
        <f>S86*H86</f>
        <v>0</v>
      </c>
      <c r="AR86" s="24" t="s">
        <v>255</v>
      </c>
      <c r="AT86" s="24" t="s">
        <v>159</v>
      </c>
      <c r="AU86" s="24" t="s">
        <v>84</v>
      </c>
      <c r="AY86" s="24" t="s">
        <v>157</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255</v>
      </c>
      <c r="BM86" s="24" t="s">
        <v>1935</v>
      </c>
    </row>
    <row r="87" spans="2:65" s="1" customFormat="1" ht="16.5" customHeight="1">
      <c r="B87" s="46"/>
      <c r="C87" s="266" t="s">
        <v>84</v>
      </c>
      <c r="D87" s="266" t="s">
        <v>179</v>
      </c>
      <c r="E87" s="267" t="s">
        <v>1936</v>
      </c>
      <c r="F87" s="268" t="s">
        <v>1937</v>
      </c>
      <c r="G87" s="269" t="s">
        <v>395</v>
      </c>
      <c r="H87" s="270">
        <v>2</v>
      </c>
      <c r="I87" s="271"/>
      <c r="J87" s="272">
        <f>ROUND(I87*H87,2)</f>
        <v>0</v>
      </c>
      <c r="K87" s="268" t="s">
        <v>183</v>
      </c>
      <c r="L87" s="273"/>
      <c r="M87" s="274" t="s">
        <v>30</v>
      </c>
      <c r="N87" s="275" t="s">
        <v>45</v>
      </c>
      <c r="O87" s="47"/>
      <c r="P87" s="230">
        <f>O87*H87</f>
        <v>0</v>
      </c>
      <c r="Q87" s="230">
        <v>0</v>
      </c>
      <c r="R87" s="230">
        <f>Q87*H87</f>
        <v>0</v>
      </c>
      <c r="S87" s="230">
        <v>0</v>
      </c>
      <c r="T87" s="231">
        <f>S87*H87</f>
        <v>0</v>
      </c>
      <c r="AR87" s="24" t="s">
        <v>370</v>
      </c>
      <c r="AT87" s="24" t="s">
        <v>179</v>
      </c>
      <c r="AU87" s="24" t="s">
        <v>84</v>
      </c>
      <c r="AY87" s="24" t="s">
        <v>157</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255</v>
      </c>
      <c r="BM87" s="24" t="s">
        <v>1938</v>
      </c>
    </row>
    <row r="88" spans="2:65" s="1" customFormat="1" ht="16.5" customHeight="1">
      <c r="B88" s="46"/>
      <c r="C88" s="266" t="s">
        <v>178</v>
      </c>
      <c r="D88" s="266" t="s">
        <v>179</v>
      </c>
      <c r="E88" s="267" t="s">
        <v>1939</v>
      </c>
      <c r="F88" s="268" t="s">
        <v>1940</v>
      </c>
      <c r="G88" s="269" t="s">
        <v>395</v>
      </c>
      <c r="H88" s="270">
        <v>10</v>
      </c>
      <c r="I88" s="271"/>
      <c r="J88" s="272">
        <f>ROUND(I88*H88,2)</f>
        <v>0</v>
      </c>
      <c r="K88" s="268" t="s">
        <v>183</v>
      </c>
      <c r="L88" s="273"/>
      <c r="M88" s="274" t="s">
        <v>30</v>
      </c>
      <c r="N88" s="275" t="s">
        <v>45</v>
      </c>
      <c r="O88" s="47"/>
      <c r="P88" s="230">
        <f>O88*H88</f>
        <v>0</v>
      </c>
      <c r="Q88" s="230">
        <v>0</v>
      </c>
      <c r="R88" s="230">
        <f>Q88*H88</f>
        <v>0</v>
      </c>
      <c r="S88" s="230">
        <v>0</v>
      </c>
      <c r="T88" s="231">
        <f>S88*H88</f>
        <v>0</v>
      </c>
      <c r="AR88" s="24" t="s">
        <v>370</v>
      </c>
      <c r="AT88" s="24" t="s">
        <v>179</v>
      </c>
      <c r="AU88" s="24" t="s">
        <v>84</v>
      </c>
      <c r="AY88" s="24" t="s">
        <v>157</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255</v>
      </c>
      <c r="BM88" s="24" t="s">
        <v>1941</v>
      </c>
    </row>
    <row r="89" spans="2:65" s="1" customFormat="1" ht="16.5" customHeight="1">
      <c r="B89" s="46"/>
      <c r="C89" s="266" t="s">
        <v>164</v>
      </c>
      <c r="D89" s="266" t="s">
        <v>179</v>
      </c>
      <c r="E89" s="267" t="s">
        <v>1942</v>
      </c>
      <c r="F89" s="268" t="s">
        <v>1943</v>
      </c>
      <c r="G89" s="269" t="s">
        <v>395</v>
      </c>
      <c r="H89" s="270">
        <v>1</v>
      </c>
      <c r="I89" s="271"/>
      <c r="J89" s="272">
        <f>ROUND(I89*H89,2)</f>
        <v>0</v>
      </c>
      <c r="K89" s="268" t="s">
        <v>183</v>
      </c>
      <c r="L89" s="273"/>
      <c r="M89" s="274" t="s">
        <v>30</v>
      </c>
      <c r="N89" s="275" t="s">
        <v>45</v>
      </c>
      <c r="O89" s="47"/>
      <c r="P89" s="230">
        <f>O89*H89</f>
        <v>0</v>
      </c>
      <c r="Q89" s="230">
        <v>0</v>
      </c>
      <c r="R89" s="230">
        <f>Q89*H89</f>
        <v>0</v>
      </c>
      <c r="S89" s="230">
        <v>0</v>
      </c>
      <c r="T89" s="231">
        <f>S89*H89</f>
        <v>0</v>
      </c>
      <c r="AR89" s="24" t="s">
        <v>370</v>
      </c>
      <c r="AT89" s="24" t="s">
        <v>179</v>
      </c>
      <c r="AU89" s="24" t="s">
        <v>84</v>
      </c>
      <c r="AY89" s="24" t="s">
        <v>157</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255</v>
      </c>
      <c r="BM89" s="24" t="s">
        <v>1944</v>
      </c>
    </row>
    <row r="90" spans="2:65" s="1" customFormat="1" ht="16.5" customHeight="1">
      <c r="B90" s="46"/>
      <c r="C90" s="266" t="s">
        <v>190</v>
      </c>
      <c r="D90" s="266" t="s">
        <v>179</v>
      </c>
      <c r="E90" s="267" t="s">
        <v>1945</v>
      </c>
      <c r="F90" s="268" t="s">
        <v>1946</v>
      </c>
      <c r="G90" s="269" t="s">
        <v>395</v>
      </c>
      <c r="H90" s="270">
        <v>1</v>
      </c>
      <c r="I90" s="271"/>
      <c r="J90" s="272">
        <f>ROUND(I90*H90,2)</f>
        <v>0</v>
      </c>
      <c r="K90" s="268" t="s">
        <v>183</v>
      </c>
      <c r="L90" s="273"/>
      <c r="M90" s="274" t="s">
        <v>30</v>
      </c>
      <c r="N90" s="275" t="s">
        <v>45</v>
      </c>
      <c r="O90" s="47"/>
      <c r="P90" s="230">
        <f>O90*H90</f>
        <v>0</v>
      </c>
      <c r="Q90" s="230">
        <v>0</v>
      </c>
      <c r="R90" s="230">
        <f>Q90*H90</f>
        <v>0</v>
      </c>
      <c r="S90" s="230">
        <v>0</v>
      </c>
      <c r="T90" s="231">
        <f>S90*H90</f>
        <v>0</v>
      </c>
      <c r="AR90" s="24" t="s">
        <v>370</v>
      </c>
      <c r="AT90" s="24" t="s">
        <v>179</v>
      </c>
      <c r="AU90" s="24" t="s">
        <v>84</v>
      </c>
      <c r="AY90" s="24" t="s">
        <v>157</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255</v>
      </c>
      <c r="BM90" s="24" t="s">
        <v>1947</v>
      </c>
    </row>
    <row r="91" spans="2:65" s="1" customFormat="1" ht="16.5" customHeight="1">
      <c r="B91" s="46"/>
      <c r="C91" s="266" t="s">
        <v>197</v>
      </c>
      <c r="D91" s="266" t="s">
        <v>179</v>
      </c>
      <c r="E91" s="267" t="s">
        <v>1948</v>
      </c>
      <c r="F91" s="268" t="s">
        <v>1949</v>
      </c>
      <c r="G91" s="269" t="s">
        <v>942</v>
      </c>
      <c r="H91" s="270">
        <v>1</v>
      </c>
      <c r="I91" s="271"/>
      <c r="J91" s="272">
        <f>ROUND(I91*H91,2)</f>
        <v>0</v>
      </c>
      <c r="K91" s="268" t="s">
        <v>183</v>
      </c>
      <c r="L91" s="273"/>
      <c r="M91" s="274" t="s">
        <v>30</v>
      </c>
      <c r="N91" s="275" t="s">
        <v>45</v>
      </c>
      <c r="O91" s="47"/>
      <c r="P91" s="230">
        <f>O91*H91</f>
        <v>0</v>
      </c>
      <c r="Q91" s="230">
        <v>0</v>
      </c>
      <c r="R91" s="230">
        <f>Q91*H91</f>
        <v>0</v>
      </c>
      <c r="S91" s="230">
        <v>0</v>
      </c>
      <c r="T91" s="231">
        <f>S91*H91</f>
        <v>0</v>
      </c>
      <c r="AR91" s="24" t="s">
        <v>370</v>
      </c>
      <c r="AT91" s="24" t="s">
        <v>179</v>
      </c>
      <c r="AU91" s="24" t="s">
        <v>84</v>
      </c>
      <c r="AY91" s="24" t="s">
        <v>157</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255</v>
      </c>
      <c r="BM91" s="24" t="s">
        <v>1950</v>
      </c>
    </row>
    <row r="92" spans="2:65" s="1" customFormat="1" ht="16.5" customHeight="1">
      <c r="B92" s="46"/>
      <c r="C92" s="221" t="s">
        <v>201</v>
      </c>
      <c r="D92" s="221" t="s">
        <v>159</v>
      </c>
      <c r="E92" s="222" t="s">
        <v>1951</v>
      </c>
      <c r="F92" s="223" t="s">
        <v>1952</v>
      </c>
      <c r="G92" s="224" t="s">
        <v>395</v>
      </c>
      <c r="H92" s="225">
        <v>1</v>
      </c>
      <c r="I92" s="226"/>
      <c r="J92" s="227">
        <f>ROUND(I92*H92,2)</f>
        <v>0</v>
      </c>
      <c r="K92" s="223" t="s">
        <v>163</v>
      </c>
      <c r="L92" s="72"/>
      <c r="M92" s="228" t="s">
        <v>30</v>
      </c>
      <c r="N92" s="229" t="s">
        <v>45</v>
      </c>
      <c r="O92" s="47"/>
      <c r="P92" s="230">
        <f>O92*H92</f>
        <v>0</v>
      </c>
      <c r="Q92" s="230">
        <v>0</v>
      </c>
      <c r="R92" s="230">
        <f>Q92*H92</f>
        <v>0</v>
      </c>
      <c r="S92" s="230">
        <v>0</v>
      </c>
      <c r="T92" s="231">
        <f>S92*H92</f>
        <v>0</v>
      </c>
      <c r="AR92" s="24" t="s">
        <v>255</v>
      </c>
      <c r="AT92" s="24" t="s">
        <v>159</v>
      </c>
      <c r="AU92" s="24" t="s">
        <v>84</v>
      </c>
      <c r="AY92" s="24" t="s">
        <v>157</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255</v>
      </c>
      <c r="BM92" s="24" t="s">
        <v>1953</v>
      </c>
    </row>
    <row r="93" spans="2:65" s="1" customFormat="1" ht="16.5" customHeight="1">
      <c r="B93" s="46"/>
      <c r="C93" s="266" t="s">
        <v>184</v>
      </c>
      <c r="D93" s="266" t="s">
        <v>179</v>
      </c>
      <c r="E93" s="267" t="s">
        <v>1954</v>
      </c>
      <c r="F93" s="268" t="s">
        <v>1955</v>
      </c>
      <c r="G93" s="269" t="s">
        <v>942</v>
      </c>
      <c r="H93" s="270">
        <v>1</v>
      </c>
      <c r="I93" s="271"/>
      <c r="J93" s="272">
        <f>ROUND(I93*H93,2)</f>
        <v>0</v>
      </c>
      <c r="K93" s="268" t="s">
        <v>183</v>
      </c>
      <c r="L93" s="273"/>
      <c r="M93" s="274" t="s">
        <v>30</v>
      </c>
      <c r="N93" s="275" t="s">
        <v>45</v>
      </c>
      <c r="O93" s="47"/>
      <c r="P93" s="230">
        <f>O93*H93</f>
        <v>0</v>
      </c>
      <c r="Q93" s="230">
        <v>0</v>
      </c>
      <c r="R93" s="230">
        <f>Q93*H93</f>
        <v>0</v>
      </c>
      <c r="S93" s="230">
        <v>0</v>
      </c>
      <c r="T93" s="231">
        <f>S93*H93</f>
        <v>0</v>
      </c>
      <c r="AR93" s="24" t="s">
        <v>370</v>
      </c>
      <c r="AT93" s="24" t="s">
        <v>179</v>
      </c>
      <c r="AU93" s="24" t="s">
        <v>84</v>
      </c>
      <c r="AY93" s="24" t="s">
        <v>157</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255</v>
      </c>
      <c r="BM93" s="24" t="s">
        <v>1956</v>
      </c>
    </row>
    <row r="94" spans="2:65" s="1" customFormat="1" ht="16.5" customHeight="1">
      <c r="B94" s="46"/>
      <c r="C94" s="221" t="s">
        <v>213</v>
      </c>
      <c r="D94" s="221" t="s">
        <v>159</v>
      </c>
      <c r="E94" s="222" t="s">
        <v>1957</v>
      </c>
      <c r="F94" s="223" t="s">
        <v>1958</v>
      </c>
      <c r="G94" s="224" t="s">
        <v>942</v>
      </c>
      <c r="H94" s="225">
        <v>1</v>
      </c>
      <c r="I94" s="226"/>
      <c r="J94" s="227">
        <f>ROUND(I94*H94,2)</f>
        <v>0</v>
      </c>
      <c r="K94" s="223" t="s">
        <v>183</v>
      </c>
      <c r="L94" s="72"/>
      <c r="M94" s="228" t="s">
        <v>30</v>
      </c>
      <c r="N94" s="229" t="s">
        <v>45</v>
      </c>
      <c r="O94" s="47"/>
      <c r="P94" s="230">
        <f>O94*H94</f>
        <v>0</v>
      </c>
      <c r="Q94" s="230">
        <v>0</v>
      </c>
      <c r="R94" s="230">
        <f>Q94*H94</f>
        <v>0</v>
      </c>
      <c r="S94" s="230">
        <v>0</v>
      </c>
      <c r="T94" s="231">
        <f>S94*H94</f>
        <v>0</v>
      </c>
      <c r="AR94" s="24" t="s">
        <v>255</v>
      </c>
      <c r="AT94" s="24" t="s">
        <v>159</v>
      </c>
      <c r="AU94" s="24" t="s">
        <v>84</v>
      </c>
      <c r="AY94" s="24" t="s">
        <v>157</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255</v>
      </c>
      <c r="BM94" s="24" t="s">
        <v>1959</v>
      </c>
    </row>
    <row r="95" spans="2:65" s="1" customFormat="1" ht="25.5" customHeight="1">
      <c r="B95" s="46"/>
      <c r="C95" s="221" t="s">
        <v>217</v>
      </c>
      <c r="D95" s="221" t="s">
        <v>159</v>
      </c>
      <c r="E95" s="222" t="s">
        <v>1960</v>
      </c>
      <c r="F95" s="223" t="s">
        <v>1961</v>
      </c>
      <c r="G95" s="224" t="s">
        <v>942</v>
      </c>
      <c r="H95" s="225">
        <v>1</v>
      </c>
      <c r="I95" s="226"/>
      <c r="J95" s="227">
        <f>ROUND(I95*H95,2)</f>
        <v>0</v>
      </c>
      <c r="K95" s="223" t="s">
        <v>183</v>
      </c>
      <c r="L95" s="72"/>
      <c r="M95" s="228" t="s">
        <v>30</v>
      </c>
      <c r="N95" s="229" t="s">
        <v>45</v>
      </c>
      <c r="O95" s="47"/>
      <c r="P95" s="230">
        <f>O95*H95</f>
        <v>0</v>
      </c>
      <c r="Q95" s="230">
        <v>0</v>
      </c>
      <c r="R95" s="230">
        <f>Q95*H95</f>
        <v>0</v>
      </c>
      <c r="S95" s="230">
        <v>0</v>
      </c>
      <c r="T95" s="231">
        <f>S95*H95</f>
        <v>0</v>
      </c>
      <c r="AR95" s="24" t="s">
        <v>255</v>
      </c>
      <c r="AT95" s="24" t="s">
        <v>159</v>
      </c>
      <c r="AU95" s="24" t="s">
        <v>84</v>
      </c>
      <c r="AY95" s="24" t="s">
        <v>157</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255</v>
      </c>
      <c r="BM95" s="24" t="s">
        <v>1962</v>
      </c>
    </row>
    <row r="96" spans="2:65" s="1" customFormat="1" ht="25.5" customHeight="1">
      <c r="B96" s="46"/>
      <c r="C96" s="221" t="s">
        <v>223</v>
      </c>
      <c r="D96" s="221" t="s">
        <v>159</v>
      </c>
      <c r="E96" s="222" t="s">
        <v>1963</v>
      </c>
      <c r="F96" s="223" t="s">
        <v>1964</v>
      </c>
      <c r="G96" s="224" t="s">
        <v>942</v>
      </c>
      <c r="H96" s="225">
        <v>1</v>
      </c>
      <c r="I96" s="226"/>
      <c r="J96" s="227">
        <f>ROUND(I96*H96,2)</f>
        <v>0</v>
      </c>
      <c r="K96" s="223" t="s">
        <v>183</v>
      </c>
      <c r="L96" s="72"/>
      <c r="M96" s="228" t="s">
        <v>30</v>
      </c>
      <c r="N96" s="229" t="s">
        <v>45</v>
      </c>
      <c r="O96" s="47"/>
      <c r="P96" s="230">
        <f>O96*H96</f>
        <v>0</v>
      </c>
      <c r="Q96" s="230">
        <v>0</v>
      </c>
      <c r="R96" s="230">
        <f>Q96*H96</f>
        <v>0</v>
      </c>
      <c r="S96" s="230">
        <v>0</v>
      </c>
      <c r="T96" s="231">
        <f>S96*H96</f>
        <v>0</v>
      </c>
      <c r="AR96" s="24" t="s">
        <v>255</v>
      </c>
      <c r="AT96" s="24" t="s">
        <v>159</v>
      </c>
      <c r="AU96" s="24" t="s">
        <v>84</v>
      </c>
      <c r="AY96" s="24" t="s">
        <v>157</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255</v>
      </c>
      <c r="BM96" s="24" t="s">
        <v>1965</v>
      </c>
    </row>
    <row r="97" spans="2:65" s="1" customFormat="1" ht="16.5" customHeight="1">
      <c r="B97" s="46"/>
      <c r="C97" s="221" t="s">
        <v>227</v>
      </c>
      <c r="D97" s="221" t="s">
        <v>159</v>
      </c>
      <c r="E97" s="222" t="s">
        <v>1966</v>
      </c>
      <c r="F97" s="223" t="s">
        <v>1967</v>
      </c>
      <c r="G97" s="224" t="s">
        <v>942</v>
      </c>
      <c r="H97" s="225">
        <v>1</v>
      </c>
      <c r="I97" s="226"/>
      <c r="J97" s="227">
        <f>ROUND(I97*H97,2)</f>
        <v>0</v>
      </c>
      <c r="K97" s="223" t="s">
        <v>183</v>
      </c>
      <c r="L97" s="72"/>
      <c r="M97" s="228" t="s">
        <v>30</v>
      </c>
      <c r="N97" s="229" t="s">
        <v>45</v>
      </c>
      <c r="O97" s="47"/>
      <c r="P97" s="230">
        <f>O97*H97</f>
        <v>0</v>
      </c>
      <c r="Q97" s="230">
        <v>0</v>
      </c>
      <c r="R97" s="230">
        <f>Q97*H97</f>
        <v>0</v>
      </c>
      <c r="S97" s="230">
        <v>0</v>
      </c>
      <c r="T97" s="231">
        <f>S97*H97</f>
        <v>0</v>
      </c>
      <c r="AR97" s="24" t="s">
        <v>255</v>
      </c>
      <c r="AT97" s="24" t="s">
        <v>159</v>
      </c>
      <c r="AU97" s="24" t="s">
        <v>84</v>
      </c>
      <c r="AY97" s="24" t="s">
        <v>157</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255</v>
      </c>
      <c r="BM97" s="24" t="s">
        <v>1968</v>
      </c>
    </row>
    <row r="98" spans="2:65" s="1" customFormat="1" ht="25.5" customHeight="1">
      <c r="B98" s="46"/>
      <c r="C98" s="221" t="s">
        <v>235</v>
      </c>
      <c r="D98" s="221" t="s">
        <v>159</v>
      </c>
      <c r="E98" s="222" t="s">
        <v>1969</v>
      </c>
      <c r="F98" s="223" t="s">
        <v>1970</v>
      </c>
      <c r="G98" s="224" t="s">
        <v>942</v>
      </c>
      <c r="H98" s="225">
        <v>1</v>
      </c>
      <c r="I98" s="226"/>
      <c r="J98" s="227">
        <f>ROUND(I98*H98,2)</f>
        <v>0</v>
      </c>
      <c r="K98" s="223" t="s">
        <v>183</v>
      </c>
      <c r="L98" s="72"/>
      <c r="M98" s="228" t="s">
        <v>30</v>
      </c>
      <c r="N98" s="229" t="s">
        <v>45</v>
      </c>
      <c r="O98" s="47"/>
      <c r="P98" s="230">
        <f>O98*H98</f>
        <v>0</v>
      </c>
      <c r="Q98" s="230">
        <v>0</v>
      </c>
      <c r="R98" s="230">
        <f>Q98*H98</f>
        <v>0</v>
      </c>
      <c r="S98" s="230">
        <v>0</v>
      </c>
      <c r="T98" s="231">
        <f>S98*H98</f>
        <v>0</v>
      </c>
      <c r="AR98" s="24" t="s">
        <v>255</v>
      </c>
      <c r="AT98" s="24" t="s">
        <v>159</v>
      </c>
      <c r="AU98" s="24" t="s">
        <v>84</v>
      </c>
      <c r="AY98" s="24" t="s">
        <v>157</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255</v>
      </c>
      <c r="BM98" s="24" t="s">
        <v>1971</v>
      </c>
    </row>
    <row r="99" spans="2:65" s="1" customFormat="1" ht="16.5" customHeight="1">
      <c r="B99" s="46"/>
      <c r="C99" s="221" t="s">
        <v>241</v>
      </c>
      <c r="D99" s="221" t="s">
        <v>159</v>
      </c>
      <c r="E99" s="222" t="s">
        <v>1972</v>
      </c>
      <c r="F99" s="223" t="s">
        <v>1973</v>
      </c>
      <c r="G99" s="224" t="s">
        <v>942</v>
      </c>
      <c r="H99" s="225">
        <v>1</v>
      </c>
      <c r="I99" s="226"/>
      <c r="J99" s="227">
        <f>ROUND(I99*H99,2)</f>
        <v>0</v>
      </c>
      <c r="K99" s="223" t="s">
        <v>183</v>
      </c>
      <c r="L99" s="72"/>
      <c r="M99" s="228" t="s">
        <v>30</v>
      </c>
      <c r="N99" s="229" t="s">
        <v>45</v>
      </c>
      <c r="O99" s="47"/>
      <c r="P99" s="230">
        <f>O99*H99</f>
        <v>0</v>
      </c>
      <c r="Q99" s="230">
        <v>0</v>
      </c>
      <c r="R99" s="230">
        <f>Q99*H99</f>
        <v>0</v>
      </c>
      <c r="S99" s="230">
        <v>0</v>
      </c>
      <c r="T99" s="231">
        <f>S99*H99</f>
        <v>0</v>
      </c>
      <c r="AR99" s="24" t="s">
        <v>255</v>
      </c>
      <c r="AT99" s="24" t="s">
        <v>159</v>
      </c>
      <c r="AU99" s="24" t="s">
        <v>84</v>
      </c>
      <c r="AY99" s="24" t="s">
        <v>157</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255</v>
      </c>
      <c r="BM99" s="24" t="s">
        <v>1974</v>
      </c>
    </row>
    <row r="100" spans="2:65" s="1" customFormat="1" ht="25.5" customHeight="1">
      <c r="B100" s="46"/>
      <c r="C100" s="221" t="s">
        <v>10</v>
      </c>
      <c r="D100" s="221" t="s">
        <v>159</v>
      </c>
      <c r="E100" s="222" t="s">
        <v>1975</v>
      </c>
      <c r="F100" s="223" t="s">
        <v>1976</v>
      </c>
      <c r="G100" s="224" t="s">
        <v>942</v>
      </c>
      <c r="H100" s="225">
        <v>1</v>
      </c>
      <c r="I100" s="226"/>
      <c r="J100" s="227">
        <f>ROUND(I100*H100,2)</f>
        <v>0</v>
      </c>
      <c r="K100" s="223" t="s">
        <v>183</v>
      </c>
      <c r="L100" s="72"/>
      <c r="M100" s="228" t="s">
        <v>30</v>
      </c>
      <c r="N100" s="229" t="s">
        <v>45</v>
      </c>
      <c r="O100" s="47"/>
      <c r="P100" s="230">
        <f>O100*H100</f>
        <v>0</v>
      </c>
      <c r="Q100" s="230">
        <v>0</v>
      </c>
      <c r="R100" s="230">
        <f>Q100*H100</f>
        <v>0</v>
      </c>
      <c r="S100" s="230">
        <v>0</v>
      </c>
      <c r="T100" s="231">
        <f>S100*H100</f>
        <v>0</v>
      </c>
      <c r="AR100" s="24" t="s">
        <v>255</v>
      </c>
      <c r="AT100" s="24" t="s">
        <v>159</v>
      </c>
      <c r="AU100" s="24" t="s">
        <v>84</v>
      </c>
      <c r="AY100" s="24" t="s">
        <v>157</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255</v>
      </c>
      <c r="BM100" s="24" t="s">
        <v>1977</v>
      </c>
    </row>
    <row r="101" spans="2:65" s="1" customFormat="1" ht="16.5" customHeight="1">
      <c r="B101" s="46"/>
      <c r="C101" s="221" t="s">
        <v>255</v>
      </c>
      <c r="D101" s="221" t="s">
        <v>159</v>
      </c>
      <c r="E101" s="222" t="s">
        <v>1978</v>
      </c>
      <c r="F101" s="223" t="s">
        <v>1979</v>
      </c>
      <c r="G101" s="224" t="s">
        <v>395</v>
      </c>
      <c r="H101" s="225">
        <v>1</v>
      </c>
      <c r="I101" s="226"/>
      <c r="J101" s="227">
        <f>ROUND(I101*H101,2)</f>
        <v>0</v>
      </c>
      <c r="K101" s="223" t="s">
        <v>163</v>
      </c>
      <c r="L101" s="72"/>
      <c r="M101" s="228" t="s">
        <v>30</v>
      </c>
      <c r="N101" s="229" t="s">
        <v>45</v>
      </c>
      <c r="O101" s="47"/>
      <c r="P101" s="230">
        <f>O101*H101</f>
        <v>0</v>
      </c>
      <c r="Q101" s="230">
        <v>0</v>
      </c>
      <c r="R101" s="230">
        <f>Q101*H101</f>
        <v>0</v>
      </c>
      <c r="S101" s="230">
        <v>0</v>
      </c>
      <c r="T101" s="231">
        <f>S101*H101</f>
        <v>0</v>
      </c>
      <c r="AR101" s="24" t="s">
        <v>255</v>
      </c>
      <c r="AT101" s="24" t="s">
        <v>159</v>
      </c>
      <c r="AU101" s="24" t="s">
        <v>84</v>
      </c>
      <c r="AY101" s="24" t="s">
        <v>157</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255</v>
      </c>
      <c r="BM101" s="24" t="s">
        <v>1980</v>
      </c>
    </row>
    <row r="102" spans="2:65" s="1" customFormat="1" ht="16.5" customHeight="1">
      <c r="B102" s="46"/>
      <c r="C102" s="266" t="s">
        <v>261</v>
      </c>
      <c r="D102" s="266" t="s">
        <v>179</v>
      </c>
      <c r="E102" s="267" t="s">
        <v>1981</v>
      </c>
      <c r="F102" s="268" t="s">
        <v>1982</v>
      </c>
      <c r="G102" s="269" t="s">
        <v>395</v>
      </c>
      <c r="H102" s="270">
        <v>1</v>
      </c>
      <c r="I102" s="271"/>
      <c r="J102" s="272">
        <f>ROUND(I102*H102,2)</f>
        <v>0</v>
      </c>
      <c r="K102" s="268" t="s">
        <v>183</v>
      </c>
      <c r="L102" s="273"/>
      <c r="M102" s="274" t="s">
        <v>30</v>
      </c>
      <c r="N102" s="275" t="s">
        <v>45</v>
      </c>
      <c r="O102" s="47"/>
      <c r="P102" s="230">
        <f>O102*H102</f>
        <v>0</v>
      </c>
      <c r="Q102" s="230">
        <v>0</v>
      </c>
      <c r="R102" s="230">
        <f>Q102*H102</f>
        <v>0</v>
      </c>
      <c r="S102" s="230">
        <v>0</v>
      </c>
      <c r="T102" s="231">
        <f>S102*H102</f>
        <v>0</v>
      </c>
      <c r="AR102" s="24" t="s">
        <v>370</v>
      </c>
      <c r="AT102" s="24" t="s">
        <v>179</v>
      </c>
      <c r="AU102" s="24" t="s">
        <v>84</v>
      </c>
      <c r="AY102" s="24" t="s">
        <v>157</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255</v>
      </c>
      <c r="BM102" s="24" t="s">
        <v>1983</v>
      </c>
    </row>
    <row r="103" spans="2:65" s="1" customFormat="1" ht="16.5" customHeight="1">
      <c r="B103" s="46"/>
      <c r="C103" s="221" t="s">
        <v>267</v>
      </c>
      <c r="D103" s="221" t="s">
        <v>159</v>
      </c>
      <c r="E103" s="222" t="s">
        <v>1984</v>
      </c>
      <c r="F103" s="223" t="s">
        <v>1985</v>
      </c>
      <c r="G103" s="224" t="s">
        <v>395</v>
      </c>
      <c r="H103" s="225">
        <v>40</v>
      </c>
      <c r="I103" s="226"/>
      <c r="J103" s="227">
        <f>ROUND(I103*H103,2)</f>
        <v>0</v>
      </c>
      <c r="K103" s="223" t="s">
        <v>163</v>
      </c>
      <c r="L103" s="72"/>
      <c r="M103" s="228" t="s">
        <v>30</v>
      </c>
      <c r="N103" s="229" t="s">
        <v>45</v>
      </c>
      <c r="O103" s="47"/>
      <c r="P103" s="230">
        <f>O103*H103</f>
        <v>0</v>
      </c>
      <c r="Q103" s="230">
        <v>0</v>
      </c>
      <c r="R103" s="230">
        <f>Q103*H103</f>
        <v>0</v>
      </c>
      <c r="S103" s="230">
        <v>0</v>
      </c>
      <c r="T103" s="231">
        <f>S103*H103</f>
        <v>0</v>
      </c>
      <c r="AR103" s="24" t="s">
        <v>255</v>
      </c>
      <c r="AT103" s="24" t="s">
        <v>159</v>
      </c>
      <c r="AU103" s="24" t="s">
        <v>84</v>
      </c>
      <c r="AY103" s="24" t="s">
        <v>157</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255</v>
      </c>
      <c r="BM103" s="24" t="s">
        <v>1986</v>
      </c>
    </row>
    <row r="104" spans="2:65" s="1" customFormat="1" ht="16.5" customHeight="1">
      <c r="B104" s="46"/>
      <c r="C104" s="266" t="s">
        <v>272</v>
      </c>
      <c r="D104" s="266" t="s">
        <v>179</v>
      </c>
      <c r="E104" s="267" t="s">
        <v>1987</v>
      </c>
      <c r="F104" s="268" t="s">
        <v>1988</v>
      </c>
      <c r="G104" s="269" t="s">
        <v>395</v>
      </c>
      <c r="H104" s="270">
        <v>40</v>
      </c>
      <c r="I104" s="271"/>
      <c r="J104" s="272">
        <f>ROUND(I104*H104,2)</f>
        <v>0</v>
      </c>
      <c r="K104" s="268" t="s">
        <v>163</v>
      </c>
      <c r="L104" s="273"/>
      <c r="M104" s="274" t="s">
        <v>30</v>
      </c>
      <c r="N104" s="275" t="s">
        <v>45</v>
      </c>
      <c r="O104" s="47"/>
      <c r="P104" s="230">
        <f>O104*H104</f>
        <v>0</v>
      </c>
      <c r="Q104" s="230">
        <v>0</v>
      </c>
      <c r="R104" s="230">
        <f>Q104*H104</f>
        <v>0</v>
      </c>
      <c r="S104" s="230">
        <v>0</v>
      </c>
      <c r="T104" s="231">
        <f>S104*H104</f>
        <v>0</v>
      </c>
      <c r="AR104" s="24" t="s">
        <v>370</v>
      </c>
      <c r="AT104" s="24" t="s">
        <v>179</v>
      </c>
      <c r="AU104" s="24" t="s">
        <v>84</v>
      </c>
      <c r="AY104" s="24" t="s">
        <v>157</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255</v>
      </c>
      <c r="BM104" s="24" t="s">
        <v>1989</v>
      </c>
    </row>
    <row r="105" spans="2:63" s="10" customFormat="1" ht="29.85" customHeight="1">
      <c r="B105" s="205"/>
      <c r="C105" s="206"/>
      <c r="D105" s="207" t="s">
        <v>73</v>
      </c>
      <c r="E105" s="219" t="s">
        <v>1990</v>
      </c>
      <c r="F105" s="219" t="s">
        <v>1991</v>
      </c>
      <c r="G105" s="206"/>
      <c r="H105" s="206"/>
      <c r="I105" s="209"/>
      <c r="J105" s="220">
        <f>BK105</f>
        <v>0</v>
      </c>
      <c r="K105" s="206"/>
      <c r="L105" s="211"/>
      <c r="M105" s="212"/>
      <c r="N105" s="213"/>
      <c r="O105" s="213"/>
      <c r="P105" s="214">
        <f>SUM(P106:P117)</f>
        <v>0</v>
      </c>
      <c r="Q105" s="213"/>
      <c r="R105" s="214">
        <f>SUM(R106:R117)</f>
        <v>0.04486</v>
      </c>
      <c r="S105" s="213"/>
      <c r="T105" s="215">
        <f>SUM(T106:T117)</f>
        <v>0</v>
      </c>
      <c r="AR105" s="216" t="s">
        <v>84</v>
      </c>
      <c r="AT105" s="217" t="s">
        <v>73</v>
      </c>
      <c r="AU105" s="217" t="s">
        <v>82</v>
      </c>
      <c r="AY105" s="216" t="s">
        <v>157</v>
      </c>
      <c r="BK105" s="218">
        <f>SUM(BK106:BK117)</f>
        <v>0</v>
      </c>
    </row>
    <row r="106" spans="2:65" s="1" customFormat="1" ht="16.5" customHeight="1">
      <c r="B106" s="46"/>
      <c r="C106" s="221" t="s">
        <v>279</v>
      </c>
      <c r="D106" s="221" t="s">
        <v>159</v>
      </c>
      <c r="E106" s="222" t="s">
        <v>1992</v>
      </c>
      <c r="F106" s="223" t="s">
        <v>1993</v>
      </c>
      <c r="G106" s="224" t="s">
        <v>295</v>
      </c>
      <c r="H106" s="225">
        <v>600</v>
      </c>
      <c r="I106" s="226"/>
      <c r="J106" s="227">
        <f>ROUND(I106*H106,2)</f>
        <v>0</v>
      </c>
      <c r="K106" s="223" t="s">
        <v>163</v>
      </c>
      <c r="L106" s="72"/>
      <c r="M106" s="228" t="s">
        <v>30</v>
      </c>
      <c r="N106" s="229" t="s">
        <v>45</v>
      </c>
      <c r="O106" s="47"/>
      <c r="P106" s="230">
        <f>O106*H106</f>
        <v>0</v>
      </c>
      <c r="Q106" s="230">
        <v>0</v>
      </c>
      <c r="R106" s="230">
        <f>Q106*H106</f>
        <v>0</v>
      </c>
      <c r="S106" s="230">
        <v>0</v>
      </c>
      <c r="T106" s="231">
        <f>S106*H106</f>
        <v>0</v>
      </c>
      <c r="AR106" s="24" t="s">
        <v>255</v>
      </c>
      <c r="AT106" s="24" t="s">
        <v>159</v>
      </c>
      <c r="AU106" s="24" t="s">
        <v>84</v>
      </c>
      <c r="AY106" s="24" t="s">
        <v>157</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255</v>
      </c>
      <c r="BM106" s="24" t="s">
        <v>1994</v>
      </c>
    </row>
    <row r="107" spans="2:65" s="1" customFormat="1" ht="16.5" customHeight="1">
      <c r="B107" s="46"/>
      <c r="C107" s="266" t="s">
        <v>9</v>
      </c>
      <c r="D107" s="266" t="s">
        <v>179</v>
      </c>
      <c r="E107" s="267" t="s">
        <v>1995</v>
      </c>
      <c r="F107" s="268" t="s">
        <v>1996</v>
      </c>
      <c r="G107" s="269" t="s">
        <v>295</v>
      </c>
      <c r="H107" s="270">
        <v>600</v>
      </c>
      <c r="I107" s="271"/>
      <c r="J107" s="272">
        <f>ROUND(I107*H107,2)</f>
        <v>0</v>
      </c>
      <c r="K107" s="268" t="s">
        <v>163</v>
      </c>
      <c r="L107" s="273"/>
      <c r="M107" s="274" t="s">
        <v>30</v>
      </c>
      <c r="N107" s="275" t="s">
        <v>45</v>
      </c>
      <c r="O107" s="47"/>
      <c r="P107" s="230">
        <f>O107*H107</f>
        <v>0</v>
      </c>
      <c r="Q107" s="230">
        <v>7E-05</v>
      </c>
      <c r="R107" s="230">
        <f>Q107*H107</f>
        <v>0.041999999999999996</v>
      </c>
      <c r="S107" s="230">
        <v>0</v>
      </c>
      <c r="T107" s="231">
        <f>S107*H107</f>
        <v>0</v>
      </c>
      <c r="AR107" s="24" t="s">
        <v>370</v>
      </c>
      <c r="AT107" s="24" t="s">
        <v>179</v>
      </c>
      <c r="AU107" s="24" t="s">
        <v>84</v>
      </c>
      <c r="AY107" s="24" t="s">
        <v>157</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255</v>
      </c>
      <c r="BM107" s="24" t="s">
        <v>1997</v>
      </c>
    </row>
    <row r="108" spans="2:65" s="1" customFormat="1" ht="16.5" customHeight="1">
      <c r="B108" s="46"/>
      <c r="C108" s="221" t="s">
        <v>288</v>
      </c>
      <c r="D108" s="221" t="s">
        <v>159</v>
      </c>
      <c r="E108" s="222" t="s">
        <v>1998</v>
      </c>
      <c r="F108" s="223" t="s">
        <v>1999</v>
      </c>
      <c r="G108" s="224" t="s">
        <v>395</v>
      </c>
      <c r="H108" s="225">
        <v>98</v>
      </c>
      <c r="I108" s="226"/>
      <c r="J108" s="227">
        <f>ROUND(I108*H108,2)</f>
        <v>0</v>
      </c>
      <c r="K108" s="223" t="s">
        <v>163</v>
      </c>
      <c r="L108" s="72"/>
      <c r="M108" s="228" t="s">
        <v>30</v>
      </c>
      <c r="N108" s="229" t="s">
        <v>45</v>
      </c>
      <c r="O108" s="47"/>
      <c r="P108" s="230">
        <f>O108*H108</f>
        <v>0</v>
      </c>
      <c r="Q108" s="230">
        <v>0</v>
      </c>
      <c r="R108" s="230">
        <f>Q108*H108</f>
        <v>0</v>
      </c>
      <c r="S108" s="230">
        <v>0</v>
      </c>
      <c r="T108" s="231">
        <f>S108*H108</f>
        <v>0</v>
      </c>
      <c r="AR108" s="24" t="s">
        <v>255</v>
      </c>
      <c r="AT108" s="24" t="s">
        <v>159</v>
      </c>
      <c r="AU108" s="24" t="s">
        <v>84</v>
      </c>
      <c r="AY108" s="24" t="s">
        <v>157</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255</v>
      </c>
      <c r="BM108" s="24" t="s">
        <v>2000</v>
      </c>
    </row>
    <row r="109" spans="2:51" s="12" customFormat="1" ht="13.5">
      <c r="B109" s="244"/>
      <c r="C109" s="245"/>
      <c r="D109" s="235" t="s">
        <v>166</v>
      </c>
      <c r="E109" s="246" t="s">
        <v>30</v>
      </c>
      <c r="F109" s="247" t="s">
        <v>2001</v>
      </c>
      <c r="G109" s="245"/>
      <c r="H109" s="248">
        <v>98</v>
      </c>
      <c r="I109" s="249"/>
      <c r="J109" s="245"/>
      <c r="K109" s="245"/>
      <c r="L109" s="250"/>
      <c r="M109" s="251"/>
      <c r="N109" s="252"/>
      <c r="O109" s="252"/>
      <c r="P109" s="252"/>
      <c r="Q109" s="252"/>
      <c r="R109" s="252"/>
      <c r="S109" s="252"/>
      <c r="T109" s="253"/>
      <c r="AT109" s="254" t="s">
        <v>166</v>
      </c>
      <c r="AU109" s="254" t="s">
        <v>84</v>
      </c>
      <c r="AV109" s="12" t="s">
        <v>84</v>
      </c>
      <c r="AW109" s="12" t="s">
        <v>37</v>
      </c>
      <c r="AX109" s="12" t="s">
        <v>82</v>
      </c>
      <c r="AY109" s="254" t="s">
        <v>157</v>
      </c>
    </row>
    <row r="110" spans="2:65" s="1" customFormat="1" ht="16.5" customHeight="1">
      <c r="B110" s="46"/>
      <c r="C110" s="266" t="s">
        <v>292</v>
      </c>
      <c r="D110" s="266" t="s">
        <v>179</v>
      </c>
      <c r="E110" s="267" t="s">
        <v>2002</v>
      </c>
      <c r="F110" s="268" t="s">
        <v>2003</v>
      </c>
      <c r="G110" s="269" t="s">
        <v>395</v>
      </c>
      <c r="H110" s="270">
        <v>90</v>
      </c>
      <c r="I110" s="271"/>
      <c r="J110" s="272">
        <f>ROUND(I110*H110,2)</f>
        <v>0</v>
      </c>
      <c r="K110" s="268" t="s">
        <v>163</v>
      </c>
      <c r="L110" s="273"/>
      <c r="M110" s="274" t="s">
        <v>30</v>
      </c>
      <c r="N110" s="275" t="s">
        <v>45</v>
      </c>
      <c r="O110" s="47"/>
      <c r="P110" s="230">
        <f>O110*H110</f>
        <v>0</v>
      </c>
      <c r="Q110" s="230">
        <v>3E-05</v>
      </c>
      <c r="R110" s="230">
        <f>Q110*H110</f>
        <v>0.0027</v>
      </c>
      <c r="S110" s="230">
        <v>0</v>
      </c>
      <c r="T110" s="231">
        <f>S110*H110</f>
        <v>0</v>
      </c>
      <c r="AR110" s="24" t="s">
        <v>370</v>
      </c>
      <c r="AT110" s="24" t="s">
        <v>179</v>
      </c>
      <c r="AU110" s="24" t="s">
        <v>84</v>
      </c>
      <c r="AY110" s="24" t="s">
        <v>157</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255</v>
      </c>
      <c r="BM110" s="24" t="s">
        <v>2004</v>
      </c>
    </row>
    <row r="111" spans="2:65" s="1" customFormat="1" ht="16.5" customHeight="1">
      <c r="B111" s="46"/>
      <c r="C111" s="266" t="s">
        <v>299</v>
      </c>
      <c r="D111" s="266" t="s">
        <v>179</v>
      </c>
      <c r="E111" s="267" t="s">
        <v>2005</v>
      </c>
      <c r="F111" s="268" t="s">
        <v>2006</v>
      </c>
      <c r="G111" s="269" t="s">
        <v>395</v>
      </c>
      <c r="H111" s="270">
        <v>5</v>
      </c>
      <c r="I111" s="271"/>
      <c r="J111" s="272">
        <f>ROUND(I111*H111,2)</f>
        <v>0</v>
      </c>
      <c r="K111" s="268" t="s">
        <v>163</v>
      </c>
      <c r="L111" s="273"/>
      <c r="M111" s="274" t="s">
        <v>30</v>
      </c>
      <c r="N111" s="275" t="s">
        <v>45</v>
      </c>
      <c r="O111" s="47"/>
      <c r="P111" s="230">
        <f>O111*H111</f>
        <v>0</v>
      </c>
      <c r="Q111" s="230">
        <v>2E-05</v>
      </c>
      <c r="R111" s="230">
        <f>Q111*H111</f>
        <v>0.0001</v>
      </c>
      <c r="S111" s="230">
        <v>0</v>
      </c>
      <c r="T111" s="231">
        <f>S111*H111</f>
        <v>0</v>
      </c>
      <c r="AR111" s="24" t="s">
        <v>370</v>
      </c>
      <c r="AT111" s="24" t="s">
        <v>179</v>
      </c>
      <c r="AU111" s="24" t="s">
        <v>84</v>
      </c>
      <c r="AY111" s="24" t="s">
        <v>157</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255</v>
      </c>
      <c r="BM111" s="24" t="s">
        <v>2007</v>
      </c>
    </row>
    <row r="112" spans="2:65" s="1" customFormat="1" ht="16.5" customHeight="1">
      <c r="B112" s="46"/>
      <c r="C112" s="266" t="s">
        <v>315</v>
      </c>
      <c r="D112" s="266" t="s">
        <v>179</v>
      </c>
      <c r="E112" s="267" t="s">
        <v>2008</v>
      </c>
      <c r="F112" s="268" t="s">
        <v>2009</v>
      </c>
      <c r="G112" s="269" t="s">
        <v>395</v>
      </c>
      <c r="H112" s="270">
        <v>2</v>
      </c>
      <c r="I112" s="271"/>
      <c r="J112" s="272">
        <f>ROUND(I112*H112,2)</f>
        <v>0</v>
      </c>
      <c r="K112" s="268" t="s">
        <v>183</v>
      </c>
      <c r="L112" s="273"/>
      <c r="M112" s="274" t="s">
        <v>30</v>
      </c>
      <c r="N112" s="275" t="s">
        <v>45</v>
      </c>
      <c r="O112" s="47"/>
      <c r="P112" s="230">
        <f>O112*H112</f>
        <v>0</v>
      </c>
      <c r="Q112" s="230">
        <v>2E-05</v>
      </c>
      <c r="R112" s="230">
        <f>Q112*H112</f>
        <v>4E-05</v>
      </c>
      <c r="S112" s="230">
        <v>0</v>
      </c>
      <c r="T112" s="231">
        <f>S112*H112</f>
        <v>0</v>
      </c>
      <c r="AR112" s="24" t="s">
        <v>370</v>
      </c>
      <c r="AT112" s="24" t="s">
        <v>179</v>
      </c>
      <c r="AU112" s="24" t="s">
        <v>84</v>
      </c>
      <c r="AY112" s="24" t="s">
        <v>157</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255</v>
      </c>
      <c r="BM112" s="24" t="s">
        <v>2010</v>
      </c>
    </row>
    <row r="113" spans="2:65" s="1" customFormat="1" ht="16.5" customHeight="1">
      <c r="B113" s="46"/>
      <c r="C113" s="266" t="s">
        <v>330</v>
      </c>
      <c r="D113" s="266" t="s">
        <v>179</v>
      </c>
      <c r="E113" s="267" t="s">
        <v>2011</v>
      </c>
      <c r="F113" s="268" t="s">
        <v>2012</v>
      </c>
      <c r="G113" s="269" t="s">
        <v>395</v>
      </c>
      <c r="H113" s="270">
        <v>1</v>
      </c>
      <c r="I113" s="271"/>
      <c r="J113" s="272">
        <f>ROUND(I113*H113,2)</f>
        <v>0</v>
      </c>
      <c r="K113" s="268" t="s">
        <v>183</v>
      </c>
      <c r="L113" s="273"/>
      <c r="M113" s="274" t="s">
        <v>30</v>
      </c>
      <c r="N113" s="275" t="s">
        <v>45</v>
      </c>
      <c r="O113" s="47"/>
      <c r="P113" s="230">
        <f>O113*H113</f>
        <v>0</v>
      </c>
      <c r="Q113" s="230">
        <v>2E-05</v>
      </c>
      <c r="R113" s="230">
        <f>Q113*H113</f>
        <v>2E-05</v>
      </c>
      <c r="S113" s="230">
        <v>0</v>
      </c>
      <c r="T113" s="231">
        <f>S113*H113</f>
        <v>0</v>
      </c>
      <c r="AR113" s="24" t="s">
        <v>370</v>
      </c>
      <c r="AT113" s="24" t="s">
        <v>179</v>
      </c>
      <c r="AU113" s="24" t="s">
        <v>84</v>
      </c>
      <c r="AY113" s="24" t="s">
        <v>157</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255</v>
      </c>
      <c r="BM113" s="24" t="s">
        <v>2013</v>
      </c>
    </row>
    <row r="114" spans="2:65" s="1" customFormat="1" ht="16.5" customHeight="1">
      <c r="B114" s="46"/>
      <c r="C114" s="221" t="s">
        <v>334</v>
      </c>
      <c r="D114" s="221" t="s">
        <v>159</v>
      </c>
      <c r="E114" s="222" t="s">
        <v>2014</v>
      </c>
      <c r="F114" s="223" t="s">
        <v>2015</v>
      </c>
      <c r="G114" s="224" t="s">
        <v>395</v>
      </c>
      <c r="H114" s="225">
        <v>12</v>
      </c>
      <c r="I114" s="226"/>
      <c r="J114" s="227">
        <f>ROUND(I114*H114,2)</f>
        <v>0</v>
      </c>
      <c r="K114" s="223" t="s">
        <v>163</v>
      </c>
      <c r="L114" s="72"/>
      <c r="M114" s="228" t="s">
        <v>30</v>
      </c>
      <c r="N114" s="229" t="s">
        <v>45</v>
      </c>
      <c r="O114" s="47"/>
      <c r="P114" s="230">
        <f>O114*H114</f>
        <v>0</v>
      </c>
      <c r="Q114" s="230">
        <v>0</v>
      </c>
      <c r="R114" s="230">
        <f>Q114*H114</f>
        <v>0</v>
      </c>
      <c r="S114" s="230">
        <v>0</v>
      </c>
      <c r="T114" s="231">
        <f>S114*H114</f>
        <v>0</v>
      </c>
      <c r="AR114" s="24" t="s">
        <v>255</v>
      </c>
      <c r="AT114" s="24" t="s">
        <v>159</v>
      </c>
      <c r="AU114" s="24" t="s">
        <v>84</v>
      </c>
      <c r="AY114" s="24" t="s">
        <v>157</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255</v>
      </c>
      <c r="BM114" s="24" t="s">
        <v>2016</v>
      </c>
    </row>
    <row r="115" spans="2:51" s="12" customFormat="1" ht="13.5">
      <c r="B115" s="244"/>
      <c r="C115" s="245"/>
      <c r="D115" s="235" t="s">
        <v>166</v>
      </c>
      <c r="E115" s="246" t="s">
        <v>30</v>
      </c>
      <c r="F115" s="247" t="s">
        <v>2017</v>
      </c>
      <c r="G115" s="245"/>
      <c r="H115" s="248">
        <v>12</v>
      </c>
      <c r="I115" s="249"/>
      <c r="J115" s="245"/>
      <c r="K115" s="245"/>
      <c r="L115" s="250"/>
      <c r="M115" s="251"/>
      <c r="N115" s="252"/>
      <c r="O115" s="252"/>
      <c r="P115" s="252"/>
      <c r="Q115" s="252"/>
      <c r="R115" s="252"/>
      <c r="S115" s="252"/>
      <c r="T115" s="253"/>
      <c r="AT115" s="254" t="s">
        <v>166</v>
      </c>
      <c r="AU115" s="254" t="s">
        <v>84</v>
      </c>
      <c r="AV115" s="12" t="s">
        <v>84</v>
      </c>
      <c r="AW115" s="12" t="s">
        <v>37</v>
      </c>
      <c r="AX115" s="12" t="s">
        <v>82</v>
      </c>
      <c r="AY115" s="254" t="s">
        <v>157</v>
      </c>
    </row>
    <row r="116" spans="2:65" s="1" customFormat="1" ht="16.5" customHeight="1">
      <c r="B116" s="46"/>
      <c r="C116" s="266" t="s">
        <v>346</v>
      </c>
      <c r="D116" s="266" t="s">
        <v>179</v>
      </c>
      <c r="E116" s="267" t="s">
        <v>2018</v>
      </c>
      <c r="F116" s="268" t="s">
        <v>2019</v>
      </c>
      <c r="G116" s="269" t="s">
        <v>395</v>
      </c>
      <c r="H116" s="270">
        <v>10</v>
      </c>
      <c r="I116" s="271"/>
      <c r="J116" s="272">
        <f>ROUND(I116*H116,2)</f>
        <v>0</v>
      </c>
      <c r="K116" s="268" t="s">
        <v>183</v>
      </c>
      <c r="L116" s="273"/>
      <c r="M116" s="274" t="s">
        <v>30</v>
      </c>
      <c r="N116" s="275" t="s">
        <v>45</v>
      </c>
      <c r="O116" s="47"/>
      <c r="P116" s="230">
        <f>O116*H116</f>
        <v>0</v>
      </c>
      <c r="Q116" s="230">
        <v>0</v>
      </c>
      <c r="R116" s="230">
        <f>Q116*H116</f>
        <v>0</v>
      </c>
      <c r="S116" s="230">
        <v>0</v>
      </c>
      <c r="T116" s="231">
        <f>S116*H116</f>
        <v>0</v>
      </c>
      <c r="AR116" s="24" t="s">
        <v>370</v>
      </c>
      <c r="AT116" s="24" t="s">
        <v>179</v>
      </c>
      <c r="AU116" s="24" t="s">
        <v>84</v>
      </c>
      <c r="AY116" s="24" t="s">
        <v>157</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255</v>
      </c>
      <c r="BM116" s="24" t="s">
        <v>2020</v>
      </c>
    </row>
    <row r="117" spans="2:65" s="1" customFormat="1" ht="16.5" customHeight="1">
      <c r="B117" s="46"/>
      <c r="C117" s="266" t="s">
        <v>351</v>
      </c>
      <c r="D117" s="266" t="s">
        <v>179</v>
      </c>
      <c r="E117" s="267" t="s">
        <v>2021</v>
      </c>
      <c r="F117" s="268" t="s">
        <v>2022</v>
      </c>
      <c r="G117" s="269" t="s">
        <v>395</v>
      </c>
      <c r="H117" s="270">
        <v>2</v>
      </c>
      <c r="I117" s="271"/>
      <c r="J117" s="272">
        <f>ROUND(I117*H117,2)</f>
        <v>0</v>
      </c>
      <c r="K117" s="268" t="s">
        <v>183</v>
      </c>
      <c r="L117" s="273"/>
      <c r="M117" s="274" t="s">
        <v>30</v>
      </c>
      <c r="N117" s="275" t="s">
        <v>45</v>
      </c>
      <c r="O117" s="47"/>
      <c r="P117" s="230">
        <f>O117*H117</f>
        <v>0</v>
      </c>
      <c r="Q117" s="230">
        <v>0</v>
      </c>
      <c r="R117" s="230">
        <f>Q117*H117</f>
        <v>0</v>
      </c>
      <c r="S117" s="230">
        <v>0</v>
      </c>
      <c r="T117" s="231">
        <f>S117*H117</f>
        <v>0</v>
      </c>
      <c r="AR117" s="24" t="s">
        <v>370</v>
      </c>
      <c r="AT117" s="24" t="s">
        <v>179</v>
      </c>
      <c r="AU117" s="24" t="s">
        <v>84</v>
      </c>
      <c r="AY117" s="24" t="s">
        <v>157</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255</v>
      </c>
      <c r="BM117" s="24" t="s">
        <v>2023</v>
      </c>
    </row>
    <row r="118" spans="2:63" s="10" customFormat="1" ht="29.85" customHeight="1">
      <c r="B118" s="205"/>
      <c r="C118" s="206"/>
      <c r="D118" s="207" t="s">
        <v>73</v>
      </c>
      <c r="E118" s="219" t="s">
        <v>2024</v>
      </c>
      <c r="F118" s="219" t="s">
        <v>2025</v>
      </c>
      <c r="G118" s="206"/>
      <c r="H118" s="206"/>
      <c r="I118" s="209"/>
      <c r="J118" s="220">
        <f>BK118</f>
        <v>0</v>
      </c>
      <c r="K118" s="206"/>
      <c r="L118" s="211"/>
      <c r="M118" s="212"/>
      <c r="N118" s="213"/>
      <c r="O118" s="213"/>
      <c r="P118" s="214">
        <f>SUM(P119:P138)</f>
        <v>0</v>
      </c>
      <c r="Q118" s="213"/>
      <c r="R118" s="214">
        <f>SUM(R119:R138)</f>
        <v>0.75085</v>
      </c>
      <c r="S118" s="213"/>
      <c r="T118" s="215">
        <f>SUM(T119:T138)</f>
        <v>0</v>
      </c>
      <c r="AR118" s="216" t="s">
        <v>84</v>
      </c>
      <c r="AT118" s="217" t="s">
        <v>73</v>
      </c>
      <c r="AU118" s="217" t="s">
        <v>82</v>
      </c>
      <c r="AY118" s="216" t="s">
        <v>157</v>
      </c>
      <c r="BK118" s="218">
        <f>SUM(BK119:BK138)</f>
        <v>0</v>
      </c>
    </row>
    <row r="119" spans="2:65" s="1" customFormat="1" ht="16.5" customHeight="1">
      <c r="B119" s="46"/>
      <c r="C119" s="221" t="s">
        <v>359</v>
      </c>
      <c r="D119" s="221" t="s">
        <v>159</v>
      </c>
      <c r="E119" s="222" t="s">
        <v>2026</v>
      </c>
      <c r="F119" s="223" t="s">
        <v>2027</v>
      </c>
      <c r="G119" s="224" t="s">
        <v>295</v>
      </c>
      <c r="H119" s="225">
        <v>80</v>
      </c>
      <c r="I119" s="226"/>
      <c r="J119" s="227">
        <f>ROUND(I119*H119,2)</f>
        <v>0</v>
      </c>
      <c r="K119" s="223" t="s">
        <v>163</v>
      </c>
      <c r="L119" s="72"/>
      <c r="M119" s="228" t="s">
        <v>30</v>
      </c>
      <c r="N119" s="229" t="s">
        <v>45</v>
      </c>
      <c r="O119" s="47"/>
      <c r="P119" s="230">
        <f>O119*H119</f>
        <v>0</v>
      </c>
      <c r="Q119" s="230">
        <v>0</v>
      </c>
      <c r="R119" s="230">
        <f>Q119*H119</f>
        <v>0</v>
      </c>
      <c r="S119" s="230">
        <v>0</v>
      </c>
      <c r="T119" s="231">
        <f>S119*H119</f>
        <v>0</v>
      </c>
      <c r="AR119" s="24" t="s">
        <v>255</v>
      </c>
      <c r="AT119" s="24" t="s">
        <v>159</v>
      </c>
      <c r="AU119" s="24" t="s">
        <v>84</v>
      </c>
      <c r="AY119" s="24" t="s">
        <v>157</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255</v>
      </c>
      <c r="BM119" s="24" t="s">
        <v>2028</v>
      </c>
    </row>
    <row r="120" spans="2:65" s="1" customFormat="1" ht="16.5" customHeight="1">
      <c r="B120" s="46"/>
      <c r="C120" s="266" t="s">
        <v>363</v>
      </c>
      <c r="D120" s="266" t="s">
        <v>179</v>
      </c>
      <c r="E120" s="267" t="s">
        <v>2029</v>
      </c>
      <c r="F120" s="268" t="s">
        <v>2030</v>
      </c>
      <c r="G120" s="269" t="s">
        <v>295</v>
      </c>
      <c r="H120" s="270">
        <v>80</v>
      </c>
      <c r="I120" s="271"/>
      <c r="J120" s="272">
        <f>ROUND(I120*H120,2)</f>
        <v>0</v>
      </c>
      <c r="K120" s="268" t="s">
        <v>163</v>
      </c>
      <c r="L120" s="273"/>
      <c r="M120" s="274" t="s">
        <v>30</v>
      </c>
      <c r="N120" s="275" t="s">
        <v>45</v>
      </c>
      <c r="O120" s="47"/>
      <c r="P120" s="230">
        <f>O120*H120</f>
        <v>0</v>
      </c>
      <c r="Q120" s="230">
        <v>0.00019</v>
      </c>
      <c r="R120" s="230">
        <f>Q120*H120</f>
        <v>0.015200000000000002</v>
      </c>
      <c r="S120" s="230">
        <v>0</v>
      </c>
      <c r="T120" s="231">
        <f>S120*H120</f>
        <v>0</v>
      </c>
      <c r="AR120" s="24" t="s">
        <v>370</v>
      </c>
      <c r="AT120" s="24" t="s">
        <v>179</v>
      </c>
      <c r="AU120" s="24" t="s">
        <v>84</v>
      </c>
      <c r="AY120" s="24" t="s">
        <v>157</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255</v>
      </c>
      <c r="BM120" s="24" t="s">
        <v>2031</v>
      </c>
    </row>
    <row r="121" spans="2:65" s="1" customFormat="1" ht="16.5" customHeight="1">
      <c r="B121" s="46"/>
      <c r="C121" s="221" t="s">
        <v>370</v>
      </c>
      <c r="D121" s="221" t="s">
        <v>159</v>
      </c>
      <c r="E121" s="222" t="s">
        <v>2032</v>
      </c>
      <c r="F121" s="223" t="s">
        <v>2033</v>
      </c>
      <c r="G121" s="224" t="s">
        <v>295</v>
      </c>
      <c r="H121" s="225">
        <v>2000</v>
      </c>
      <c r="I121" s="226"/>
      <c r="J121" s="227">
        <f>ROUND(I121*H121,2)</f>
        <v>0</v>
      </c>
      <c r="K121" s="223" t="s">
        <v>163</v>
      </c>
      <c r="L121" s="72"/>
      <c r="M121" s="228" t="s">
        <v>30</v>
      </c>
      <c r="N121" s="229" t="s">
        <v>45</v>
      </c>
      <c r="O121" s="47"/>
      <c r="P121" s="230">
        <f>O121*H121</f>
        <v>0</v>
      </c>
      <c r="Q121" s="230">
        <v>0</v>
      </c>
      <c r="R121" s="230">
        <f>Q121*H121</f>
        <v>0</v>
      </c>
      <c r="S121" s="230">
        <v>0</v>
      </c>
      <c r="T121" s="231">
        <f>S121*H121</f>
        <v>0</v>
      </c>
      <c r="AR121" s="24" t="s">
        <v>255</v>
      </c>
      <c r="AT121" s="24" t="s">
        <v>159</v>
      </c>
      <c r="AU121" s="24" t="s">
        <v>84</v>
      </c>
      <c r="AY121" s="24" t="s">
        <v>157</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255</v>
      </c>
      <c r="BM121" s="24" t="s">
        <v>2034</v>
      </c>
    </row>
    <row r="122" spans="2:51" s="12" customFormat="1" ht="13.5">
      <c r="B122" s="244"/>
      <c r="C122" s="245"/>
      <c r="D122" s="235" t="s">
        <v>166</v>
      </c>
      <c r="E122" s="246" t="s">
        <v>30</v>
      </c>
      <c r="F122" s="247" t="s">
        <v>2035</v>
      </c>
      <c r="G122" s="245"/>
      <c r="H122" s="248">
        <v>2000</v>
      </c>
      <c r="I122" s="249"/>
      <c r="J122" s="245"/>
      <c r="K122" s="245"/>
      <c r="L122" s="250"/>
      <c r="M122" s="251"/>
      <c r="N122" s="252"/>
      <c r="O122" s="252"/>
      <c r="P122" s="252"/>
      <c r="Q122" s="252"/>
      <c r="R122" s="252"/>
      <c r="S122" s="252"/>
      <c r="T122" s="253"/>
      <c r="AT122" s="254" t="s">
        <v>166</v>
      </c>
      <c r="AU122" s="254" t="s">
        <v>84</v>
      </c>
      <c r="AV122" s="12" t="s">
        <v>84</v>
      </c>
      <c r="AW122" s="12" t="s">
        <v>37</v>
      </c>
      <c r="AX122" s="12" t="s">
        <v>82</v>
      </c>
      <c r="AY122" s="254" t="s">
        <v>157</v>
      </c>
    </row>
    <row r="123" spans="2:65" s="1" customFormat="1" ht="16.5" customHeight="1">
      <c r="B123" s="46"/>
      <c r="C123" s="266" t="s">
        <v>376</v>
      </c>
      <c r="D123" s="266" t="s">
        <v>179</v>
      </c>
      <c r="E123" s="267" t="s">
        <v>2036</v>
      </c>
      <c r="F123" s="268" t="s">
        <v>2037</v>
      </c>
      <c r="G123" s="269" t="s">
        <v>295</v>
      </c>
      <c r="H123" s="270">
        <v>100</v>
      </c>
      <c r="I123" s="271"/>
      <c r="J123" s="272">
        <f>ROUND(I123*H123,2)</f>
        <v>0</v>
      </c>
      <c r="K123" s="268" t="s">
        <v>163</v>
      </c>
      <c r="L123" s="273"/>
      <c r="M123" s="274" t="s">
        <v>30</v>
      </c>
      <c r="N123" s="275" t="s">
        <v>45</v>
      </c>
      <c r="O123" s="47"/>
      <c r="P123" s="230">
        <f>O123*H123</f>
        <v>0</v>
      </c>
      <c r="Q123" s="230">
        <v>0.0001</v>
      </c>
      <c r="R123" s="230">
        <f>Q123*H123</f>
        <v>0.01</v>
      </c>
      <c r="S123" s="230">
        <v>0</v>
      </c>
      <c r="T123" s="231">
        <f>S123*H123</f>
        <v>0</v>
      </c>
      <c r="AR123" s="24" t="s">
        <v>370</v>
      </c>
      <c r="AT123" s="24" t="s">
        <v>179</v>
      </c>
      <c r="AU123" s="24" t="s">
        <v>84</v>
      </c>
      <c r="AY123" s="24" t="s">
        <v>157</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255</v>
      </c>
      <c r="BM123" s="24" t="s">
        <v>2038</v>
      </c>
    </row>
    <row r="124" spans="2:65" s="1" customFormat="1" ht="16.5" customHeight="1">
      <c r="B124" s="46"/>
      <c r="C124" s="266" t="s">
        <v>380</v>
      </c>
      <c r="D124" s="266" t="s">
        <v>179</v>
      </c>
      <c r="E124" s="267" t="s">
        <v>2039</v>
      </c>
      <c r="F124" s="268" t="s">
        <v>2040</v>
      </c>
      <c r="G124" s="269" t="s">
        <v>295</v>
      </c>
      <c r="H124" s="270">
        <v>1800</v>
      </c>
      <c r="I124" s="271"/>
      <c r="J124" s="272">
        <f>ROUND(I124*H124,2)</f>
        <v>0</v>
      </c>
      <c r="K124" s="268" t="s">
        <v>163</v>
      </c>
      <c r="L124" s="273"/>
      <c r="M124" s="274" t="s">
        <v>30</v>
      </c>
      <c r="N124" s="275" t="s">
        <v>45</v>
      </c>
      <c r="O124" s="47"/>
      <c r="P124" s="230">
        <f>O124*H124</f>
        <v>0</v>
      </c>
      <c r="Q124" s="230">
        <v>0.00012</v>
      </c>
      <c r="R124" s="230">
        <f>Q124*H124</f>
        <v>0.216</v>
      </c>
      <c r="S124" s="230">
        <v>0</v>
      </c>
      <c r="T124" s="231">
        <f>S124*H124</f>
        <v>0</v>
      </c>
      <c r="AR124" s="24" t="s">
        <v>370</v>
      </c>
      <c r="AT124" s="24" t="s">
        <v>179</v>
      </c>
      <c r="AU124" s="24" t="s">
        <v>84</v>
      </c>
      <c r="AY124" s="24" t="s">
        <v>157</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255</v>
      </c>
      <c r="BM124" s="24" t="s">
        <v>2041</v>
      </c>
    </row>
    <row r="125" spans="2:51" s="12" customFormat="1" ht="13.5">
      <c r="B125" s="244"/>
      <c r="C125" s="245"/>
      <c r="D125" s="235" t="s">
        <v>166</v>
      </c>
      <c r="E125" s="246" t="s">
        <v>30</v>
      </c>
      <c r="F125" s="247" t="s">
        <v>2042</v>
      </c>
      <c r="G125" s="245"/>
      <c r="H125" s="248">
        <v>100</v>
      </c>
      <c r="I125" s="249"/>
      <c r="J125" s="245"/>
      <c r="K125" s="245"/>
      <c r="L125" s="250"/>
      <c r="M125" s="251"/>
      <c r="N125" s="252"/>
      <c r="O125" s="252"/>
      <c r="P125" s="252"/>
      <c r="Q125" s="252"/>
      <c r="R125" s="252"/>
      <c r="S125" s="252"/>
      <c r="T125" s="253"/>
      <c r="AT125" s="254" t="s">
        <v>166</v>
      </c>
      <c r="AU125" s="254" t="s">
        <v>84</v>
      </c>
      <c r="AV125" s="12" t="s">
        <v>84</v>
      </c>
      <c r="AW125" s="12" t="s">
        <v>37</v>
      </c>
      <c r="AX125" s="12" t="s">
        <v>74</v>
      </c>
      <c r="AY125" s="254" t="s">
        <v>157</v>
      </c>
    </row>
    <row r="126" spans="2:51" s="12" customFormat="1" ht="13.5">
      <c r="B126" s="244"/>
      <c r="C126" s="245"/>
      <c r="D126" s="235" t="s">
        <v>166</v>
      </c>
      <c r="E126" s="246" t="s">
        <v>30</v>
      </c>
      <c r="F126" s="247" t="s">
        <v>2043</v>
      </c>
      <c r="G126" s="245"/>
      <c r="H126" s="248">
        <v>1700</v>
      </c>
      <c r="I126" s="249"/>
      <c r="J126" s="245"/>
      <c r="K126" s="245"/>
      <c r="L126" s="250"/>
      <c r="M126" s="251"/>
      <c r="N126" s="252"/>
      <c r="O126" s="252"/>
      <c r="P126" s="252"/>
      <c r="Q126" s="252"/>
      <c r="R126" s="252"/>
      <c r="S126" s="252"/>
      <c r="T126" s="253"/>
      <c r="AT126" s="254" t="s">
        <v>166</v>
      </c>
      <c r="AU126" s="254" t="s">
        <v>84</v>
      </c>
      <c r="AV126" s="12" t="s">
        <v>84</v>
      </c>
      <c r="AW126" s="12" t="s">
        <v>37</v>
      </c>
      <c r="AX126" s="12" t="s">
        <v>74</v>
      </c>
      <c r="AY126" s="254" t="s">
        <v>157</v>
      </c>
    </row>
    <row r="127" spans="2:51" s="13" customFormat="1" ht="13.5">
      <c r="B127" s="255"/>
      <c r="C127" s="256"/>
      <c r="D127" s="235" t="s">
        <v>166</v>
      </c>
      <c r="E127" s="257" t="s">
        <v>30</v>
      </c>
      <c r="F127" s="258" t="s">
        <v>177</v>
      </c>
      <c r="G127" s="256"/>
      <c r="H127" s="259">
        <v>1800</v>
      </c>
      <c r="I127" s="260"/>
      <c r="J127" s="256"/>
      <c r="K127" s="256"/>
      <c r="L127" s="261"/>
      <c r="M127" s="262"/>
      <c r="N127" s="263"/>
      <c r="O127" s="263"/>
      <c r="P127" s="263"/>
      <c r="Q127" s="263"/>
      <c r="R127" s="263"/>
      <c r="S127" s="263"/>
      <c r="T127" s="264"/>
      <c r="AT127" s="265" t="s">
        <v>166</v>
      </c>
      <c r="AU127" s="265" t="s">
        <v>84</v>
      </c>
      <c r="AV127" s="13" t="s">
        <v>164</v>
      </c>
      <c r="AW127" s="13" t="s">
        <v>37</v>
      </c>
      <c r="AX127" s="13" t="s">
        <v>82</v>
      </c>
      <c r="AY127" s="265" t="s">
        <v>157</v>
      </c>
    </row>
    <row r="128" spans="2:65" s="1" customFormat="1" ht="16.5" customHeight="1">
      <c r="B128" s="46"/>
      <c r="C128" s="221" t="s">
        <v>392</v>
      </c>
      <c r="D128" s="221" t="s">
        <v>159</v>
      </c>
      <c r="E128" s="222" t="s">
        <v>2044</v>
      </c>
      <c r="F128" s="223" t="s">
        <v>2045</v>
      </c>
      <c r="G128" s="224" t="s">
        <v>295</v>
      </c>
      <c r="H128" s="225">
        <v>1815</v>
      </c>
      <c r="I128" s="226"/>
      <c r="J128" s="227">
        <f>ROUND(I128*H128,2)</f>
        <v>0</v>
      </c>
      <c r="K128" s="223" t="s">
        <v>163</v>
      </c>
      <c r="L128" s="72"/>
      <c r="M128" s="228" t="s">
        <v>30</v>
      </c>
      <c r="N128" s="229" t="s">
        <v>45</v>
      </c>
      <c r="O128" s="47"/>
      <c r="P128" s="230">
        <f>O128*H128</f>
        <v>0</v>
      </c>
      <c r="Q128" s="230">
        <v>0</v>
      </c>
      <c r="R128" s="230">
        <f>Q128*H128</f>
        <v>0</v>
      </c>
      <c r="S128" s="230">
        <v>0</v>
      </c>
      <c r="T128" s="231">
        <f>S128*H128</f>
        <v>0</v>
      </c>
      <c r="AR128" s="24" t="s">
        <v>255</v>
      </c>
      <c r="AT128" s="24" t="s">
        <v>159</v>
      </c>
      <c r="AU128" s="24" t="s">
        <v>84</v>
      </c>
      <c r="AY128" s="24" t="s">
        <v>157</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255</v>
      </c>
      <c r="BM128" s="24" t="s">
        <v>2046</v>
      </c>
    </row>
    <row r="129" spans="2:51" s="12" customFormat="1" ht="13.5">
      <c r="B129" s="244"/>
      <c r="C129" s="245"/>
      <c r="D129" s="235" t="s">
        <v>166</v>
      </c>
      <c r="E129" s="246" t="s">
        <v>30</v>
      </c>
      <c r="F129" s="247" t="s">
        <v>2047</v>
      </c>
      <c r="G129" s="245"/>
      <c r="H129" s="248">
        <v>1815</v>
      </c>
      <c r="I129" s="249"/>
      <c r="J129" s="245"/>
      <c r="K129" s="245"/>
      <c r="L129" s="250"/>
      <c r="M129" s="251"/>
      <c r="N129" s="252"/>
      <c r="O129" s="252"/>
      <c r="P129" s="252"/>
      <c r="Q129" s="252"/>
      <c r="R129" s="252"/>
      <c r="S129" s="252"/>
      <c r="T129" s="253"/>
      <c r="AT129" s="254" t="s">
        <v>166</v>
      </c>
      <c r="AU129" s="254" t="s">
        <v>84</v>
      </c>
      <c r="AV129" s="12" t="s">
        <v>84</v>
      </c>
      <c r="AW129" s="12" t="s">
        <v>37</v>
      </c>
      <c r="AX129" s="12" t="s">
        <v>82</v>
      </c>
      <c r="AY129" s="254" t="s">
        <v>157</v>
      </c>
    </row>
    <row r="130" spans="2:65" s="1" customFormat="1" ht="16.5" customHeight="1">
      <c r="B130" s="46"/>
      <c r="C130" s="266" t="s">
        <v>397</v>
      </c>
      <c r="D130" s="266" t="s">
        <v>179</v>
      </c>
      <c r="E130" s="267" t="s">
        <v>2048</v>
      </c>
      <c r="F130" s="268" t="s">
        <v>2049</v>
      </c>
      <c r="G130" s="269" t="s">
        <v>295</v>
      </c>
      <c r="H130" s="270">
        <v>300</v>
      </c>
      <c r="I130" s="271"/>
      <c r="J130" s="272">
        <f>ROUND(I130*H130,2)</f>
        <v>0</v>
      </c>
      <c r="K130" s="268" t="s">
        <v>163</v>
      </c>
      <c r="L130" s="273"/>
      <c r="M130" s="274" t="s">
        <v>30</v>
      </c>
      <c r="N130" s="275" t="s">
        <v>45</v>
      </c>
      <c r="O130" s="47"/>
      <c r="P130" s="230">
        <f>O130*H130</f>
        <v>0</v>
      </c>
      <c r="Q130" s="230">
        <v>0.00016</v>
      </c>
      <c r="R130" s="230">
        <f>Q130*H130</f>
        <v>0.048</v>
      </c>
      <c r="S130" s="230">
        <v>0</v>
      </c>
      <c r="T130" s="231">
        <f>S130*H130</f>
        <v>0</v>
      </c>
      <c r="AR130" s="24" t="s">
        <v>370</v>
      </c>
      <c r="AT130" s="24" t="s">
        <v>179</v>
      </c>
      <c r="AU130" s="24" t="s">
        <v>84</v>
      </c>
      <c r="AY130" s="24" t="s">
        <v>157</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255</v>
      </c>
      <c r="BM130" s="24" t="s">
        <v>2050</v>
      </c>
    </row>
    <row r="131" spans="2:65" s="1" customFormat="1" ht="16.5" customHeight="1">
      <c r="B131" s="46"/>
      <c r="C131" s="266" t="s">
        <v>403</v>
      </c>
      <c r="D131" s="266" t="s">
        <v>179</v>
      </c>
      <c r="E131" s="267" t="s">
        <v>2051</v>
      </c>
      <c r="F131" s="268" t="s">
        <v>2052</v>
      </c>
      <c r="G131" s="269" t="s">
        <v>295</v>
      </c>
      <c r="H131" s="270">
        <v>1500</v>
      </c>
      <c r="I131" s="271"/>
      <c r="J131" s="272">
        <f>ROUND(I131*H131,2)</f>
        <v>0</v>
      </c>
      <c r="K131" s="268" t="s">
        <v>163</v>
      </c>
      <c r="L131" s="273"/>
      <c r="M131" s="274" t="s">
        <v>30</v>
      </c>
      <c r="N131" s="275" t="s">
        <v>45</v>
      </c>
      <c r="O131" s="47"/>
      <c r="P131" s="230">
        <f>O131*H131</f>
        <v>0</v>
      </c>
      <c r="Q131" s="230">
        <v>0.00017</v>
      </c>
      <c r="R131" s="230">
        <f>Q131*H131</f>
        <v>0.255</v>
      </c>
      <c r="S131" s="230">
        <v>0</v>
      </c>
      <c r="T131" s="231">
        <f>S131*H131</f>
        <v>0</v>
      </c>
      <c r="AR131" s="24" t="s">
        <v>370</v>
      </c>
      <c r="AT131" s="24" t="s">
        <v>179</v>
      </c>
      <c r="AU131" s="24" t="s">
        <v>84</v>
      </c>
      <c r="AY131" s="24" t="s">
        <v>157</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255</v>
      </c>
      <c r="BM131" s="24" t="s">
        <v>2053</v>
      </c>
    </row>
    <row r="132" spans="2:65" s="1" customFormat="1" ht="16.5" customHeight="1">
      <c r="B132" s="46"/>
      <c r="C132" s="266" t="s">
        <v>412</v>
      </c>
      <c r="D132" s="266" t="s">
        <v>179</v>
      </c>
      <c r="E132" s="267" t="s">
        <v>2054</v>
      </c>
      <c r="F132" s="268" t="s">
        <v>2055</v>
      </c>
      <c r="G132" s="269" t="s">
        <v>295</v>
      </c>
      <c r="H132" s="270">
        <v>15</v>
      </c>
      <c r="I132" s="271"/>
      <c r="J132" s="272">
        <f>ROUND(I132*H132,2)</f>
        <v>0</v>
      </c>
      <c r="K132" s="268" t="s">
        <v>163</v>
      </c>
      <c r="L132" s="273"/>
      <c r="M132" s="274" t="s">
        <v>30</v>
      </c>
      <c r="N132" s="275" t="s">
        <v>45</v>
      </c>
      <c r="O132" s="47"/>
      <c r="P132" s="230">
        <f>O132*H132</f>
        <v>0</v>
      </c>
      <c r="Q132" s="230">
        <v>0.00035</v>
      </c>
      <c r="R132" s="230">
        <f>Q132*H132</f>
        <v>0.00525</v>
      </c>
      <c r="S132" s="230">
        <v>0</v>
      </c>
      <c r="T132" s="231">
        <f>S132*H132</f>
        <v>0</v>
      </c>
      <c r="AR132" s="24" t="s">
        <v>370</v>
      </c>
      <c r="AT132" s="24" t="s">
        <v>179</v>
      </c>
      <c r="AU132" s="24" t="s">
        <v>84</v>
      </c>
      <c r="AY132" s="24" t="s">
        <v>157</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255</v>
      </c>
      <c r="BM132" s="24" t="s">
        <v>2056</v>
      </c>
    </row>
    <row r="133" spans="2:65" s="1" customFormat="1" ht="16.5" customHeight="1">
      <c r="B133" s="46"/>
      <c r="C133" s="221" t="s">
        <v>419</v>
      </c>
      <c r="D133" s="221" t="s">
        <v>159</v>
      </c>
      <c r="E133" s="222" t="s">
        <v>2057</v>
      </c>
      <c r="F133" s="223" t="s">
        <v>2058</v>
      </c>
      <c r="G133" s="224" t="s">
        <v>295</v>
      </c>
      <c r="H133" s="225">
        <v>480</v>
      </c>
      <c r="I133" s="226"/>
      <c r="J133" s="227">
        <f>ROUND(I133*H133,2)</f>
        <v>0</v>
      </c>
      <c r="K133" s="223" t="s">
        <v>163</v>
      </c>
      <c r="L133" s="72"/>
      <c r="M133" s="228" t="s">
        <v>30</v>
      </c>
      <c r="N133" s="229" t="s">
        <v>45</v>
      </c>
      <c r="O133" s="47"/>
      <c r="P133" s="230">
        <f>O133*H133</f>
        <v>0</v>
      </c>
      <c r="Q133" s="230">
        <v>0</v>
      </c>
      <c r="R133" s="230">
        <f>Q133*H133</f>
        <v>0</v>
      </c>
      <c r="S133" s="230">
        <v>0</v>
      </c>
      <c r="T133" s="231">
        <f>S133*H133</f>
        <v>0</v>
      </c>
      <c r="AR133" s="24" t="s">
        <v>255</v>
      </c>
      <c r="AT133" s="24" t="s">
        <v>159</v>
      </c>
      <c r="AU133" s="24" t="s">
        <v>84</v>
      </c>
      <c r="AY133" s="24" t="s">
        <v>157</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255</v>
      </c>
      <c r="BM133" s="24" t="s">
        <v>2059</v>
      </c>
    </row>
    <row r="134" spans="2:51" s="12" customFormat="1" ht="13.5">
      <c r="B134" s="244"/>
      <c r="C134" s="245"/>
      <c r="D134" s="235" t="s">
        <v>166</v>
      </c>
      <c r="E134" s="246" t="s">
        <v>30</v>
      </c>
      <c r="F134" s="247" t="s">
        <v>2060</v>
      </c>
      <c r="G134" s="245"/>
      <c r="H134" s="248">
        <v>480</v>
      </c>
      <c r="I134" s="249"/>
      <c r="J134" s="245"/>
      <c r="K134" s="245"/>
      <c r="L134" s="250"/>
      <c r="M134" s="251"/>
      <c r="N134" s="252"/>
      <c r="O134" s="252"/>
      <c r="P134" s="252"/>
      <c r="Q134" s="252"/>
      <c r="R134" s="252"/>
      <c r="S134" s="252"/>
      <c r="T134" s="253"/>
      <c r="AT134" s="254" t="s">
        <v>166</v>
      </c>
      <c r="AU134" s="254" t="s">
        <v>84</v>
      </c>
      <c r="AV134" s="12" t="s">
        <v>84</v>
      </c>
      <c r="AW134" s="12" t="s">
        <v>37</v>
      </c>
      <c r="AX134" s="12" t="s">
        <v>82</v>
      </c>
      <c r="AY134" s="254" t="s">
        <v>157</v>
      </c>
    </row>
    <row r="135" spans="2:65" s="1" customFormat="1" ht="16.5" customHeight="1">
      <c r="B135" s="46"/>
      <c r="C135" s="266" t="s">
        <v>427</v>
      </c>
      <c r="D135" s="266" t="s">
        <v>179</v>
      </c>
      <c r="E135" s="267" t="s">
        <v>2061</v>
      </c>
      <c r="F135" s="268" t="s">
        <v>2062</v>
      </c>
      <c r="G135" s="269" t="s">
        <v>295</v>
      </c>
      <c r="H135" s="270">
        <v>80</v>
      </c>
      <c r="I135" s="271"/>
      <c r="J135" s="272">
        <f>ROUND(I135*H135,2)</f>
        <v>0</v>
      </c>
      <c r="K135" s="268" t="s">
        <v>163</v>
      </c>
      <c r="L135" s="273"/>
      <c r="M135" s="274" t="s">
        <v>30</v>
      </c>
      <c r="N135" s="275" t="s">
        <v>45</v>
      </c>
      <c r="O135" s="47"/>
      <c r="P135" s="230">
        <f>O135*H135</f>
        <v>0</v>
      </c>
      <c r="Q135" s="230">
        <v>0.00053</v>
      </c>
      <c r="R135" s="230">
        <f>Q135*H135</f>
        <v>0.0424</v>
      </c>
      <c r="S135" s="230">
        <v>0</v>
      </c>
      <c r="T135" s="231">
        <f>S135*H135</f>
        <v>0</v>
      </c>
      <c r="AR135" s="24" t="s">
        <v>370</v>
      </c>
      <c r="AT135" s="24" t="s">
        <v>179</v>
      </c>
      <c r="AU135" s="24" t="s">
        <v>84</v>
      </c>
      <c r="AY135" s="24" t="s">
        <v>157</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255</v>
      </c>
      <c r="BM135" s="24" t="s">
        <v>2063</v>
      </c>
    </row>
    <row r="136" spans="2:65" s="1" customFormat="1" ht="16.5" customHeight="1">
      <c r="B136" s="46"/>
      <c r="C136" s="266" t="s">
        <v>434</v>
      </c>
      <c r="D136" s="266" t="s">
        <v>179</v>
      </c>
      <c r="E136" s="267" t="s">
        <v>2064</v>
      </c>
      <c r="F136" s="268" t="s">
        <v>2065</v>
      </c>
      <c r="G136" s="269" t="s">
        <v>295</v>
      </c>
      <c r="H136" s="270">
        <v>300</v>
      </c>
      <c r="I136" s="271"/>
      <c r="J136" s="272">
        <f>ROUND(I136*H136,2)</f>
        <v>0</v>
      </c>
      <c r="K136" s="268" t="s">
        <v>183</v>
      </c>
      <c r="L136" s="273"/>
      <c r="M136" s="274" t="s">
        <v>30</v>
      </c>
      <c r="N136" s="275" t="s">
        <v>45</v>
      </c>
      <c r="O136" s="47"/>
      <c r="P136" s="230">
        <f>O136*H136</f>
        <v>0</v>
      </c>
      <c r="Q136" s="230">
        <v>0.00053</v>
      </c>
      <c r="R136" s="230">
        <f>Q136*H136</f>
        <v>0.159</v>
      </c>
      <c r="S136" s="230">
        <v>0</v>
      </c>
      <c r="T136" s="231">
        <f>S136*H136</f>
        <v>0</v>
      </c>
      <c r="AR136" s="24" t="s">
        <v>370</v>
      </c>
      <c r="AT136" s="24" t="s">
        <v>179</v>
      </c>
      <c r="AU136" s="24" t="s">
        <v>84</v>
      </c>
      <c r="AY136" s="24" t="s">
        <v>157</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255</v>
      </c>
      <c r="BM136" s="24" t="s">
        <v>2066</v>
      </c>
    </row>
    <row r="137" spans="2:65" s="1" customFormat="1" ht="16.5" customHeight="1">
      <c r="B137" s="46"/>
      <c r="C137" s="266" t="s">
        <v>441</v>
      </c>
      <c r="D137" s="266" t="s">
        <v>179</v>
      </c>
      <c r="E137" s="267" t="s">
        <v>2067</v>
      </c>
      <c r="F137" s="268" t="s">
        <v>2068</v>
      </c>
      <c r="G137" s="269" t="s">
        <v>179</v>
      </c>
      <c r="H137" s="270">
        <v>100</v>
      </c>
      <c r="I137" s="271"/>
      <c r="J137" s="272">
        <f>ROUND(I137*H137,2)</f>
        <v>0</v>
      </c>
      <c r="K137" s="268" t="s">
        <v>183</v>
      </c>
      <c r="L137" s="273"/>
      <c r="M137" s="274" t="s">
        <v>30</v>
      </c>
      <c r="N137" s="275" t="s">
        <v>45</v>
      </c>
      <c r="O137" s="47"/>
      <c r="P137" s="230">
        <f>O137*H137</f>
        <v>0</v>
      </c>
      <c r="Q137" s="230">
        <v>0</v>
      </c>
      <c r="R137" s="230">
        <f>Q137*H137</f>
        <v>0</v>
      </c>
      <c r="S137" s="230">
        <v>0</v>
      </c>
      <c r="T137" s="231">
        <f>S137*H137</f>
        <v>0</v>
      </c>
      <c r="AR137" s="24" t="s">
        <v>370</v>
      </c>
      <c r="AT137" s="24" t="s">
        <v>179</v>
      </c>
      <c r="AU137" s="24" t="s">
        <v>84</v>
      </c>
      <c r="AY137" s="24" t="s">
        <v>157</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255</v>
      </c>
      <c r="BM137" s="24" t="s">
        <v>2069</v>
      </c>
    </row>
    <row r="138" spans="2:65" s="1" customFormat="1" ht="25.5" customHeight="1">
      <c r="B138" s="46"/>
      <c r="C138" s="221" t="s">
        <v>452</v>
      </c>
      <c r="D138" s="221" t="s">
        <v>159</v>
      </c>
      <c r="E138" s="222" t="s">
        <v>2070</v>
      </c>
      <c r="F138" s="223" t="s">
        <v>2071</v>
      </c>
      <c r="G138" s="224" t="s">
        <v>942</v>
      </c>
      <c r="H138" s="225">
        <v>1</v>
      </c>
      <c r="I138" s="226"/>
      <c r="J138" s="227">
        <f>ROUND(I138*H138,2)</f>
        <v>0</v>
      </c>
      <c r="K138" s="223" t="s">
        <v>183</v>
      </c>
      <c r="L138" s="72"/>
      <c r="M138" s="228" t="s">
        <v>30</v>
      </c>
      <c r="N138" s="229" t="s">
        <v>45</v>
      </c>
      <c r="O138" s="47"/>
      <c r="P138" s="230">
        <f>O138*H138</f>
        <v>0</v>
      </c>
      <c r="Q138" s="230">
        <v>0</v>
      </c>
      <c r="R138" s="230">
        <f>Q138*H138</f>
        <v>0</v>
      </c>
      <c r="S138" s="230">
        <v>0</v>
      </c>
      <c r="T138" s="231">
        <f>S138*H138</f>
        <v>0</v>
      </c>
      <c r="AR138" s="24" t="s">
        <v>255</v>
      </c>
      <c r="AT138" s="24" t="s">
        <v>159</v>
      </c>
      <c r="AU138" s="24" t="s">
        <v>84</v>
      </c>
      <c r="AY138" s="24" t="s">
        <v>157</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255</v>
      </c>
      <c r="BM138" s="24" t="s">
        <v>2072</v>
      </c>
    </row>
    <row r="139" spans="2:63" s="10" customFormat="1" ht="29.85" customHeight="1">
      <c r="B139" s="205"/>
      <c r="C139" s="206"/>
      <c r="D139" s="207" t="s">
        <v>73</v>
      </c>
      <c r="E139" s="219" t="s">
        <v>2073</v>
      </c>
      <c r="F139" s="219" t="s">
        <v>2074</v>
      </c>
      <c r="G139" s="206"/>
      <c r="H139" s="206"/>
      <c r="I139" s="209"/>
      <c r="J139" s="220">
        <f>BK139</f>
        <v>0</v>
      </c>
      <c r="K139" s="206"/>
      <c r="L139" s="211"/>
      <c r="M139" s="212"/>
      <c r="N139" s="213"/>
      <c r="O139" s="213"/>
      <c r="P139" s="214">
        <f>SUM(P140:P158)</f>
        <v>0</v>
      </c>
      <c r="Q139" s="213"/>
      <c r="R139" s="214">
        <f>SUM(R140:R158)</f>
        <v>0.01674</v>
      </c>
      <c r="S139" s="213"/>
      <c r="T139" s="215">
        <f>SUM(T140:T158)</f>
        <v>0</v>
      </c>
      <c r="AR139" s="216" t="s">
        <v>84</v>
      </c>
      <c r="AT139" s="217" t="s">
        <v>73</v>
      </c>
      <c r="AU139" s="217" t="s">
        <v>82</v>
      </c>
      <c r="AY139" s="216" t="s">
        <v>157</v>
      </c>
      <c r="BK139" s="218">
        <f>SUM(BK140:BK158)</f>
        <v>0</v>
      </c>
    </row>
    <row r="140" spans="2:65" s="1" customFormat="1" ht="16.5" customHeight="1">
      <c r="B140" s="46"/>
      <c r="C140" s="221" t="s">
        <v>460</v>
      </c>
      <c r="D140" s="221" t="s">
        <v>159</v>
      </c>
      <c r="E140" s="222" t="s">
        <v>2075</v>
      </c>
      <c r="F140" s="223" t="s">
        <v>2076</v>
      </c>
      <c r="G140" s="224" t="s">
        <v>395</v>
      </c>
      <c r="H140" s="225">
        <v>35</v>
      </c>
      <c r="I140" s="226"/>
      <c r="J140" s="227">
        <f>ROUND(I140*H140,2)</f>
        <v>0</v>
      </c>
      <c r="K140" s="223" t="s">
        <v>2077</v>
      </c>
      <c r="L140" s="72"/>
      <c r="M140" s="228" t="s">
        <v>30</v>
      </c>
      <c r="N140" s="229" t="s">
        <v>45</v>
      </c>
      <c r="O140" s="47"/>
      <c r="P140" s="230">
        <f>O140*H140</f>
        <v>0</v>
      </c>
      <c r="Q140" s="230">
        <v>0</v>
      </c>
      <c r="R140" s="230">
        <f>Q140*H140</f>
        <v>0</v>
      </c>
      <c r="S140" s="230">
        <v>0</v>
      </c>
      <c r="T140" s="231">
        <f>S140*H140</f>
        <v>0</v>
      </c>
      <c r="AR140" s="24" t="s">
        <v>255</v>
      </c>
      <c r="AT140" s="24" t="s">
        <v>159</v>
      </c>
      <c r="AU140" s="24" t="s">
        <v>84</v>
      </c>
      <c r="AY140" s="24" t="s">
        <v>157</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255</v>
      </c>
      <c r="BM140" s="24" t="s">
        <v>2078</v>
      </c>
    </row>
    <row r="141" spans="2:65" s="1" customFormat="1" ht="16.5" customHeight="1">
      <c r="B141" s="46"/>
      <c r="C141" s="266" t="s">
        <v>467</v>
      </c>
      <c r="D141" s="266" t="s">
        <v>179</v>
      </c>
      <c r="E141" s="267" t="s">
        <v>2079</v>
      </c>
      <c r="F141" s="268" t="s">
        <v>2080</v>
      </c>
      <c r="G141" s="269" t="s">
        <v>395</v>
      </c>
      <c r="H141" s="270">
        <v>35</v>
      </c>
      <c r="I141" s="271"/>
      <c r="J141" s="272">
        <f>ROUND(I141*H141,2)</f>
        <v>0</v>
      </c>
      <c r="K141" s="268" t="s">
        <v>163</v>
      </c>
      <c r="L141" s="273"/>
      <c r="M141" s="274" t="s">
        <v>30</v>
      </c>
      <c r="N141" s="275" t="s">
        <v>45</v>
      </c>
      <c r="O141" s="47"/>
      <c r="P141" s="230">
        <f>O141*H141</f>
        <v>0</v>
      </c>
      <c r="Q141" s="230">
        <v>5E-05</v>
      </c>
      <c r="R141" s="230">
        <f>Q141*H141</f>
        <v>0.00175</v>
      </c>
      <c r="S141" s="230">
        <v>0</v>
      </c>
      <c r="T141" s="231">
        <f>S141*H141</f>
        <v>0</v>
      </c>
      <c r="AR141" s="24" t="s">
        <v>370</v>
      </c>
      <c r="AT141" s="24" t="s">
        <v>179</v>
      </c>
      <c r="AU141" s="24" t="s">
        <v>84</v>
      </c>
      <c r="AY141" s="24" t="s">
        <v>157</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255</v>
      </c>
      <c r="BM141" s="24" t="s">
        <v>2081</v>
      </c>
    </row>
    <row r="142" spans="2:65" s="1" customFormat="1" ht="16.5" customHeight="1">
      <c r="B142" s="46"/>
      <c r="C142" s="221" t="s">
        <v>475</v>
      </c>
      <c r="D142" s="221" t="s">
        <v>159</v>
      </c>
      <c r="E142" s="222" t="s">
        <v>2082</v>
      </c>
      <c r="F142" s="223" t="s">
        <v>2083</v>
      </c>
      <c r="G142" s="224" t="s">
        <v>395</v>
      </c>
      <c r="H142" s="225">
        <v>1</v>
      </c>
      <c r="I142" s="226"/>
      <c r="J142" s="227">
        <f>ROUND(I142*H142,2)</f>
        <v>0</v>
      </c>
      <c r="K142" s="223" t="s">
        <v>163</v>
      </c>
      <c r="L142" s="72"/>
      <c r="M142" s="228" t="s">
        <v>30</v>
      </c>
      <c r="N142" s="229" t="s">
        <v>45</v>
      </c>
      <c r="O142" s="47"/>
      <c r="P142" s="230">
        <f>O142*H142</f>
        <v>0</v>
      </c>
      <c r="Q142" s="230">
        <v>0</v>
      </c>
      <c r="R142" s="230">
        <f>Q142*H142</f>
        <v>0</v>
      </c>
      <c r="S142" s="230">
        <v>0</v>
      </c>
      <c r="T142" s="231">
        <f>S142*H142</f>
        <v>0</v>
      </c>
      <c r="AR142" s="24" t="s">
        <v>255</v>
      </c>
      <c r="AT142" s="24" t="s">
        <v>159</v>
      </c>
      <c r="AU142" s="24" t="s">
        <v>84</v>
      </c>
      <c r="AY142" s="24" t="s">
        <v>157</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255</v>
      </c>
      <c r="BM142" s="24" t="s">
        <v>2084</v>
      </c>
    </row>
    <row r="143" spans="2:65" s="1" customFormat="1" ht="16.5" customHeight="1">
      <c r="B143" s="46"/>
      <c r="C143" s="266" t="s">
        <v>480</v>
      </c>
      <c r="D143" s="266" t="s">
        <v>179</v>
      </c>
      <c r="E143" s="267" t="s">
        <v>2085</v>
      </c>
      <c r="F143" s="268" t="s">
        <v>2086</v>
      </c>
      <c r="G143" s="269" t="s">
        <v>395</v>
      </c>
      <c r="H143" s="270">
        <v>1</v>
      </c>
      <c r="I143" s="271"/>
      <c r="J143" s="272">
        <f>ROUND(I143*H143,2)</f>
        <v>0</v>
      </c>
      <c r="K143" s="268" t="s">
        <v>183</v>
      </c>
      <c r="L143" s="273"/>
      <c r="M143" s="274" t="s">
        <v>30</v>
      </c>
      <c r="N143" s="275" t="s">
        <v>45</v>
      </c>
      <c r="O143" s="47"/>
      <c r="P143" s="230">
        <f>O143*H143</f>
        <v>0</v>
      </c>
      <c r="Q143" s="230">
        <v>0.00032</v>
      </c>
      <c r="R143" s="230">
        <f>Q143*H143</f>
        <v>0.00032</v>
      </c>
      <c r="S143" s="230">
        <v>0</v>
      </c>
      <c r="T143" s="231">
        <f>S143*H143</f>
        <v>0</v>
      </c>
      <c r="AR143" s="24" t="s">
        <v>370</v>
      </c>
      <c r="AT143" s="24" t="s">
        <v>179</v>
      </c>
      <c r="AU143" s="24" t="s">
        <v>84</v>
      </c>
      <c r="AY143" s="24" t="s">
        <v>157</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255</v>
      </c>
      <c r="BM143" s="24" t="s">
        <v>2087</v>
      </c>
    </row>
    <row r="144" spans="2:65" s="1" customFormat="1" ht="25.5" customHeight="1">
      <c r="B144" s="46"/>
      <c r="C144" s="221" t="s">
        <v>486</v>
      </c>
      <c r="D144" s="221" t="s">
        <v>159</v>
      </c>
      <c r="E144" s="222" t="s">
        <v>2088</v>
      </c>
      <c r="F144" s="223" t="s">
        <v>2089</v>
      </c>
      <c r="G144" s="224" t="s">
        <v>395</v>
      </c>
      <c r="H144" s="225">
        <v>75</v>
      </c>
      <c r="I144" s="226"/>
      <c r="J144" s="227">
        <f>ROUND(I144*H144,2)</f>
        <v>0</v>
      </c>
      <c r="K144" s="223" t="s">
        <v>163</v>
      </c>
      <c r="L144" s="72"/>
      <c r="M144" s="228" t="s">
        <v>30</v>
      </c>
      <c r="N144" s="229" t="s">
        <v>45</v>
      </c>
      <c r="O144" s="47"/>
      <c r="P144" s="230">
        <f>O144*H144</f>
        <v>0</v>
      </c>
      <c r="Q144" s="230">
        <v>0</v>
      </c>
      <c r="R144" s="230">
        <f>Q144*H144</f>
        <v>0</v>
      </c>
      <c r="S144" s="230">
        <v>0</v>
      </c>
      <c r="T144" s="231">
        <f>S144*H144</f>
        <v>0</v>
      </c>
      <c r="AR144" s="24" t="s">
        <v>255</v>
      </c>
      <c r="AT144" s="24" t="s">
        <v>159</v>
      </c>
      <c r="AU144" s="24" t="s">
        <v>84</v>
      </c>
      <c r="AY144" s="24" t="s">
        <v>157</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255</v>
      </c>
      <c r="BM144" s="24" t="s">
        <v>2090</v>
      </c>
    </row>
    <row r="145" spans="2:51" s="12" customFormat="1" ht="13.5">
      <c r="B145" s="244"/>
      <c r="C145" s="245"/>
      <c r="D145" s="235" t="s">
        <v>166</v>
      </c>
      <c r="E145" s="246" t="s">
        <v>30</v>
      </c>
      <c r="F145" s="247" t="s">
        <v>2091</v>
      </c>
      <c r="G145" s="245"/>
      <c r="H145" s="248">
        <v>75</v>
      </c>
      <c r="I145" s="249"/>
      <c r="J145" s="245"/>
      <c r="K145" s="245"/>
      <c r="L145" s="250"/>
      <c r="M145" s="251"/>
      <c r="N145" s="252"/>
      <c r="O145" s="252"/>
      <c r="P145" s="252"/>
      <c r="Q145" s="252"/>
      <c r="R145" s="252"/>
      <c r="S145" s="252"/>
      <c r="T145" s="253"/>
      <c r="AT145" s="254" t="s">
        <v>166</v>
      </c>
      <c r="AU145" s="254" t="s">
        <v>84</v>
      </c>
      <c r="AV145" s="12" t="s">
        <v>84</v>
      </c>
      <c r="AW145" s="12" t="s">
        <v>37</v>
      </c>
      <c r="AX145" s="12" t="s">
        <v>82</v>
      </c>
      <c r="AY145" s="254" t="s">
        <v>157</v>
      </c>
    </row>
    <row r="146" spans="2:65" s="1" customFormat="1" ht="16.5" customHeight="1">
      <c r="B146" s="46"/>
      <c r="C146" s="266" t="s">
        <v>492</v>
      </c>
      <c r="D146" s="266" t="s">
        <v>179</v>
      </c>
      <c r="E146" s="267" t="s">
        <v>2092</v>
      </c>
      <c r="F146" s="268" t="s">
        <v>2093</v>
      </c>
      <c r="G146" s="269" t="s">
        <v>395</v>
      </c>
      <c r="H146" s="270">
        <v>65</v>
      </c>
      <c r="I146" s="271"/>
      <c r="J146" s="272">
        <f>ROUND(I146*H146,2)</f>
        <v>0</v>
      </c>
      <c r="K146" s="268" t="s">
        <v>163</v>
      </c>
      <c r="L146" s="273"/>
      <c r="M146" s="274" t="s">
        <v>30</v>
      </c>
      <c r="N146" s="275" t="s">
        <v>45</v>
      </c>
      <c r="O146" s="47"/>
      <c r="P146" s="230">
        <f>O146*H146</f>
        <v>0</v>
      </c>
      <c r="Q146" s="230">
        <v>6E-05</v>
      </c>
      <c r="R146" s="230">
        <f>Q146*H146</f>
        <v>0.0039000000000000003</v>
      </c>
      <c r="S146" s="230">
        <v>0</v>
      </c>
      <c r="T146" s="231">
        <f>S146*H146</f>
        <v>0</v>
      </c>
      <c r="AR146" s="24" t="s">
        <v>370</v>
      </c>
      <c r="AT146" s="24" t="s">
        <v>179</v>
      </c>
      <c r="AU146" s="24" t="s">
        <v>84</v>
      </c>
      <c r="AY146" s="24" t="s">
        <v>157</v>
      </c>
      <c r="BE146" s="232">
        <f>IF(N146="základní",J146,0)</f>
        <v>0</v>
      </c>
      <c r="BF146" s="232">
        <f>IF(N146="snížená",J146,0)</f>
        <v>0</v>
      </c>
      <c r="BG146" s="232">
        <f>IF(N146="zákl. přenesená",J146,0)</f>
        <v>0</v>
      </c>
      <c r="BH146" s="232">
        <f>IF(N146="sníž. přenesená",J146,0)</f>
        <v>0</v>
      </c>
      <c r="BI146" s="232">
        <f>IF(N146="nulová",J146,0)</f>
        <v>0</v>
      </c>
      <c r="BJ146" s="24" t="s">
        <v>82</v>
      </c>
      <c r="BK146" s="232">
        <f>ROUND(I146*H146,2)</f>
        <v>0</v>
      </c>
      <c r="BL146" s="24" t="s">
        <v>255</v>
      </c>
      <c r="BM146" s="24" t="s">
        <v>2094</v>
      </c>
    </row>
    <row r="147" spans="2:65" s="1" customFormat="1" ht="16.5" customHeight="1">
      <c r="B147" s="46"/>
      <c r="C147" s="266" t="s">
        <v>496</v>
      </c>
      <c r="D147" s="266" t="s">
        <v>179</v>
      </c>
      <c r="E147" s="267" t="s">
        <v>2095</v>
      </c>
      <c r="F147" s="268" t="s">
        <v>2096</v>
      </c>
      <c r="G147" s="269" t="s">
        <v>395</v>
      </c>
      <c r="H147" s="270">
        <v>10</v>
      </c>
      <c r="I147" s="271"/>
      <c r="J147" s="272">
        <f>ROUND(I147*H147,2)</f>
        <v>0</v>
      </c>
      <c r="K147" s="268" t="s">
        <v>163</v>
      </c>
      <c r="L147" s="273"/>
      <c r="M147" s="274" t="s">
        <v>30</v>
      </c>
      <c r="N147" s="275" t="s">
        <v>45</v>
      </c>
      <c r="O147" s="47"/>
      <c r="P147" s="230">
        <f>O147*H147</f>
        <v>0</v>
      </c>
      <c r="Q147" s="230">
        <v>6E-05</v>
      </c>
      <c r="R147" s="230">
        <f>Q147*H147</f>
        <v>0.0006000000000000001</v>
      </c>
      <c r="S147" s="230">
        <v>0</v>
      </c>
      <c r="T147" s="231">
        <f>S147*H147</f>
        <v>0</v>
      </c>
      <c r="AR147" s="24" t="s">
        <v>370</v>
      </c>
      <c r="AT147" s="24" t="s">
        <v>179</v>
      </c>
      <c r="AU147" s="24" t="s">
        <v>84</v>
      </c>
      <c r="AY147" s="24" t="s">
        <v>157</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255</v>
      </c>
      <c r="BM147" s="24" t="s">
        <v>2097</v>
      </c>
    </row>
    <row r="148" spans="2:65" s="1" customFormat="1" ht="16.5" customHeight="1">
      <c r="B148" s="46"/>
      <c r="C148" s="266" t="s">
        <v>500</v>
      </c>
      <c r="D148" s="266" t="s">
        <v>179</v>
      </c>
      <c r="E148" s="267" t="s">
        <v>2098</v>
      </c>
      <c r="F148" s="268" t="s">
        <v>2099</v>
      </c>
      <c r="G148" s="269" t="s">
        <v>395</v>
      </c>
      <c r="H148" s="270">
        <v>5</v>
      </c>
      <c r="I148" s="271"/>
      <c r="J148" s="272">
        <f>ROUND(I148*H148,2)</f>
        <v>0</v>
      </c>
      <c r="K148" s="268" t="s">
        <v>163</v>
      </c>
      <c r="L148" s="273"/>
      <c r="M148" s="274" t="s">
        <v>30</v>
      </c>
      <c r="N148" s="275" t="s">
        <v>45</v>
      </c>
      <c r="O148" s="47"/>
      <c r="P148" s="230">
        <f>O148*H148</f>
        <v>0</v>
      </c>
      <c r="Q148" s="230">
        <v>0</v>
      </c>
      <c r="R148" s="230">
        <f>Q148*H148</f>
        <v>0</v>
      </c>
      <c r="S148" s="230">
        <v>0</v>
      </c>
      <c r="T148" s="231">
        <f>S148*H148</f>
        <v>0</v>
      </c>
      <c r="AR148" s="24" t="s">
        <v>370</v>
      </c>
      <c r="AT148" s="24" t="s">
        <v>179</v>
      </c>
      <c r="AU148" s="24" t="s">
        <v>84</v>
      </c>
      <c r="AY148" s="24" t="s">
        <v>157</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255</v>
      </c>
      <c r="BM148" s="24" t="s">
        <v>2100</v>
      </c>
    </row>
    <row r="149" spans="2:65" s="1" customFormat="1" ht="16.5" customHeight="1">
      <c r="B149" s="46"/>
      <c r="C149" s="266" t="s">
        <v>505</v>
      </c>
      <c r="D149" s="266" t="s">
        <v>179</v>
      </c>
      <c r="E149" s="267" t="s">
        <v>2101</v>
      </c>
      <c r="F149" s="268" t="s">
        <v>2102</v>
      </c>
      <c r="G149" s="269" t="s">
        <v>395</v>
      </c>
      <c r="H149" s="270">
        <v>2</v>
      </c>
      <c r="I149" s="271"/>
      <c r="J149" s="272">
        <f>ROUND(I149*H149,2)</f>
        <v>0</v>
      </c>
      <c r="K149" s="268" t="s">
        <v>163</v>
      </c>
      <c r="L149" s="273"/>
      <c r="M149" s="274" t="s">
        <v>30</v>
      </c>
      <c r="N149" s="275" t="s">
        <v>45</v>
      </c>
      <c r="O149" s="47"/>
      <c r="P149" s="230">
        <f>O149*H149</f>
        <v>0</v>
      </c>
      <c r="Q149" s="230">
        <v>0</v>
      </c>
      <c r="R149" s="230">
        <f>Q149*H149</f>
        <v>0</v>
      </c>
      <c r="S149" s="230">
        <v>0</v>
      </c>
      <c r="T149" s="231">
        <f>S149*H149</f>
        <v>0</v>
      </c>
      <c r="AR149" s="24" t="s">
        <v>370</v>
      </c>
      <c r="AT149" s="24" t="s">
        <v>179</v>
      </c>
      <c r="AU149" s="24" t="s">
        <v>84</v>
      </c>
      <c r="AY149" s="24" t="s">
        <v>157</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255</v>
      </c>
      <c r="BM149" s="24" t="s">
        <v>2103</v>
      </c>
    </row>
    <row r="150" spans="2:65" s="1" customFormat="1" ht="16.5" customHeight="1">
      <c r="B150" s="46"/>
      <c r="C150" s="266" t="s">
        <v>512</v>
      </c>
      <c r="D150" s="266" t="s">
        <v>179</v>
      </c>
      <c r="E150" s="267" t="s">
        <v>2104</v>
      </c>
      <c r="F150" s="268" t="s">
        <v>2105</v>
      </c>
      <c r="G150" s="269" t="s">
        <v>395</v>
      </c>
      <c r="H150" s="270">
        <v>1</v>
      </c>
      <c r="I150" s="271"/>
      <c r="J150" s="272">
        <f>ROUND(I150*H150,2)</f>
        <v>0</v>
      </c>
      <c r="K150" s="268" t="s">
        <v>183</v>
      </c>
      <c r="L150" s="273"/>
      <c r="M150" s="274" t="s">
        <v>30</v>
      </c>
      <c r="N150" s="275" t="s">
        <v>45</v>
      </c>
      <c r="O150" s="47"/>
      <c r="P150" s="230">
        <f>O150*H150</f>
        <v>0</v>
      </c>
      <c r="Q150" s="230">
        <v>1E-05</v>
      </c>
      <c r="R150" s="230">
        <f>Q150*H150</f>
        <v>1E-05</v>
      </c>
      <c r="S150" s="230">
        <v>0</v>
      </c>
      <c r="T150" s="231">
        <f>S150*H150</f>
        <v>0</v>
      </c>
      <c r="AR150" s="24" t="s">
        <v>370</v>
      </c>
      <c r="AT150" s="24" t="s">
        <v>179</v>
      </c>
      <c r="AU150" s="24" t="s">
        <v>84</v>
      </c>
      <c r="AY150" s="24" t="s">
        <v>157</v>
      </c>
      <c r="BE150" s="232">
        <f>IF(N150="základní",J150,0)</f>
        <v>0</v>
      </c>
      <c r="BF150" s="232">
        <f>IF(N150="snížená",J150,0)</f>
        <v>0</v>
      </c>
      <c r="BG150" s="232">
        <f>IF(N150="zákl. přenesená",J150,0)</f>
        <v>0</v>
      </c>
      <c r="BH150" s="232">
        <f>IF(N150="sníž. přenesená",J150,0)</f>
        <v>0</v>
      </c>
      <c r="BI150" s="232">
        <f>IF(N150="nulová",J150,0)</f>
        <v>0</v>
      </c>
      <c r="BJ150" s="24" t="s">
        <v>82</v>
      </c>
      <c r="BK150" s="232">
        <f>ROUND(I150*H150,2)</f>
        <v>0</v>
      </c>
      <c r="BL150" s="24" t="s">
        <v>255</v>
      </c>
      <c r="BM150" s="24" t="s">
        <v>2106</v>
      </c>
    </row>
    <row r="151" spans="2:65" s="1" customFormat="1" ht="16.5" customHeight="1">
      <c r="B151" s="46"/>
      <c r="C151" s="221" t="s">
        <v>521</v>
      </c>
      <c r="D151" s="221" t="s">
        <v>159</v>
      </c>
      <c r="E151" s="222" t="s">
        <v>2107</v>
      </c>
      <c r="F151" s="223" t="s">
        <v>2108</v>
      </c>
      <c r="G151" s="224" t="s">
        <v>395</v>
      </c>
      <c r="H151" s="225">
        <v>24</v>
      </c>
      <c r="I151" s="226"/>
      <c r="J151" s="227">
        <f>ROUND(I151*H151,2)</f>
        <v>0</v>
      </c>
      <c r="K151" s="223" t="s">
        <v>163</v>
      </c>
      <c r="L151" s="72"/>
      <c r="M151" s="228" t="s">
        <v>30</v>
      </c>
      <c r="N151" s="229" t="s">
        <v>45</v>
      </c>
      <c r="O151" s="47"/>
      <c r="P151" s="230">
        <f>O151*H151</f>
        <v>0</v>
      </c>
      <c r="Q151" s="230">
        <v>0</v>
      </c>
      <c r="R151" s="230">
        <f>Q151*H151</f>
        <v>0</v>
      </c>
      <c r="S151" s="230">
        <v>0</v>
      </c>
      <c r="T151" s="231">
        <f>S151*H151</f>
        <v>0</v>
      </c>
      <c r="AR151" s="24" t="s">
        <v>255</v>
      </c>
      <c r="AT151" s="24" t="s">
        <v>159</v>
      </c>
      <c r="AU151" s="24" t="s">
        <v>84</v>
      </c>
      <c r="AY151" s="24" t="s">
        <v>157</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255</v>
      </c>
      <c r="BM151" s="24" t="s">
        <v>2109</v>
      </c>
    </row>
    <row r="152" spans="2:51" s="12" customFormat="1" ht="13.5">
      <c r="B152" s="244"/>
      <c r="C152" s="245"/>
      <c r="D152" s="235" t="s">
        <v>166</v>
      </c>
      <c r="E152" s="246" t="s">
        <v>30</v>
      </c>
      <c r="F152" s="247" t="s">
        <v>2110</v>
      </c>
      <c r="G152" s="245"/>
      <c r="H152" s="248">
        <v>24</v>
      </c>
      <c r="I152" s="249"/>
      <c r="J152" s="245"/>
      <c r="K152" s="245"/>
      <c r="L152" s="250"/>
      <c r="M152" s="251"/>
      <c r="N152" s="252"/>
      <c r="O152" s="252"/>
      <c r="P152" s="252"/>
      <c r="Q152" s="252"/>
      <c r="R152" s="252"/>
      <c r="S152" s="252"/>
      <c r="T152" s="253"/>
      <c r="AT152" s="254" t="s">
        <v>166</v>
      </c>
      <c r="AU152" s="254" t="s">
        <v>84</v>
      </c>
      <c r="AV152" s="12" t="s">
        <v>84</v>
      </c>
      <c r="AW152" s="12" t="s">
        <v>37</v>
      </c>
      <c r="AX152" s="12" t="s">
        <v>82</v>
      </c>
      <c r="AY152" s="254" t="s">
        <v>157</v>
      </c>
    </row>
    <row r="153" spans="2:65" s="1" customFormat="1" ht="16.5" customHeight="1">
      <c r="B153" s="46"/>
      <c r="C153" s="266" t="s">
        <v>527</v>
      </c>
      <c r="D153" s="266" t="s">
        <v>179</v>
      </c>
      <c r="E153" s="267" t="s">
        <v>2111</v>
      </c>
      <c r="F153" s="268" t="s">
        <v>2112</v>
      </c>
      <c r="G153" s="269" t="s">
        <v>395</v>
      </c>
      <c r="H153" s="270">
        <v>1</v>
      </c>
      <c r="I153" s="271"/>
      <c r="J153" s="272">
        <f>ROUND(I153*H153,2)</f>
        <v>0</v>
      </c>
      <c r="K153" s="268" t="s">
        <v>163</v>
      </c>
      <c r="L153" s="273"/>
      <c r="M153" s="274" t="s">
        <v>30</v>
      </c>
      <c r="N153" s="275" t="s">
        <v>45</v>
      </c>
      <c r="O153" s="47"/>
      <c r="P153" s="230">
        <f>O153*H153</f>
        <v>0</v>
      </c>
      <c r="Q153" s="230">
        <v>0.00016</v>
      </c>
      <c r="R153" s="230">
        <f>Q153*H153</f>
        <v>0.00016</v>
      </c>
      <c r="S153" s="230">
        <v>0</v>
      </c>
      <c r="T153" s="231">
        <f>S153*H153</f>
        <v>0</v>
      </c>
      <c r="AR153" s="24" t="s">
        <v>370</v>
      </c>
      <c r="AT153" s="24" t="s">
        <v>179</v>
      </c>
      <c r="AU153" s="24" t="s">
        <v>84</v>
      </c>
      <c r="AY153" s="24" t="s">
        <v>157</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255</v>
      </c>
      <c r="BM153" s="24" t="s">
        <v>2113</v>
      </c>
    </row>
    <row r="154" spans="2:65" s="1" customFormat="1" ht="16.5" customHeight="1">
      <c r="B154" s="46"/>
      <c r="C154" s="266" t="s">
        <v>532</v>
      </c>
      <c r="D154" s="266" t="s">
        <v>179</v>
      </c>
      <c r="E154" s="267" t="s">
        <v>2114</v>
      </c>
      <c r="F154" s="268" t="s">
        <v>2115</v>
      </c>
      <c r="G154" s="269" t="s">
        <v>395</v>
      </c>
      <c r="H154" s="270">
        <v>7</v>
      </c>
      <c r="I154" s="271"/>
      <c r="J154" s="272">
        <f>ROUND(I154*H154,2)</f>
        <v>0</v>
      </c>
      <c r="K154" s="268" t="s">
        <v>163</v>
      </c>
      <c r="L154" s="273"/>
      <c r="M154" s="274" t="s">
        <v>30</v>
      </c>
      <c r="N154" s="275" t="s">
        <v>45</v>
      </c>
      <c r="O154" s="47"/>
      <c r="P154" s="230">
        <f>O154*H154</f>
        <v>0</v>
      </c>
      <c r="Q154" s="230">
        <v>0.0004</v>
      </c>
      <c r="R154" s="230">
        <f>Q154*H154</f>
        <v>0.0028</v>
      </c>
      <c r="S154" s="230">
        <v>0</v>
      </c>
      <c r="T154" s="231">
        <f>S154*H154</f>
        <v>0</v>
      </c>
      <c r="AR154" s="24" t="s">
        <v>370</v>
      </c>
      <c r="AT154" s="24" t="s">
        <v>179</v>
      </c>
      <c r="AU154" s="24" t="s">
        <v>84</v>
      </c>
      <c r="AY154" s="24" t="s">
        <v>157</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255</v>
      </c>
      <c r="BM154" s="24" t="s">
        <v>2116</v>
      </c>
    </row>
    <row r="155" spans="2:65" s="1" customFormat="1" ht="16.5" customHeight="1">
      <c r="B155" s="46"/>
      <c r="C155" s="266" t="s">
        <v>538</v>
      </c>
      <c r="D155" s="266" t="s">
        <v>179</v>
      </c>
      <c r="E155" s="267" t="s">
        <v>2117</v>
      </c>
      <c r="F155" s="268" t="s">
        <v>2118</v>
      </c>
      <c r="G155" s="269" t="s">
        <v>395</v>
      </c>
      <c r="H155" s="270">
        <v>16</v>
      </c>
      <c r="I155" s="271"/>
      <c r="J155" s="272">
        <f>ROUND(I155*H155,2)</f>
        <v>0</v>
      </c>
      <c r="K155" s="268" t="s">
        <v>163</v>
      </c>
      <c r="L155" s="273"/>
      <c r="M155" s="274" t="s">
        <v>30</v>
      </c>
      <c r="N155" s="275" t="s">
        <v>45</v>
      </c>
      <c r="O155" s="47"/>
      <c r="P155" s="230">
        <f>O155*H155</f>
        <v>0</v>
      </c>
      <c r="Q155" s="230">
        <v>0.0004</v>
      </c>
      <c r="R155" s="230">
        <f>Q155*H155</f>
        <v>0.0064</v>
      </c>
      <c r="S155" s="230">
        <v>0</v>
      </c>
      <c r="T155" s="231">
        <f>S155*H155</f>
        <v>0</v>
      </c>
      <c r="AR155" s="24" t="s">
        <v>370</v>
      </c>
      <c r="AT155" s="24" t="s">
        <v>179</v>
      </c>
      <c r="AU155" s="24" t="s">
        <v>84</v>
      </c>
      <c r="AY155" s="24" t="s">
        <v>157</v>
      </c>
      <c r="BE155" s="232">
        <f>IF(N155="základní",J155,0)</f>
        <v>0</v>
      </c>
      <c r="BF155" s="232">
        <f>IF(N155="snížená",J155,0)</f>
        <v>0</v>
      </c>
      <c r="BG155" s="232">
        <f>IF(N155="zákl. přenesená",J155,0)</f>
        <v>0</v>
      </c>
      <c r="BH155" s="232">
        <f>IF(N155="sníž. přenesená",J155,0)</f>
        <v>0</v>
      </c>
      <c r="BI155" s="232">
        <f>IF(N155="nulová",J155,0)</f>
        <v>0</v>
      </c>
      <c r="BJ155" s="24" t="s">
        <v>82</v>
      </c>
      <c r="BK155" s="232">
        <f>ROUND(I155*H155,2)</f>
        <v>0</v>
      </c>
      <c r="BL155" s="24" t="s">
        <v>255</v>
      </c>
      <c r="BM155" s="24" t="s">
        <v>2119</v>
      </c>
    </row>
    <row r="156" spans="2:65" s="1" customFormat="1" ht="16.5" customHeight="1">
      <c r="B156" s="46"/>
      <c r="C156" s="221" t="s">
        <v>545</v>
      </c>
      <c r="D156" s="221" t="s">
        <v>159</v>
      </c>
      <c r="E156" s="222" t="s">
        <v>2120</v>
      </c>
      <c r="F156" s="223" t="s">
        <v>2121</v>
      </c>
      <c r="G156" s="224" t="s">
        <v>395</v>
      </c>
      <c r="H156" s="225">
        <v>2</v>
      </c>
      <c r="I156" s="226"/>
      <c r="J156" s="227">
        <f>ROUND(I156*H156,2)</f>
        <v>0</v>
      </c>
      <c r="K156" s="223" t="s">
        <v>163</v>
      </c>
      <c r="L156" s="72"/>
      <c r="M156" s="228" t="s">
        <v>30</v>
      </c>
      <c r="N156" s="229" t="s">
        <v>45</v>
      </c>
      <c r="O156" s="47"/>
      <c r="P156" s="230">
        <f>O156*H156</f>
        <v>0</v>
      </c>
      <c r="Q156" s="230">
        <v>0</v>
      </c>
      <c r="R156" s="230">
        <f>Q156*H156</f>
        <v>0</v>
      </c>
      <c r="S156" s="230">
        <v>0</v>
      </c>
      <c r="T156" s="231">
        <f>S156*H156</f>
        <v>0</v>
      </c>
      <c r="AR156" s="24" t="s">
        <v>255</v>
      </c>
      <c r="AT156" s="24" t="s">
        <v>159</v>
      </c>
      <c r="AU156" s="24" t="s">
        <v>84</v>
      </c>
      <c r="AY156" s="24" t="s">
        <v>157</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255</v>
      </c>
      <c r="BM156" s="24" t="s">
        <v>2122</v>
      </c>
    </row>
    <row r="157" spans="2:65" s="1" customFormat="1" ht="16.5" customHeight="1">
      <c r="B157" s="46"/>
      <c r="C157" s="266" t="s">
        <v>549</v>
      </c>
      <c r="D157" s="266" t="s">
        <v>179</v>
      </c>
      <c r="E157" s="267" t="s">
        <v>2123</v>
      </c>
      <c r="F157" s="268" t="s">
        <v>2124</v>
      </c>
      <c r="G157" s="269" t="s">
        <v>395</v>
      </c>
      <c r="H157" s="270">
        <v>1</v>
      </c>
      <c r="I157" s="271"/>
      <c r="J157" s="272">
        <f>ROUND(I157*H157,2)</f>
        <v>0</v>
      </c>
      <c r="K157" s="268" t="s">
        <v>163</v>
      </c>
      <c r="L157" s="273"/>
      <c r="M157" s="274" t="s">
        <v>30</v>
      </c>
      <c r="N157" s="275" t="s">
        <v>45</v>
      </c>
      <c r="O157" s="47"/>
      <c r="P157" s="230">
        <f>O157*H157</f>
        <v>0</v>
      </c>
      <c r="Q157" s="230">
        <v>0.0004</v>
      </c>
      <c r="R157" s="230">
        <f>Q157*H157</f>
        <v>0.0004</v>
      </c>
      <c r="S157" s="230">
        <v>0</v>
      </c>
      <c r="T157" s="231">
        <f>S157*H157</f>
        <v>0</v>
      </c>
      <c r="AR157" s="24" t="s">
        <v>370</v>
      </c>
      <c r="AT157" s="24" t="s">
        <v>179</v>
      </c>
      <c r="AU157" s="24" t="s">
        <v>84</v>
      </c>
      <c r="AY157" s="24" t="s">
        <v>157</v>
      </c>
      <c r="BE157" s="232">
        <f>IF(N157="základní",J157,0)</f>
        <v>0</v>
      </c>
      <c r="BF157" s="232">
        <f>IF(N157="snížená",J157,0)</f>
        <v>0</v>
      </c>
      <c r="BG157" s="232">
        <f>IF(N157="zákl. přenesená",J157,0)</f>
        <v>0</v>
      </c>
      <c r="BH157" s="232">
        <f>IF(N157="sníž. přenesená",J157,0)</f>
        <v>0</v>
      </c>
      <c r="BI157" s="232">
        <f>IF(N157="nulová",J157,0)</f>
        <v>0</v>
      </c>
      <c r="BJ157" s="24" t="s">
        <v>82</v>
      </c>
      <c r="BK157" s="232">
        <f>ROUND(I157*H157,2)</f>
        <v>0</v>
      </c>
      <c r="BL157" s="24" t="s">
        <v>255</v>
      </c>
      <c r="BM157" s="24" t="s">
        <v>2125</v>
      </c>
    </row>
    <row r="158" spans="2:65" s="1" customFormat="1" ht="16.5" customHeight="1">
      <c r="B158" s="46"/>
      <c r="C158" s="266" t="s">
        <v>554</v>
      </c>
      <c r="D158" s="266" t="s">
        <v>179</v>
      </c>
      <c r="E158" s="267" t="s">
        <v>2126</v>
      </c>
      <c r="F158" s="268" t="s">
        <v>2127</v>
      </c>
      <c r="G158" s="269" t="s">
        <v>395</v>
      </c>
      <c r="H158" s="270">
        <v>1</v>
      </c>
      <c r="I158" s="271"/>
      <c r="J158" s="272">
        <f>ROUND(I158*H158,2)</f>
        <v>0</v>
      </c>
      <c r="K158" s="268" t="s">
        <v>163</v>
      </c>
      <c r="L158" s="273"/>
      <c r="M158" s="274" t="s">
        <v>30</v>
      </c>
      <c r="N158" s="275" t="s">
        <v>45</v>
      </c>
      <c r="O158" s="47"/>
      <c r="P158" s="230">
        <f>O158*H158</f>
        <v>0</v>
      </c>
      <c r="Q158" s="230">
        <v>0.0004</v>
      </c>
      <c r="R158" s="230">
        <f>Q158*H158</f>
        <v>0.0004</v>
      </c>
      <c r="S158" s="230">
        <v>0</v>
      </c>
      <c r="T158" s="231">
        <f>S158*H158</f>
        <v>0</v>
      </c>
      <c r="AR158" s="24" t="s">
        <v>370</v>
      </c>
      <c r="AT158" s="24" t="s">
        <v>179</v>
      </c>
      <c r="AU158" s="24" t="s">
        <v>84</v>
      </c>
      <c r="AY158" s="24" t="s">
        <v>157</v>
      </c>
      <c r="BE158" s="232">
        <f>IF(N158="základní",J158,0)</f>
        <v>0</v>
      </c>
      <c r="BF158" s="232">
        <f>IF(N158="snížená",J158,0)</f>
        <v>0</v>
      </c>
      <c r="BG158" s="232">
        <f>IF(N158="zákl. přenesená",J158,0)</f>
        <v>0</v>
      </c>
      <c r="BH158" s="232">
        <f>IF(N158="sníž. přenesená",J158,0)</f>
        <v>0</v>
      </c>
      <c r="BI158" s="232">
        <f>IF(N158="nulová",J158,0)</f>
        <v>0</v>
      </c>
      <c r="BJ158" s="24" t="s">
        <v>82</v>
      </c>
      <c r="BK158" s="232">
        <f>ROUND(I158*H158,2)</f>
        <v>0</v>
      </c>
      <c r="BL158" s="24" t="s">
        <v>255</v>
      </c>
      <c r="BM158" s="24" t="s">
        <v>2128</v>
      </c>
    </row>
    <row r="159" spans="2:63" s="10" customFormat="1" ht="29.85" customHeight="1">
      <c r="B159" s="205"/>
      <c r="C159" s="206"/>
      <c r="D159" s="207" t="s">
        <v>73</v>
      </c>
      <c r="E159" s="219" t="s">
        <v>2129</v>
      </c>
      <c r="F159" s="219" t="s">
        <v>2130</v>
      </c>
      <c r="G159" s="206"/>
      <c r="H159" s="206"/>
      <c r="I159" s="209"/>
      <c r="J159" s="220">
        <f>BK159</f>
        <v>0</v>
      </c>
      <c r="K159" s="206"/>
      <c r="L159" s="211"/>
      <c r="M159" s="212"/>
      <c r="N159" s="213"/>
      <c r="O159" s="213"/>
      <c r="P159" s="214">
        <f>SUM(P160:P177)</f>
        <v>0</v>
      </c>
      <c r="Q159" s="213"/>
      <c r="R159" s="214">
        <f>SUM(R160:R177)</f>
        <v>0</v>
      </c>
      <c r="S159" s="213"/>
      <c r="T159" s="215">
        <f>SUM(T160:T177)</f>
        <v>0</v>
      </c>
      <c r="AR159" s="216" t="s">
        <v>84</v>
      </c>
      <c r="AT159" s="217" t="s">
        <v>73</v>
      </c>
      <c r="AU159" s="217" t="s">
        <v>82</v>
      </c>
      <c r="AY159" s="216" t="s">
        <v>157</v>
      </c>
      <c r="BK159" s="218">
        <f>SUM(BK160:BK177)</f>
        <v>0</v>
      </c>
    </row>
    <row r="160" spans="2:65" s="1" customFormat="1" ht="16.5" customHeight="1">
      <c r="B160" s="46"/>
      <c r="C160" s="221" t="s">
        <v>561</v>
      </c>
      <c r="D160" s="221" t="s">
        <v>159</v>
      </c>
      <c r="E160" s="222" t="s">
        <v>2131</v>
      </c>
      <c r="F160" s="223" t="s">
        <v>2132</v>
      </c>
      <c r="G160" s="224" t="s">
        <v>395</v>
      </c>
      <c r="H160" s="225">
        <v>12</v>
      </c>
      <c r="I160" s="226"/>
      <c r="J160" s="227">
        <f>ROUND(I160*H160,2)</f>
        <v>0</v>
      </c>
      <c r="K160" s="223" t="s">
        <v>163</v>
      </c>
      <c r="L160" s="72"/>
      <c r="M160" s="228" t="s">
        <v>30</v>
      </c>
      <c r="N160" s="229" t="s">
        <v>45</v>
      </c>
      <c r="O160" s="47"/>
      <c r="P160" s="230">
        <f>O160*H160</f>
        <v>0</v>
      </c>
      <c r="Q160" s="230">
        <v>0</v>
      </c>
      <c r="R160" s="230">
        <f>Q160*H160</f>
        <v>0</v>
      </c>
      <c r="S160" s="230">
        <v>0</v>
      </c>
      <c r="T160" s="231">
        <f>S160*H160</f>
        <v>0</v>
      </c>
      <c r="AR160" s="24" t="s">
        <v>255</v>
      </c>
      <c r="AT160" s="24" t="s">
        <v>159</v>
      </c>
      <c r="AU160" s="24" t="s">
        <v>84</v>
      </c>
      <c r="AY160" s="24" t="s">
        <v>157</v>
      </c>
      <c r="BE160" s="232">
        <f>IF(N160="základní",J160,0)</f>
        <v>0</v>
      </c>
      <c r="BF160" s="232">
        <f>IF(N160="snížená",J160,0)</f>
        <v>0</v>
      </c>
      <c r="BG160" s="232">
        <f>IF(N160="zákl. přenesená",J160,0)</f>
        <v>0</v>
      </c>
      <c r="BH160" s="232">
        <f>IF(N160="sníž. přenesená",J160,0)</f>
        <v>0</v>
      </c>
      <c r="BI160" s="232">
        <f>IF(N160="nulová",J160,0)</f>
        <v>0</v>
      </c>
      <c r="BJ160" s="24" t="s">
        <v>82</v>
      </c>
      <c r="BK160" s="232">
        <f>ROUND(I160*H160,2)</f>
        <v>0</v>
      </c>
      <c r="BL160" s="24" t="s">
        <v>255</v>
      </c>
      <c r="BM160" s="24" t="s">
        <v>2133</v>
      </c>
    </row>
    <row r="161" spans="2:65" s="1" customFormat="1" ht="16.5" customHeight="1">
      <c r="B161" s="46"/>
      <c r="C161" s="266" t="s">
        <v>579</v>
      </c>
      <c r="D161" s="266" t="s">
        <v>179</v>
      </c>
      <c r="E161" s="267" t="s">
        <v>2134</v>
      </c>
      <c r="F161" s="268" t="s">
        <v>2135</v>
      </c>
      <c r="G161" s="269" t="s">
        <v>395</v>
      </c>
      <c r="H161" s="270">
        <v>12</v>
      </c>
      <c r="I161" s="271"/>
      <c r="J161" s="272">
        <f>ROUND(I161*H161,2)</f>
        <v>0</v>
      </c>
      <c r="K161" s="268" t="s">
        <v>183</v>
      </c>
      <c r="L161" s="273"/>
      <c r="M161" s="274" t="s">
        <v>30</v>
      </c>
      <c r="N161" s="275" t="s">
        <v>45</v>
      </c>
      <c r="O161" s="47"/>
      <c r="P161" s="230">
        <f>O161*H161</f>
        <v>0</v>
      </c>
      <c r="Q161" s="230">
        <v>0</v>
      </c>
      <c r="R161" s="230">
        <f>Q161*H161</f>
        <v>0</v>
      </c>
      <c r="S161" s="230">
        <v>0</v>
      </c>
      <c r="T161" s="231">
        <f>S161*H161</f>
        <v>0</v>
      </c>
      <c r="AR161" s="24" t="s">
        <v>370</v>
      </c>
      <c r="AT161" s="24" t="s">
        <v>179</v>
      </c>
      <c r="AU161" s="24" t="s">
        <v>84</v>
      </c>
      <c r="AY161" s="24" t="s">
        <v>157</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255</v>
      </c>
      <c r="BM161" s="24" t="s">
        <v>2136</v>
      </c>
    </row>
    <row r="162" spans="2:65" s="1" customFormat="1" ht="16.5" customHeight="1">
      <c r="B162" s="46"/>
      <c r="C162" s="221" t="s">
        <v>585</v>
      </c>
      <c r="D162" s="221" t="s">
        <v>159</v>
      </c>
      <c r="E162" s="222" t="s">
        <v>2137</v>
      </c>
      <c r="F162" s="223" t="s">
        <v>2138</v>
      </c>
      <c r="G162" s="224" t="s">
        <v>395</v>
      </c>
      <c r="H162" s="225">
        <v>54</v>
      </c>
      <c r="I162" s="226"/>
      <c r="J162" s="227">
        <f>ROUND(I162*H162,2)</f>
        <v>0</v>
      </c>
      <c r="K162" s="223" t="s">
        <v>183</v>
      </c>
      <c r="L162" s="72"/>
      <c r="M162" s="228" t="s">
        <v>30</v>
      </c>
      <c r="N162" s="229" t="s">
        <v>45</v>
      </c>
      <c r="O162" s="47"/>
      <c r="P162" s="230">
        <f>O162*H162</f>
        <v>0</v>
      </c>
      <c r="Q162" s="230">
        <v>0</v>
      </c>
      <c r="R162" s="230">
        <f>Q162*H162</f>
        <v>0</v>
      </c>
      <c r="S162" s="230">
        <v>0</v>
      </c>
      <c r="T162" s="231">
        <f>S162*H162</f>
        <v>0</v>
      </c>
      <c r="AR162" s="24" t="s">
        <v>255</v>
      </c>
      <c r="AT162" s="24" t="s">
        <v>159</v>
      </c>
      <c r="AU162" s="24" t="s">
        <v>84</v>
      </c>
      <c r="AY162" s="24" t="s">
        <v>157</v>
      </c>
      <c r="BE162" s="232">
        <f>IF(N162="základní",J162,0)</f>
        <v>0</v>
      </c>
      <c r="BF162" s="232">
        <f>IF(N162="snížená",J162,0)</f>
        <v>0</v>
      </c>
      <c r="BG162" s="232">
        <f>IF(N162="zákl. přenesená",J162,0)</f>
        <v>0</v>
      </c>
      <c r="BH162" s="232">
        <f>IF(N162="sníž. přenesená",J162,0)</f>
        <v>0</v>
      </c>
      <c r="BI162" s="232">
        <f>IF(N162="nulová",J162,0)</f>
        <v>0</v>
      </c>
      <c r="BJ162" s="24" t="s">
        <v>82</v>
      </c>
      <c r="BK162" s="232">
        <f>ROUND(I162*H162,2)</f>
        <v>0</v>
      </c>
      <c r="BL162" s="24" t="s">
        <v>255</v>
      </c>
      <c r="BM162" s="24" t="s">
        <v>2139</v>
      </c>
    </row>
    <row r="163" spans="2:65" s="1" customFormat="1" ht="16.5" customHeight="1">
      <c r="B163" s="46"/>
      <c r="C163" s="266" t="s">
        <v>591</v>
      </c>
      <c r="D163" s="266" t="s">
        <v>179</v>
      </c>
      <c r="E163" s="267" t="s">
        <v>2140</v>
      </c>
      <c r="F163" s="268" t="s">
        <v>2141</v>
      </c>
      <c r="G163" s="269" t="s">
        <v>395</v>
      </c>
      <c r="H163" s="270">
        <v>11</v>
      </c>
      <c r="I163" s="271"/>
      <c r="J163" s="272">
        <f>ROUND(I163*H163,2)</f>
        <v>0</v>
      </c>
      <c r="K163" s="268" t="s">
        <v>183</v>
      </c>
      <c r="L163" s="273"/>
      <c r="M163" s="274" t="s">
        <v>30</v>
      </c>
      <c r="N163" s="275" t="s">
        <v>45</v>
      </c>
      <c r="O163" s="47"/>
      <c r="P163" s="230">
        <f>O163*H163</f>
        <v>0</v>
      </c>
      <c r="Q163" s="230">
        <v>0</v>
      </c>
      <c r="R163" s="230">
        <f>Q163*H163</f>
        <v>0</v>
      </c>
      <c r="S163" s="230">
        <v>0</v>
      </c>
      <c r="T163" s="231">
        <f>S163*H163</f>
        <v>0</v>
      </c>
      <c r="AR163" s="24" t="s">
        <v>184</v>
      </c>
      <c r="AT163" s="24" t="s">
        <v>179</v>
      </c>
      <c r="AU163" s="24" t="s">
        <v>84</v>
      </c>
      <c r="AY163" s="24" t="s">
        <v>157</v>
      </c>
      <c r="BE163" s="232">
        <f>IF(N163="základní",J163,0)</f>
        <v>0</v>
      </c>
      <c r="BF163" s="232">
        <f>IF(N163="snížená",J163,0)</f>
        <v>0</v>
      </c>
      <c r="BG163" s="232">
        <f>IF(N163="zákl. přenesená",J163,0)</f>
        <v>0</v>
      </c>
      <c r="BH163" s="232">
        <f>IF(N163="sníž. přenesená",J163,0)</f>
        <v>0</v>
      </c>
      <c r="BI163" s="232">
        <f>IF(N163="nulová",J163,0)</f>
        <v>0</v>
      </c>
      <c r="BJ163" s="24" t="s">
        <v>82</v>
      </c>
      <c r="BK163" s="232">
        <f>ROUND(I163*H163,2)</f>
        <v>0</v>
      </c>
      <c r="BL163" s="24" t="s">
        <v>164</v>
      </c>
      <c r="BM163" s="24" t="s">
        <v>2142</v>
      </c>
    </row>
    <row r="164" spans="2:65" s="1" customFormat="1" ht="16.5" customHeight="1">
      <c r="B164" s="46"/>
      <c r="C164" s="266" t="s">
        <v>595</v>
      </c>
      <c r="D164" s="266" t="s">
        <v>179</v>
      </c>
      <c r="E164" s="267" t="s">
        <v>2143</v>
      </c>
      <c r="F164" s="268" t="s">
        <v>2144</v>
      </c>
      <c r="G164" s="269" t="s">
        <v>395</v>
      </c>
      <c r="H164" s="270">
        <v>7</v>
      </c>
      <c r="I164" s="271"/>
      <c r="J164" s="272">
        <f>ROUND(I164*H164,2)</f>
        <v>0</v>
      </c>
      <c r="K164" s="268" t="s">
        <v>183</v>
      </c>
      <c r="L164" s="273"/>
      <c r="M164" s="274" t="s">
        <v>30</v>
      </c>
      <c r="N164" s="275" t="s">
        <v>45</v>
      </c>
      <c r="O164" s="47"/>
      <c r="P164" s="230">
        <f>O164*H164</f>
        <v>0</v>
      </c>
      <c r="Q164" s="230">
        <v>0</v>
      </c>
      <c r="R164" s="230">
        <f>Q164*H164</f>
        <v>0</v>
      </c>
      <c r="S164" s="230">
        <v>0</v>
      </c>
      <c r="T164" s="231">
        <f>S164*H164</f>
        <v>0</v>
      </c>
      <c r="AR164" s="24" t="s">
        <v>184</v>
      </c>
      <c r="AT164" s="24" t="s">
        <v>179</v>
      </c>
      <c r="AU164" s="24" t="s">
        <v>84</v>
      </c>
      <c r="AY164" s="24" t="s">
        <v>157</v>
      </c>
      <c r="BE164" s="232">
        <f>IF(N164="základní",J164,0)</f>
        <v>0</v>
      </c>
      <c r="BF164" s="232">
        <f>IF(N164="snížená",J164,0)</f>
        <v>0</v>
      </c>
      <c r="BG164" s="232">
        <f>IF(N164="zákl. přenesená",J164,0)</f>
        <v>0</v>
      </c>
      <c r="BH164" s="232">
        <f>IF(N164="sníž. přenesená",J164,0)</f>
        <v>0</v>
      </c>
      <c r="BI164" s="232">
        <f>IF(N164="nulová",J164,0)</f>
        <v>0</v>
      </c>
      <c r="BJ164" s="24" t="s">
        <v>82</v>
      </c>
      <c r="BK164" s="232">
        <f>ROUND(I164*H164,2)</f>
        <v>0</v>
      </c>
      <c r="BL164" s="24" t="s">
        <v>164</v>
      </c>
      <c r="BM164" s="24" t="s">
        <v>2145</v>
      </c>
    </row>
    <row r="165" spans="2:65" s="1" customFormat="1" ht="16.5" customHeight="1">
      <c r="B165" s="46"/>
      <c r="C165" s="266" t="s">
        <v>602</v>
      </c>
      <c r="D165" s="266" t="s">
        <v>179</v>
      </c>
      <c r="E165" s="267" t="s">
        <v>2146</v>
      </c>
      <c r="F165" s="268" t="s">
        <v>2147</v>
      </c>
      <c r="G165" s="269" t="s">
        <v>395</v>
      </c>
      <c r="H165" s="270">
        <v>1</v>
      </c>
      <c r="I165" s="271"/>
      <c r="J165" s="272">
        <f>ROUND(I165*H165,2)</f>
        <v>0</v>
      </c>
      <c r="K165" s="268" t="s">
        <v>183</v>
      </c>
      <c r="L165" s="273"/>
      <c r="M165" s="274" t="s">
        <v>30</v>
      </c>
      <c r="N165" s="275" t="s">
        <v>45</v>
      </c>
      <c r="O165" s="47"/>
      <c r="P165" s="230">
        <f>O165*H165</f>
        <v>0</v>
      </c>
      <c r="Q165" s="230">
        <v>0</v>
      </c>
      <c r="R165" s="230">
        <f>Q165*H165</f>
        <v>0</v>
      </c>
      <c r="S165" s="230">
        <v>0</v>
      </c>
      <c r="T165" s="231">
        <f>S165*H165</f>
        <v>0</v>
      </c>
      <c r="AR165" s="24" t="s">
        <v>184</v>
      </c>
      <c r="AT165" s="24" t="s">
        <v>179</v>
      </c>
      <c r="AU165" s="24" t="s">
        <v>84</v>
      </c>
      <c r="AY165" s="24" t="s">
        <v>157</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164</v>
      </c>
      <c r="BM165" s="24" t="s">
        <v>2148</v>
      </c>
    </row>
    <row r="166" spans="2:65" s="1" customFormat="1" ht="16.5" customHeight="1">
      <c r="B166" s="46"/>
      <c r="C166" s="266" t="s">
        <v>623</v>
      </c>
      <c r="D166" s="266" t="s">
        <v>179</v>
      </c>
      <c r="E166" s="267" t="s">
        <v>2149</v>
      </c>
      <c r="F166" s="268" t="s">
        <v>2150</v>
      </c>
      <c r="G166" s="269" t="s">
        <v>395</v>
      </c>
      <c r="H166" s="270">
        <v>3</v>
      </c>
      <c r="I166" s="271"/>
      <c r="J166" s="272">
        <f>ROUND(I166*H166,2)</f>
        <v>0</v>
      </c>
      <c r="K166" s="268" t="s">
        <v>183</v>
      </c>
      <c r="L166" s="273"/>
      <c r="M166" s="274" t="s">
        <v>30</v>
      </c>
      <c r="N166" s="275" t="s">
        <v>45</v>
      </c>
      <c r="O166" s="47"/>
      <c r="P166" s="230">
        <f>O166*H166</f>
        <v>0</v>
      </c>
      <c r="Q166" s="230">
        <v>0</v>
      </c>
      <c r="R166" s="230">
        <f>Q166*H166</f>
        <v>0</v>
      </c>
      <c r="S166" s="230">
        <v>0</v>
      </c>
      <c r="T166" s="231">
        <f>S166*H166</f>
        <v>0</v>
      </c>
      <c r="AR166" s="24" t="s">
        <v>184</v>
      </c>
      <c r="AT166" s="24" t="s">
        <v>179</v>
      </c>
      <c r="AU166" s="24" t="s">
        <v>84</v>
      </c>
      <c r="AY166" s="24" t="s">
        <v>157</v>
      </c>
      <c r="BE166" s="232">
        <f>IF(N166="základní",J166,0)</f>
        <v>0</v>
      </c>
      <c r="BF166" s="232">
        <f>IF(N166="snížená",J166,0)</f>
        <v>0</v>
      </c>
      <c r="BG166" s="232">
        <f>IF(N166="zákl. přenesená",J166,0)</f>
        <v>0</v>
      </c>
      <c r="BH166" s="232">
        <f>IF(N166="sníž. přenesená",J166,0)</f>
        <v>0</v>
      </c>
      <c r="BI166" s="232">
        <f>IF(N166="nulová",J166,0)</f>
        <v>0</v>
      </c>
      <c r="BJ166" s="24" t="s">
        <v>82</v>
      </c>
      <c r="BK166" s="232">
        <f>ROUND(I166*H166,2)</f>
        <v>0</v>
      </c>
      <c r="BL166" s="24" t="s">
        <v>164</v>
      </c>
      <c r="BM166" s="24" t="s">
        <v>2151</v>
      </c>
    </row>
    <row r="167" spans="2:65" s="1" customFormat="1" ht="16.5" customHeight="1">
      <c r="B167" s="46"/>
      <c r="C167" s="266" t="s">
        <v>627</v>
      </c>
      <c r="D167" s="266" t="s">
        <v>179</v>
      </c>
      <c r="E167" s="267" t="s">
        <v>2152</v>
      </c>
      <c r="F167" s="268" t="s">
        <v>2153</v>
      </c>
      <c r="G167" s="269" t="s">
        <v>395</v>
      </c>
      <c r="H167" s="270">
        <v>9</v>
      </c>
      <c r="I167" s="271"/>
      <c r="J167" s="272">
        <f>ROUND(I167*H167,2)</f>
        <v>0</v>
      </c>
      <c r="K167" s="268" t="s">
        <v>183</v>
      </c>
      <c r="L167" s="273"/>
      <c r="M167" s="274" t="s">
        <v>30</v>
      </c>
      <c r="N167" s="275" t="s">
        <v>45</v>
      </c>
      <c r="O167" s="47"/>
      <c r="P167" s="230">
        <f>O167*H167</f>
        <v>0</v>
      </c>
      <c r="Q167" s="230">
        <v>0</v>
      </c>
      <c r="R167" s="230">
        <f>Q167*H167</f>
        <v>0</v>
      </c>
      <c r="S167" s="230">
        <v>0</v>
      </c>
      <c r="T167" s="231">
        <f>S167*H167</f>
        <v>0</v>
      </c>
      <c r="AR167" s="24" t="s">
        <v>184</v>
      </c>
      <c r="AT167" s="24" t="s">
        <v>179</v>
      </c>
      <c r="AU167" s="24" t="s">
        <v>84</v>
      </c>
      <c r="AY167" s="24" t="s">
        <v>157</v>
      </c>
      <c r="BE167" s="232">
        <f>IF(N167="základní",J167,0)</f>
        <v>0</v>
      </c>
      <c r="BF167" s="232">
        <f>IF(N167="snížená",J167,0)</f>
        <v>0</v>
      </c>
      <c r="BG167" s="232">
        <f>IF(N167="zákl. přenesená",J167,0)</f>
        <v>0</v>
      </c>
      <c r="BH167" s="232">
        <f>IF(N167="sníž. přenesená",J167,0)</f>
        <v>0</v>
      </c>
      <c r="BI167" s="232">
        <f>IF(N167="nulová",J167,0)</f>
        <v>0</v>
      </c>
      <c r="BJ167" s="24" t="s">
        <v>82</v>
      </c>
      <c r="BK167" s="232">
        <f>ROUND(I167*H167,2)</f>
        <v>0</v>
      </c>
      <c r="BL167" s="24" t="s">
        <v>164</v>
      </c>
      <c r="BM167" s="24" t="s">
        <v>2154</v>
      </c>
    </row>
    <row r="168" spans="2:65" s="1" customFormat="1" ht="16.5" customHeight="1">
      <c r="B168" s="46"/>
      <c r="C168" s="266" t="s">
        <v>633</v>
      </c>
      <c r="D168" s="266" t="s">
        <v>179</v>
      </c>
      <c r="E168" s="267" t="s">
        <v>2155</v>
      </c>
      <c r="F168" s="268" t="s">
        <v>2156</v>
      </c>
      <c r="G168" s="269" t="s">
        <v>395</v>
      </c>
      <c r="H168" s="270">
        <v>1</v>
      </c>
      <c r="I168" s="271"/>
      <c r="J168" s="272">
        <f>ROUND(I168*H168,2)</f>
        <v>0</v>
      </c>
      <c r="K168" s="268" t="s">
        <v>183</v>
      </c>
      <c r="L168" s="273"/>
      <c r="M168" s="274" t="s">
        <v>30</v>
      </c>
      <c r="N168" s="275" t="s">
        <v>45</v>
      </c>
      <c r="O168" s="47"/>
      <c r="P168" s="230">
        <f>O168*H168</f>
        <v>0</v>
      </c>
      <c r="Q168" s="230">
        <v>0</v>
      </c>
      <c r="R168" s="230">
        <f>Q168*H168</f>
        <v>0</v>
      </c>
      <c r="S168" s="230">
        <v>0</v>
      </c>
      <c r="T168" s="231">
        <f>S168*H168</f>
        <v>0</v>
      </c>
      <c r="AR168" s="24" t="s">
        <v>184</v>
      </c>
      <c r="AT168" s="24" t="s">
        <v>179</v>
      </c>
      <c r="AU168" s="24" t="s">
        <v>84</v>
      </c>
      <c r="AY168" s="24" t="s">
        <v>157</v>
      </c>
      <c r="BE168" s="232">
        <f>IF(N168="základní",J168,0)</f>
        <v>0</v>
      </c>
      <c r="BF168" s="232">
        <f>IF(N168="snížená",J168,0)</f>
        <v>0</v>
      </c>
      <c r="BG168" s="232">
        <f>IF(N168="zákl. přenesená",J168,0)</f>
        <v>0</v>
      </c>
      <c r="BH168" s="232">
        <f>IF(N168="sníž. přenesená",J168,0)</f>
        <v>0</v>
      </c>
      <c r="BI168" s="232">
        <f>IF(N168="nulová",J168,0)</f>
        <v>0</v>
      </c>
      <c r="BJ168" s="24" t="s">
        <v>82</v>
      </c>
      <c r="BK168" s="232">
        <f>ROUND(I168*H168,2)</f>
        <v>0</v>
      </c>
      <c r="BL168" s="24" t="s">
        <v>164</v>
      </c>
      <c r="BM168" s="24" t="s">
        <v>2157</v>
      </c>
    </row>
    <row r="169" spans="2:65" s="1" customFormat="1" ht="16.5" customHeight="1">
      <c r="B169" s="46"/>
      <c r="C169" s="266" t="s">
        <v>639</v>
      </c>
      <c r="D169" s="266" t="s">
        <v>179</v>
      </c>
      <c r="E169" s="267" t="s">
        <v>2158</v>
      </c>
      <c r="F169" s="268" t="s">
        <v>2159</v>
      </c>
      <c r="G169" s="269" t="s">
        <v>395</v>
      </c>
      <c r="H169" s="270">
        <v>9</v>
      </c>
      <c r="I169" s="271"/>
      <c r="J169" s="272">
        <f>ROUND(I169*H169,2)</f>
        <v>0</v>
      </c>
      <c r="K169" s="268" t="s">
        <v>183</v>
      </c>
      <c r="L169" s="273"/>
      <c r="M169" s="274" t="s">
        <v>30</v>
      </c>
      <c r="N169" s="275" t="s">
        <v>45</v>
      </c>
      <c r="O169" s="47"/>
      <c r="P169" s="230">
        <f>O169*H169</f>
        <v>0</v>
      </c>
      <c r="Q169" s="230">
        <v>0</v>
      </c>
      <c r="R169" s="230">
        <f>Q169*H169</f>
        <v>0</v>
      </c>
      <c r="S169" s="230">
        <v>0</v>
      </c>
      <c r="T169" s="231">
        <f>S169*H169</f>
        <v>0</v>
      </c>
      <c r="AR169" s="24" t="s">
        <v>184</v>
      </c>
      <c r="AT169" s="24" t="s">
        <v>179</v>
      </c>
      <c r="AU169" s="24" t="s">
        <v>84</v>
      </c>
      <c r="AY169" s="24" t="s">
        <v>157</v>
      </c>
      <c r="BE169" s="232">
        <f>IF(N169="základní",J169,0)</f>
        <v>0</v>
      </c>
      <c r="BF169" s="232">
        <f>IF(N169="snížená",J169,0)</f>
        <v>0</v>
      </c>
      <c r="BG169" s="232">
        <f>IF(N169="zákl. přenesená",J169,0)</f>
        <v>0</v>
      </c>
      <c r="BH169" s="232">
        <f>IF(N169="sníž. přenesená",J169,0)</f>
        <v>0</v>
      </c>
      <c r="BI169" s="232">
        <f>IF(N169="nulová",J169,0)</f>
        <v>0</v>
      </c>
      <c r="BJ169" s="24" t="s">
        <v>82</v>
      </c>
      <c r="BK169" s="232">
        <f>ROUND(I169*H169,2)</f>
        <v>0</v>
      </c>
      <c r="BL169" s="24" t="s">
        <v>164</v>
      </c>
      <c r="BM169" s="24" t="s">
        <v>2160</v>
      </c>
    </row>
    <row r="170" spans="2:65" s="1" customFormat="1" ht="16.5" customHeight="1">
      <c r="B170" s="46"/>
      <c r="C170" s="266" t="s">
        <v>647</v>
      </c>
      <c r="D170" s="266" t="s">
        <v>179</v>
      </c>
      <c r="E170" s="267" t="s">
        <v>2161</v>
      </c>
      <c r="F170" s="268" t="s">
        <v>2162</v>
      </c>
      <c r="G170" s="269" t="s">
        <v>395</v>
      </c>
      <c r="H170" s="270">
        <v>1</v>
      </c>
      <c r="I170" s="271"/>
      <c r="J170" s="272">
        <f>ROUND(I170*H170,2)</f>
        <v>0</v>
      </c>
      <c r="K170" s="268" t="s">
        <v>183</v>
      </c>
      <c r="L170" s="273"/>
      <c r="M170" s="274" t="s">
        <v>30</v>
      </c>
      <c r="N170" s="275" t="s">
        <v>45</v>
      </c>
      <c r="O170" s="47"/>
      <c r="P170" s="230">
        <f>O170*H170</f>
        <v>0</v>
      </c>
      <c r="Q170" s="230">
        <v>0</v>
      </c>
      <c r="R170" s="230">
        <f>Q170*H170</f>
        <v>0</v>
      </c>
      <c r="S170" s="230">
        <v>0</v>
      </c>
      <c r="T170" s="231">
        <f>S170*H170</f>
        <v>0</v>
      </c>
      <c r="AR170" s="24" t="s">
        <v>184</v>
      </c>
      <c r="AT170" s="24" t="s">
        <v>179</v>
      </c>
      <c r="AU170" s="24" t="s">
        <v>84</v>
      </c>
      <c r="AY170" s="24" t="s">
        <v>157</v>
      </c>
      <c r="BE170" s="232">
        <f>IF(N170="základní",J170,0)</f>
        <v>0</v>
      </c>
      <c r="BF170" s="232">
        <f>IF(N170="snížená",J170,0)</f>
        <v>0</v>
      </c>
      <c r="BG170" s="232">
        <f>IF(N170="zákl. přenesená",J170,0)</f>
        <v>0</v>
      </c>
      <c r="BH170" s="232">
        <f>IF(N170="sníž. přenesená",J170,0)</f>
        <v>0</v>
      </c>
      <c r="BI170" s="232">
        <f>IF(N170="nulová",J170,0)</f>
        <v>0</v>
      </c>
      <c r="BJ170" s="24" t="s">
        <v>82</v>
      </c>
      <c r="BK170" s="232">
        <f>ROUND(I170*H170,2)</f>
        <v>0</v>
      </c>
      <c r="BL170" s="24" t="s">
        <v>164</v>
      </c>
      <c r="BM170" s="24" t="s">
        <v>2163</v>
      </c>
    </row>
    <row r="171" spans="2:65" s="1" customFormat="1" ht="16.5" customHeight="1">
      <c r="B171" s="46"/>
      <c r="C171" s="266" t="s">
        <v>651</v>
      </c>
      <c r="D171" s="266" t="s">
        <v>179</v>
      </c>
      <c r="E171" s="267" t="s">
        <v>2164</v>
      </c>
      <c r="F171" s="268" t="s">
        <v>2165</v>
      </c>
      <c r="G171" s="269" t="s">
        <v>395</v>
      </c>
      <c r="H171" s="270">
        <v>1</v>
      </c>
      <c r="I171" s="271"/>
      <c r="J171" s="272">
        <f>ROUND(I171*H171,2)</f>
        <v>0</v>
      </c>
      <c r="K171" s="268" t="s">
        <v>183</v>
      </c>
      <c r="L171" s="273"/>
      <c r="M171" s="274" t="s">
        <v>30</v>
      </c>
      <c r="N171" s="275" t="s">
        <v>45</v>
      </c>
      <c r="O171" s="47"/>
      <c r="P171" s="230">
        <f>O171*H171</f>
        <v>0</v>
      </c>
      <c r="Q171" s="230">
        <v>0</v>
      </c>
      <c r="R171" s="230">
        <f>Q171*H171</f>
        <v>0</v>
      </c>
      <c r="S171" s="230">
        <v>0</v>
      </c>
      <c r="T171" s="231">
        <f>S171*H171</f>
        <v>0</v>
      </c>
      <c r="AR171" s="24" t="s">
        <v>184</v>
      </c>
      <c r="AT171" s="24" t="s">
        <v>179</v>
      </c>
      <c r="AU171" s="24" t="s">
        <v>84</v>
      </c>
      <c r="AY171" s="24" t="s">
        <v>157</v>
      </c>
      <c r="BE171" s="232">
        <f>IF(N171="základní",J171,0)</f>
        <v>0</v>
      </c>
      <c r="BF171" s="232">
        <f>IF(N171="snížená",J171,0)</f>
        <v>0</v>
      </c>
      <c r="BG171" s="232">
        <f>IF(N171="zákl. přenesená",J171,0)</f>
        <v>0</v>
      </c>
      <c r="BH171" s="232">
        <f>IF(N171="sníž. přenesená",J171,0)</f>
        <v>0</v>
      </c>
      <c r="BI171" s="232">
        <f>IF(N171="nulová",J171,0)</f>
        <v>0</v>
      </c>
      <c r="BJ171" s="24" t="s">
        <v>82</v>
      </c>
      <c r="BK171" s="232">
        <f>ROUND(I171*H171,2)</f>
        <v>0</v>
      </c>
      <c r="BL171" s="24" t="s">
        <v>164</v>
      </c>
      <c r="BM171" s="24" t="s">
        <v>2166</v>
      </c>
    </row>
    <row r="172" spans="2:65" s="1" customFormat="1" ht="16.5" customHeight="1">
      <c r="B172" s="46"/>
      <c r="C172" s="266" t="s">
        <v>663</v>
      </c>
      <c r="D172" s="266" t="s">
        <v>179</v>
      </c>
      <c r="E172" s="267" t="s">
        <v>2167</v>
      </c>
      <c r="F172" s="268" t="s">
        <v>2168</v>
      </c>
      <c r="G172" s="269" t="s">
        <v>395</v>
      </c>
      <c r="H172" s="270">
        <v>2</v>
      </c>
      <c r="I172" s="271"/>
      <c r="J172" s="272">
        <f>ROUND(I172*H172,2)</f>
        <v>0</v>
      </c>
      <c r="K172" s="268" t="s">
        <v>183</v>
      </c>
      <c r="L172" s="273"/>
      <c r="M172" s="274" t="s">
        <v>30</v>
      </c>
      <c r="N172" s="275" t="s">
        <v>45</v>
      </c>
      <c r="O172" s="47"/>
      <c r="P172" s="230">
        <f>O172*H172</f>
        <v>0</v>
      </c>
      <c r="Q172" s="230">
        <v>0</v>
      </c>
      <c r="R172" s="230">
        <f>Q172*H172</f>
        <v>0</v>
      </c>
      <c r="S172" s="230">
        <v>0</v>
      </c>
      <c r="T172" s="231">
        <f>S172*H172</f>
        <v>0</v>
      </c>
      <c r="AR172" s="24" t="s">
        <v>184</v>
      </c>
      <c r="AT172" s="24" t="s">
        <v>179</v>
      </c>
      <c r="AU172" s="24" t="s">
        <v>84</v>
      </c>
      <c r="AY172" s="24" t="s">
        <v>157</v>
      </c>
      <c r="BE172" s="232">
        <f>IF(N172="základní",J172,0)</f>
        <v>0</v>
      </c>
      <c r="BF172" s="232">
        <f>IF(N172="snížená",J172,0)</f>
        <v>0</v>
      </c>
      <c r="BG172" s="232">
        <f>IF(N172="zákl. přenesená",J172,0)</f>
        <v>0</v>
      </c>
      <c r="BH172" s="232">
        <f>IF(N172="sníž. přenesená",J172,0)</f>
        <v>0</v>
      </c>
      <c r="BI172" s="232">
        <f>IF(N172="nulová",J172,0)</f>
        <v>0</v>
      </c>
      <c r="BJ172" s="24" t="s">
        <v>82</v>
      </c>
      <c r="BK172" s="232">
        <f>ROUND(I172*H172,2)</f>
        <v>0</v>
      </c>
      <c r="BL172" s="24" t="s">
        <v>164</v>
      </c>
      <c r="BM172" s="24" t="s">
        <v>2169</v>
      </c>
    </row>
    <row r="173" spans="2:65" s="1" customFormat="1" ht="16.5" customHeight="1">
      <c r="B173" s="46"/>
      <c r="C173" s="266" t="s">
        <v>671</v>
      </c>
      <c r="D173" s="266" t="s">
        <v>179</v>
      </c>
      <c r="E173" s="267" t="s">
        <v>2170</v>
      </c>
      <c r="F173" s="268" t="s">
        <v>2171</v>
      </c>
      <c r="G173" s="269" t="s">
        <v>395</v>
      </c>
      <c r="H173" s="270">
        <v>1</v>
      </c>
      <c r="I173" s="271"/>
      <c r="J173" s="272">
        <f>ROUND(I173*H173,2)</f>
        <v>0</v>
      </c>
      <c r="K173" s="268" t="s">
        <v>183</v>
      </c>
      <c r="L173" s="273"/>
      <c r="M173" s="274" t="s">
        <v>30</v>
      </c>
      <c r="N173" s="275" t="s">
        <v>45</v>
      </c>
      <c r="O173" s="47"/>
      <c r="P173" s="230">
        <f>O173*H173</f>
        <v>0</v>
      </c>
      <c r="Q173" s="230">
        <v>0</v>
      </c>
      <c r="R173" s="230">
        <f>Q173*H173</f>
        <v>0</v>
      </c>
      <c r="S173" s="230">
        <v>0</v>
      </c>
      <c r="T173" s="231">
        <f>S173*H173</f>
        <v>0</v>
      </c>
      <c r="AR173" s="24" t="s">
        <v>184</v>
      </c>
      <c r="AT173" s="24" t="s">
        <v>179</v>
      </c>
      <c r="AU173" s="24" t="s">
        <v>84</v>
      </c>
      <c r="AY173" s="24" t="s">
        <v>157</v>
      </c>
      <c r="BE173" s="232">
        <f>IF(N173="základní",J173,0)</f>
        <v>0</v>
      </c>
      <c r="BF173" s="232">
        <f>IF(N173="snížená",J173,0)</f>
        <v>0</v>
      </c>
      <c r="BG173" s="232">
        <f>IF(N173="zákl. přenesená",J173,0)</f>
        <v>0</v>
      </c>
      <c r="BH173" s="232">
        <f>IF(N173="sníž. přenesená",J173,0)</f>
        <v>0</v>
      </c>
      <c r="BI173" s="232">
        <f>IF(N173="nulová",J173,0)</f>
        <v>0</v>
      </c>
      <c r="BJ173" s="24" t="s">
        <v>82</v>
      </c>
      <c r="BK173" s="232">
        <f>ROUND(I173*H173,2)</f>
        <v>0</v>
      </c>
      <c r="BL173" s="24" t="s">
        <v>164</v>
      </c>
      <c r="BM173" s="24" t="s">
        <v>2172</v>
      </c>
    </row>
    <row r="174" spans="2:65" s="1" customFormat="1" ht="16.5" customHeight="1">
      <c r="B174" s="46"/>
      <c r="C174" s="266" t="s">
        <v>676</v>
      </c>
      <c r="D174" s="266" t="s">
        <v>179</v>
      </c>
      <c r="E174" s="267" t="s">
        <v>2173</v>
      </c>
      <c r="F174" s="268" t="s">
        <v>2174</v>
      </c>
      <c r="G174" s="269" t="s">
        <v>395</v>
      </c>
      <c r="H174" s="270">
        <v>1</v>
      </c>
      <c r="I174" s="271"/>
      <c r="J174" s="272">
        <f>ROUND(I174*H174,2)</f>
        <v>0</v>
      </c>
      <c r="K174" s="268" t="s">
        <v>183</v>
      </c>
      <c r="L174" s="273"/>
      <c r="M174" s="274" t="s">
        <v>30</v>
      </c>
      <c r="N174" s="275" t="s">
        <v>45</v>
      </c>
      <c r="O174" s="47"/>
      <c r="P174" s="230">
        <f>O174*H174</f>
        <v>0</v>
      </c>
      <c r="Q174" s="230">
        <v>0</v>
      </c>
      <c r="R174" s="230">
        <f>Q174*H174</f>
        <v>0</v>
      </c>
      <c r="S174" s="230">
        <v>0</v>
      </c>
      <c r="T174" s="231">
        <f>S174*H174</f>
        <v>0</v>
      </c>
      <c r="AR174" s="24" t="s">
        <v>184</v>
      </c>
      <c r="AT174" s="24" t="s">
        <v>179</v>
      </c>
      <c r="AU174" s="24" t="s">
        <v>84</v>
      </c>
      <c r="AY174" s="24" t="s">
        <v>157</v>
      </c>
      <c r="BE174" s="232">
        <f>IF(N174="základní",J174,0)</f>
        <v>0</v>
      </c>
      <c r="BF174" s="232">
        <f>IF(N174="snížená",J174,0)</f>
        <v>0</v>
      </c>
      <c r="BG174" s="232">
        <f>IF(N174="zákl. přenesená",J174,0)</f>
        <v>0</v>
      </c>
      <c r="BH174" s="232">
        <f>IF(N174="sníž. přenesená",J174,0)</f>
        <v>0</v>
      </c>
      <c r="BI174" s="232">
        <f>IF(N174="nulová",J174,0)</f>
        <v>0</v>
      </c>
      <c r="BJ174" s="24" t="s">
        <v>82</v>
      </c>
      <c r="BK174" s="232">
        <f>ROUND(I174*H174,2)</f>
        <v>0</v>
      </c>
      <c r="BL174" s="24" t="s">
        <v>164</v>
      </c>
      <c r="BM174" s="24" t="s">
        <v>2175</v>
      </c>
    </row>
    <row r="175" spans="2:65" s="1" customFormat="1" ht="16.5" customHeight="1">
      <c r="B175" s="46"/>
      <c r="C175" s="266" t="s">
        <v>689</v>
      </c>
      <c r="D175" s="266" t="s">
        <v>179</v>
      </c>
      <c r="E175" s="267" t="s">
        <v>2176</v>
      </c>
      <c r="F175" s="268" t="s">
        <v>2177</v>
      </c>
      <c r="G175" s="269" t="s">
        <v>395</v>
      </c>
      <c r="H175" s="270">
        <v>1</v>
      </c>
      <c r="I175" s="271"/>
      <c r="J175" s="272">
        <f>ROUND(I175*H175,2)</f>
        <v>0</v>
      </c>
      <c r="K175" s="268" t="s">
        <v>183</v>
      </c>
      <c r="L175" s="273"/>
      <c r="M175" s="274" t="s">
        <v>30</v>
      </c>
      <c r="N175" s="275" t="s">
        <v>45</v>
      </c>
      <c r="O175" s="47"/>
      <c r="P175" s="230">
        <f>O175*H175</f>
        <v>0</v>
      </c>
      <c r="Q175" s="230">
        <v>0</v>
      </c>
      <c r="R175" s="230">
        <f>Q175*H175</f>
        <v>0</v>
      </c>
      <c r="S175" s="230">
        <v>0</v>
      </c>
      <c r="T175" s="231">
        <f>S175*H175</f>
        <v>0</v>
      </c>
      <c r="AR175" s="24" t="s">
        <v>184</v>
      </c>
      <c r="AT175" s="24" t="s">
        <v>179</v>
      </c>
      <c r="AU175" s="24" t="s">
        <v>84</v>
      </c>
      <c r="AY175" s="24" t="s">
        <v>157</v>
      </c>
      <c r="BE175" s="232">
        <f>IF(N175="základní",J175,0)</f>
        <v>0</v>
      </c>
      <c r="BF175" s="232">
        <f>IF(N175="snížená",J175,0)</f>
        <v>0</v>
      </c>
      <c r="BG175" s="232">
        <f>IF(N175="zákl. přenesená",J175,0)</f>
        <v>0</v>
      </c>
      <c r="BH175" s="232">
        <f>IF(N175="sníž. přenesená",J175,0)</f>
        <v>0</v>
      </c>
      <c r="BI175" s="232">
        <f>IF(N175="nulová",J175,0)</f>
        <v>0</v>
      </c>
      <c r="BJ175" s="24" t="s">
        <v>82</v>
      </c>
      <c r="BK175" s="232">
        <f>ROUND(I175*H175,2)</f>
        <v>0</v>
      </c>
      <c r="BL175" s="24" t="s">
        <v>164</v>
      </c>
      <c r="BM175" s="24" t="s">
        <v>2178</v>
      </c>
    </row>
    <row r="176" spans="2:65" s="1" customFormat="1" ht="16.5" customHeight="1">
      <c r="B176" s="46"/>
      <c r="C176" s="266" t="s">
        <v>693</v>
      </c>
      <c r="D176" s="266" t="s">
        <v>179</v>
      </c>
      <c r="E176" s="267" t="s">
        <v>2179</v>
      </c>
      <c r="F176" s="268" t="s">
        <v>2180</v>
      </c>
      <c r="G176" s="269" t="s">
        <v>395</v>
      </c>
      <c r="H176" s="270">
        <v>4</v>
      </c>
      <c r="I176" s="271"/>
      <c r="J176" s="272">
        <f>ROUND(I176*H176,2)</f>
        <v>0</v>
      </c>
      <c r="K176" s="268" t="s">
        <v>183</v>
      </c>
      <c r="L176" s="273"/>
      <c r="M176" s="274" t="s">
        <v>30</v>
      </c>
      <c r="N176" s="275" t="s">
        <v>45</v>
      </c>
      <c r="O176" s="47"/>
      <c r="P176" s="230">
        <f>O176*H176</f>
        <v>0</v>
      </c>
      <c r="Q176" s="230">
        <v>0</v>
      </c>
      <c r="R176" s="230">
        <f>Q176*H176</f>
        <v>0</v>
      </c>
      <c r="S176" s="230">
        <v>0</v>
      </c>
      <c r="T176" s="231">
        <f>S176*H176</f>
        <v>0</v>
      </c>
      <c r="AR176" s="24" t="s">
        <v>184</v>
      </c>
      <c r="AT176" s="24" t="s">
        <v>179</v>
      </c>
      <c r="AU176" s="24" t="s">
        <v>84</v>
      </c>
      <c r="AY176" s="24" t="s">
        <v>157</v>
      </c>
      <c r="BE176" s="232">
        <f>IF(N176="základní",J176,0)</f>
        <v>0</v>
      </c>
      <c r="BF176" s="232">
        <f>IF(N176="snížená",J176,0)</f>
        <v>0</v>
      </c>
      <c r="BG176" s="232">
        <f>IF(N176="zákl. přenesená",J176,0)</f>
        <v>0</v>
      </c>
      <c r="BH176" s="232">
        <f>IF(N176="sníž. přenesená",J176,0)</f>
        <v>0</v>
      </c>
      <c r="BI176" s="232">
        <f>IF(N176="nulová",J176,0)</f>
        <v>0</v>
      </c>
      <c r="BJ176" s="24" t="s">
        <v>82</v>
      </c>
      <c r="BK176" s="232">
        <f>ROUND(I176*H176,2)</f>
        <v>0</v>
      </c>
      <c r="BL176" s="24" t="s">
        <v>164</v>
      </c>
      <c r="BM176" s="24" t="s">
        <v>2181</v>
      </c>
    </row>
    <row r="177" spans="2:65" s="1" customFormat="1" ht="16.5" customHeight="1">
      <c r="B177" s="46"/>
      <c r="C177" s="266" t="s">
        <v>706</v>
      </c>
      <c r="D177" s="266" t="s">
        <v>179</v>
      </c>
      <c r="E177" s="267" t="s">
        <v>2182</v>
      </c>
      <c r="F177" s="268" t="s">
        <v>2183</v>
      </c>
      <c r="G177" s="269" t="s">
        <v>395</v>
      </c>
      <c r="H177" s="270">
        <v>2</v>
      </c>
      <c r="I177" s="271"/>
      <c r="J177" s="272">
        <f>ROUND(I177*H177,2)</f>
        <v>0</v>
      </c>
      <c r="K177" s="268" t="s">
        <v>183</v>
      </c>
      <c r="L177" s="273"/>
      <c r="M177" s="274" t="s">
        <v>30</v>
      </c>
      <c r="N177" s="275" t="s">
        <v>45</v>
      </c>
      <c r="O177" s="47"/>
      <c r="P177" s="230">
        <f>O177*H177</f>
        <v>0</v>
      </c>
      <c r="Q177" s="230">
        <v>0</v>
      </c>
      <c r="R177" s="230">
        <f>Q177*H177</f>
        <v>0</v>
      </c>
      <c r="S177" s="230">
        <v>0</v>
      </c>
      <c r="T177" s="231">
        <f>S177*H177</f>
        <v>0</v>
      </c>
      <c r="AR177" s="24" t="s">
        <v>184</v>
      </c>
      <c r="AT177" s="24" t="s">
        <v>179</v>
      </c>
      <c r="AU177" s="24" t="s">
        <v>84</v>
      </c>
      <c r="AY177" s="24" t="s">
        <v>157</v>
      </c>
      <c r="BE177" s="232">
        <f>IF(N177="základní",J177,0)</f>
        <v>0</v>
      </c>
      <c r="BF177" s="232">
        <f>IF(N177="snížená",J177,0)</f>
        <v>0</v>
      </c>
      <c r="BG177" s="232">
        <f>IF(N177="zákl. přenesená",J177,0)</f>
        <v>0</v>
      </c>
      <c r="BH177" s="232">
        <f>IF(N177="sníž. přenesená",J177,0)</f>
        <v>0</v>
      </c>
      <c r="BI177" s="232">
        <f>IF(N177="nulová",J177,0)</f>
        <v>0</v>
      </c>
      <c r="BJ177" s="24" t="s">
        <v>82</v>
      </c>
      <c r="BK177" s="232">
        <f>ROUND(I177*H177,2)</f>
        <v>0</v>
      </c>
      <c r="BL177" s="24" t="s">
        <v>164</v>
      </c>
      <c r="BM177" s="24" t="s">
        <v>2184</v>
      </c>
    </row>
    <row r="178" spans="2:63" s="10" customFormat="1" ht="29.85" customHeight="1">
      <c r="B178" s="205"/>
      <c r="C178" s="206"/>
      <c r="D178" s="207" t="s">
        <v>73</v>
      </c>
      <c r="E178" s="219" t="s">
        <v>2185</v>
      </c>
      <c r="F178" s="219" t="s">
        <v>2186</v>
      </c>
      <c r="G178" s="206"/>
      <c r="H178" s="206"/>
      <c r="I178" s="209"/>
      <c r="J178" s="220">
        <f>BK178</f>
        <v>0</v>
      </c>
      <c r="K178" s="206"/>
      <c r="L178" s="211"/>
      <c r="M178" s="212"/>
      <c r="N178" s="213"/>
      <c r="O178" s="213"/>
      <c r="P178" s="214">
        <f>SUM(P179:P182)</f>
        <v>0</v>
      </c>
      <c r="Q178" s="213"/>
      <c r="R178" s="214">
        <f>SUM(R179:R182)</f>
        <v>0</v>
      </c>
      <c r="S178" s="213"/>
      <c r="T178" s="215">
        <f>SUM(T179:T182)</f>
        <v>0</v>
      </c>
      <c r="AR178" s="216" t="s">
        <v>84</v>
      </c>
      <c r="AT178" s="217" t="s">
        <v>73</v>
      </c>
      <c r="AU178" s="217" t="s">
        <v>82</v>
      </c>
      <c r="AY178" s="216" t="s">
        <v>157</v>
      </c>
      <c r="BK178" s="218">
        <f>SUM(BK179:BK182)</f>
        <v>0</v>
      </c>
    </row>
    <row r="179" spans="2:65" s="1" customFormat="1" ht="25.5" customHeight="1">
      <c r="B179" s="46"/>
      <c r="C179" s="221" t="s">
        <v>712</v>
      </c>
      <c r="D179" s="221" t="s">
        <v>159</v>
      </c>
      <c r="E179" s="222" t="s">
        <v>2187</v>
      </c>
      <c r="F179" s="223" t="s">
        <v>2188</v>
      </c>
      <c r="G179" s="224" t="s">
        <v>395</v>
      </c>
      <c r="H179" s="225">
        <v>1</v>
      </c>
      <c r="I179" s="226"/>
      <c r="J179" s="227">
        <f>ROUND(I179*H179,2)</f>
        <v>0</v>
      </c>
      <c r="K179" s="223" t="s">
        <v>163</v>
      </c>
      <c r="L179" s="72"/>
      <c r="M179" s="228" t="s">
        <v>30</v>
      </c>
      <c r="N179" s="229" t="s">
        <v>45</v>
      </c>
      <c r="O179" s="47"/>
      <c r="P179" s="230">
        <f>O179*H179</f>
        <v>0</v>
      </c>
      <c r="Q179" s="230">
        <v>0</v>
      </c>
      <c r="R179" s="230">
        <f>Q179*H179</f>
        <v>0</v>
      </c>
      <c r="S179" s="230">
        <v>0</v>
      </c>
      <c r="T179" s="231">
        <f>S179*H179</f>
        <v>0</v>
      </c>
      <c r="AR179" s="24" t="s">
        <v>255</v>
      </c>
      <c r="AT179" s="24" t="s">
        <v>159</v>
      </c>
      <c r="AU179" s="24" t="s">
        <v>84</v>
      </c>
      <c r="AY179" s="24" t="s">
        <v>157</v>
      </c>
      <c r="BE179" s="232">
        <f>IF(N179="základní",J179,0)</f>
        <v>0</v>
      </c>
      <c r="BF179" s="232">
        <f>IF(N179="snížená",J179,0)</f>
        <v>0</v>
      </c>
      <c r="BG179" s="232">
        <f>IF(N179="zákl. přenesená",J179,0)</f>
        <v>0</v>
      </c>
      <c r="BH179" s="232">
        <f>IF(N179="sníž. přenesená",J179,0)</f>
        <v>0</v>
      </c>
      <c r="BI179" s="232">
        <f>IF(N179="nulová",J179,0)</f>
        <v>0</v>
      </c>
      <c r="BJ179" s="24" t="s">
        <v>82</v>
      </c>
      <c r="BK179" s="232">
        <f>ROUND(I179*H179,2)</f>
        <v>0</v>
      </c>
      <c r="BL179" s="24" t="s">
        <v>255</v>
      </c>
      <c r="BM179" s="24" t="s">
        <v>2189</v>
      </c>
    </row>
    <row r="180" spans="2:65" s="1" customFormat="1" ht="16.5" customHeight="1">
      <c r="B180" s="46"/>
      <c r="C180" s="266" t="s">
        <v>720</v>
      </c>
      <c r="D180" s="266" t="s">
        <v>179</v>
      </c>
      <c r="E180" s="267" t="s">
        <v>1006</v>
      </c>
      <c r="F180" s="268" t="s">
        <v>2190</v>
      </c>
      <c r="G180" s="269" t="s">
        <v>395</v>
      </c>
      <c r="H180" s="270">
        <v>1</v>
      </c>
      <c r="I180" s="271"/>
      <c r="J180" s="272">
        <f>ROUND(I180*H180,2)</f>
        <v>0</v>
      </c>
      <c r="K180" s="268" t="s">
        <v>183</v>
      </c>
      <c r="L180" s="273"/>
      <c r="M180" s="274" t="s">
        <v>30</v>
      </c>
      <c r="N180" s="275" t="s">
        <v>45</v>
      </c>
      <c r="O180" s="47"/>
      <c r="P180" s="230">
        <f>O180*H180</f>
        <v>0</v>
      </c>
      <c r="Q180" s="230">
        <v>0</v>
      </c>
      <c r="R180" s="230">
        <f>Q180*H180</f>
        <v>0</v>
      </c>
      <c r="S180" s="230">
        <v>0</v>
      </c>
      <c r="T180" s="231">
        <f>S180*H180</f>
        <v>0</v>
      </c>
      <c r="AR180" s="24" t="s">
        <v>370</v>
      </c>
      <c r="AT180" s="24" t="s">
        <v>179</v>
      </c>
      <c r="AU180" s="24" t="s">
        <v>84</v>
      </c>
      <c r="AY180" s="24" t="s">
        <v>157</v>
      </c>
      <c r="BE180" s="232">
        <f>IF(N180="základní",J180,0)</f>
        <v>0</v>
      </c>
      <c r="BF180" s="232">
        <f>IF(N180="snížená",J180,0)</f>
        <v>0</v>
      </c>
      <c r="BG180" s="232">
        <f>IF(N180="zákl. přenesená",J180,0)</f>
        <v>0</v>
      </c>
      <c r="BH180" s="232">
        <f>IF(N180="sníž. přenesená",J180,0)</f>
        <v>0</v>
      </c>
      <c r="BI180" s="232">
        <f>IF(N180="nulová",J180,0)</f>
        <v>0</v>
      </c>
      <c r="BJ180" s="24" t="s">
        <v>82</v>
      </c>
      <c r="BK180" s="232">
        <f>ROUND(I180*H180,2)</f>
        <v>0</v>
      </c>
      <c r="BL180" s="24" t="s">
        <v>255</v>
      </c>
      <c r="BM180" s="24" t="s">
        <v>2191</v>
      </c>
    </row>
    <row r="181" spans="2:65" s="1" customFormat="1" ht="16.5" customHeight="1">
      <c r="B181" s="46"/>
      <c r="C181" s="266" t="s">
        <v>726</v>
      </c>
      <c r="D181" s="266" t="s">
        <v>179</v>
      </c>
      <c r="E181" s="267" t="s">
        <v>1012</v>
      </c>
      <c r="F181" s="268" t="s">
        <v>2192</v>
      </c>
      <c r="G181" s="269" t="s">
        <v>395</v>
      </c>
      <c r="H181" s="270">
        <v>1</v>
      </c>
      <c r="I181" s="271"/>
      <c r="J181" s="272">
        <f>ROUND(I181*H181,2)</f>
        <v>0</v>
      </c>
      <c r="K181" s="268" t="s">
        <v>183</v>
      </c>
      <c r="L181" s="273"/>
      <c r="M181" s="274" t="s">
        <v>30</v>
      </c>
      <c r="N181" s="275" t="s">
        <v>45</v>
      </c>
      <c r="O181" s="47"/>
      <c r="P181" s="230">
        <f>O181*H181</f>
        <v>0</v>
      </c>
      <c r="Q181" s="230">
        <v>0</v>
      </c>
      <c r="R181" s="230">
        <f>Q181*H181</f>
        <v>0</v>
      </c>
      <c r="S181" s="230">
        <v>0</v>
      </c>
      <c r="T181" s="231">
        <f>S181*H181</f>
        <v>0</v>
      </c>
      <c r="AR181" s="24" t="s">
        <v>370</v>
      </c>
      <c r="AT181" s="24" t="s">
        <v>179</v>
      </c>
      <c r="AU181" s="24" t="s">
        <v>84</v>
      </c>
      <c r="AY181" s="24" t="s">
        <v>157</v>
      </c>
      <c r="BE181" s="232">
        <f>IF(N181="základní",J181,0)</f>
        <v>0</v>
      </c>
      <c r="BF181" s="232">
        <f>IF(N181="snížená",J181,0)</f>
        <v>0</v>
      </c>
      <c r="BG181" s="232">
        <f>IF(N181="zákl. přenesená",J181,0)</f>
        <v>0</v>
      </c>
      <c r="BH181" s="232">
        <f>IF(N181="sníž. přenesená",J181,0)</f>
        <v>0</v>
      </c>
      <c r="BI181" s="232">
        <f>IF(N181="nulová",J181,0)</f>
        <v>0</v>
      </c>
      <c r="BJ181" s="24" t="s">
        <v>82</v>
      </c>
      <c r="BK181" s="232">
        <f>ROUND(I181*H181,2)</f>
        <v>0</v>
      </c>
      <c r="BL181" s="24" t="s">
        <v>255</v>
      </c>
      <c r="BM181" s="24" t="s">
        <v>2193</v>
      </c>
    </row>
    <row r="182" spans="2:65" s="1" customFormat="1" ht="16.5" customHeight="1">
      <c r="B182" s="46"/>
      <c r="C182" s="266" t="s">
        <v>736</v>
      </c>
      <c r="D182" s="266" t="s">
        <v>179</v>
      </c>
      <c r="E182" s="267" t="s">
        <v>1017</v>
      </c>
      <c r="F182" s="268" t="s">
        <v>2194</v>
      </c>
      <c r="G182" s="269" t="s">
        <v>295</v>
      </c>
      <c r="H182" s="270">
        <v>0.5</v>
      </c>
      <c r="I182" s="271"/>
      <c r="J182" s="272">
        <f>ROUND(I182*H182,2)</f>
        <v>0</v>
      </c>
      <c r="K182" s="268" t="s">
        <v>183</v>
      </c>
      <c r="L182" s="273"/>
      <c r="M182" s="274" t="s">
        <v>30</v>
      </c>
      <c r="N182" s="295" t="s">
        <v>45</v>
      </c>
      <c r="O182" s="290"/>
      <c r="P182" s="293">
        <f>O182*H182</f>
        <v>0</v>
      </c>
      <c r="Q182" s="293">
        <v>0</v>
      </c>
      <c r="R182" s="293">
        <f>Q182*H182</f>
        <v>0</v>
      </c>
      <c r="S182" s="293">
        <v>0</v>
      </c>
      <c r="T182" s="294">
        <f>S182*H182</f>
        <v>0</v>
      </c>
      <c r="AR182" s="24" t="s">
        <v>370</v>
      </c>
      <c r="AT182" s="24" t="s">
        <v>179</v>
      </c>
      <c r="AU182" s="24" t="s">
        <v>84</v>
      </c>
      <c r="AY182" s="24" t="s">
        <v>157</v>
      </c>
      <c r="BE182" s="232">
        <f>IF(N182="základní",J182,0)</f>
        <v>0</v>
      </c>
      <c r="BF182" s="232">
        <f>IF(N182="snížená",J182,0)</f>
        <v>0</v>
      </c>
      <c r="BG182" s="232">
        <f>IF(N182="zákl. přenesená",J182,0)</f>
        <v>0</v>
      </c>
      <c r="BH182" s="232">
        <f>IF(N182="sníž. přenesená",J182,0)</f>
        <v>0</v>
      </c>
      <c r="BI182" s="232">
        <f>IF(N182="nulová",J182,0)</f>
        <v>0</v>
      </c>
      <c r="BJ182" s="24" t="s">
        <v>82</v>
      </c>
      <c r="BK182" s="232">
        <f>ROUND(I182*H182,2)</f>
        <v>0</v>
      </c>
      <c r="BL182" s="24" t="s">
        <v>255</v>
      </c>
      <c r="BM182" s="24" t="s">
        <v>2195</v>
      </c>
    </row>
    <row r="183" spans="2:12" s="1" customFormat="1" ht="6.95" customHeight="1">
      <c r="B183" s="67"/>
      <c r="C183" s="68"/>
      <c r="D183" s="68"/>
      <c r="E183" s="68"/>
      <c r="F183" s="68"/>
      <c r="G183" s="68"/>
      <c r="H183" s="68"/>
      <c r="I183" s="166"/>
      <c r="J183" s="68"/>
      <c r="K183" s="68"/>
      <c r="L183" s="72"/>
    </row>
  </sheetData>
  <sheetProtection password="CC35" sheet="1" objects="1" scenarios="1" formatColumns="0" formatRows="0" autoFilter="0"/>
  <autoFilter ref="C82:K18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1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106</v>
      </c>
      <c r="G1" s="139" t="s">
        <v>107</v>
      </c>
      <c r="H1" s="139"/>
      <c r="I1" s="140"/>
      <c r="J1" s="139" t="s">
        <v>108</v>
      </c>
      <c r="K1" s="138" t="s">
        <v>109</v>
      </c>
      <c r="L1" s="139" t="s">
        <v>110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96</v>
      </c>
    </row>
    <row r="3" spans="2:46" ht="6.95" customHeight="1">
      <c r="B3" s="25"/>
      <c r="C3" s="26"/>
      <c r="D3" s="26"/>
      <c r="E3" s="26"/>
      <c r="F3" s="26"/>
      <c r="G3" s="26"/>
      <c r="H3" s="26"/>
      <c r="I3" s="141"/>
      <c r="J3" s="26"/>
      <c r="K3" s="27"/>
      <c r="AT3" s="24" t="s">
        <v>84</v>
      </c>
    </row>
    <row r="4" spans="2:46" ht="36.95" customHeight="1">
      <c r="B4" s="28"/>
      <c r="C4" s="29"/>
      <c r="D4" s="30" t="s">
        <v>111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Muzeum Sokolov, Zámecká 1 - Sklep zámku - odkrytí základů tvrze</v>
      </c>
      <c r="F7" s="40"/>
      <c r="G7" s="40"/>
      <c r="H7" s="40"/>
      <c r="I7" s="142"/>
      <c r="J7" s="29"/>
      <c r="K7" s="31"/>
    </row>
    <row r="8" spans="2:11" s="1" customFormat="1" ht="13.5">
      <c r="B8" s="46"/>
      <c r="C8" s="47"/>
      <c r="D8" s="40" t="s">
        <v>112</v>
      </c>
      <c r="E8" s="47"/>
      <c r="F8" s="47"/>
      <c r="G8" s="47"/>
      <c r="H8" s="47"/>
      <c r="I8" s="144"/>
      <c r="J8" s="47"/>
      <c r="K8" s="51"/>
    </row>
    <row r="9" spans="2:11" s="1" customFormat="1" ht="36.95" customHeight="1">
      <c r="B9" s="46"/>
      <c r="C9" s="47"/>
      <c r="D9" s="47"/>
      <c r="E9" s="145" t="s">
        <v>2196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30</v>
      </c>
      <c r="G11" s="47"/>
      <c r="H11" s="47"/>
      <c r="I11" s="146" t="s">
        <v>22</v>
      </c>
      <c r="J11" s="35" t="s">
        <v>30</v>
      </c>
      <c r="K11" s="51"/>
    </row>
    <row r="12" spans="2:11" s="1" customFormat="1" ht="14.4" customHeight="1">
      <c r="B12" s="46"/>
      <c r="C12" s="47"/>
      <c r="D12" s="40" t="s">
        <v>24</v>
      </c>
      <c r="E12" s="47"/>
      <c r="F12" s="35" t="s">
        <v>25</v>
      </c>
      <c r="G12" s="47"/>
      <c r="H12" s="47"/>
      <c r="I12" s="146" t="s">
        <v>26</v>
      </c>
      <c r="J12" s="147" t="str">
        <f>'Rekapitulace stavby'!AN8</f>
        <v>23. 1. 2017</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31</v>
      </c>
      <c r="F15" s="47"/>
      <c r="G15" s="47"/>
      <c r="H15" s="47"/>
      <c r="I15" s="146" t="s">
        <v>32</v>
      </c>
      <c r="J15" s="35" t="s">
        <v>30</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30</v>
      </c>
      <c r="K20" s="51"/>
    </row>
    <row r="21" spans="2:11" s="1" customFormat="1" ht="18" customHeight="1">
      <c r="B21" s="46"/>
      <c r="C21" s="47"/>
      <c r="D21" s="47"/>
      <c r="E21" s="35" t="s">
        <v>36</v>
      </c>
      <c r="F21" s="47"/>
      <c r="G21" s="47"/>
      <c r="H21" s="47"/>
      <c r="I21" s="146" t="s">
        <v>32</v>
      </c>
      <c r="J21" s="35" t="s">
        <v>30</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30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ROUND(J79,2)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ROUND(SUM(BE79:BE114),2)</f>
        <v>0</v>
      </c>
      <c r="G30" s="47"/>
      <c r="H30" s="47"/>
      <c r="I30" s="158">
        <v>0.21</v>
      </c>
      <c r="J30" s="157">
        <f>ROUND(ROUND((SUM(BE79:BE114)),2)*I30,2)</f>
        <v>0</v>
      </c>
      <c r="K30" s="51"/>
    </row>
    <row r="31" spans="2:11" s="1" customFormat="1" ht="14.4" customHeight="1">
      <c r="B31" s="46"/>
      <c r="C31" s="47"/>
      <c r="D31" s="47"/>
      <c r="E31" s="55" t="s">
        <v>46</v>
      </c>
      <c r="F31" s="157">
        <f>ROUND(SUM(BF79:BF114),2)</f>
        <v>0</v>
      </c>
      <c r="G31" s="47"/>
      <c r="H31" s="47"/>
      <c r="I31" s="158">
        <v>0.15</v>
      </c>
      <c r="J31" s="157">
        <f>ROUND(ROUND((SUM(BF79:BF114)),2)*I31,2)</f>
        <v>0</v>
      </c>
      <c r="K31" s="51"/>
    </row>
    <row r="32" spans="2:11" s="1" customFormat="1" ht="14.4" customHeight="1" hidden="1">
      <c r="B32" s="46"/>
      <c r="C32" s="47"/>
      <c r="D32" s="47"/>
      <c r="E32" s="55" t="s">
        <v>47</v>
      </c>
      <c r="F32" s="157">
        <f>ROUND(SUM(BG79:BG114),2)</f>
        <v>0</v>
      </c>
      <c r="G32" s="47"/>
      <c r="H32" s="47"/>
      <c r="I32" s="158">
        <v>0.21</v>
      </c>
      <c r="J32" s="157">
        <v>0</v>
      </c>
      <c r="K32" s="51"/>
    </row>
    <row r="33" spans="2:11" s="1" customFormat="1" ht="14.4" customHeight="1" hidden="1">
      <c r="B33" s="46"/>
      <c r="C33" s="47"/>
      <c r="D33" s="47"/>
      <c r="E33" s="55" t="s">
        <v>48</v>
      </c>
      <c r="F33" s="157">
        <f>ROUND(SUM(BH79:BH114),2)</f>
        <v>0</v>
      </c>
      <c r="G33" s="47"/>
      <c r="H33" s="47"/>
      <c r="I33" s="158">
        <v>0.15</v>
      </c>
      <c r="J33" s="157">
        <v>0</v>
      </c>
      <c r="K33" s="51"/>
    </row>
    <row r="34" spans="2:11" s="1" customFormat="1" ht="14.4" customHeight="1" hidden="1">
      <c r="B34" s="46"/>
      <c r="C34" s="47"/>
      <c r="D34" s="47"/>
      <c r="E34" s="55" t="s">
        <v>49</v>
      </c>
      <c r="F34" s="157">
        <f>ROUND(SUM(BI79:BI114),2)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114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Muzeum Sokolov, Zámecká 1 - Sklep zámku - odkrytí základů tvrze</v>
      </c>
      <c r="F45" s="40"/>
      <c r="G45" s="40"/>
      <c r="H45" s="40"/>
      <c r="I45" s="144"/>
      <c r="J45" s="47"/>
      <c r="K45" s="51"/>
    </row>
    <row r="46" spans="2:11" s="1" customFormat="1" ht="14.4" customHeight="1">
      <c r="B46" s="46"/>
      <c r="C46" s="40" t="s">
        <v>112</v>
      </c>
      <c r="D46" s="47"/>
      <c r="E46" s="47"/>
      <c r="F46" s="47"/>
      <c r="G46" s="47"/>
      <c r="H46" s="47"/>
      <c r="I46" s="144"/>
      <c r="J46" s="47"/>
      <c r="K46" s="51"/>
    </row>
    <row r="47" spans="2:11" s="1" customFormat="1" ht="17.25" customHeight="1">
      <c r="B47" s="46"/>
      <c r="C47" s="47"/>
      <c r="D47" s="47"/>
      <c r="E47" s="145" t="str">
        <f>E9</f>
        <v>2-EPS - EPS</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Sokolov</v>
      </c>
      <c r="G49" s="47"/>
      <c r="H49" s="47"/>
      <c r="I49" s="146" t="s">
        <v>26</v>
      </c>
      <c r="J49" s="147" t="str">
        <f>IF(J12="","",J12)</f>
        <v>23. 1. 2017</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Muzeum Sokolov p.o.</v>
      </c>
      <c r="G51" s="47"/>
      <c r="H51" s="47"/>
      <c r="I51" s="146" t="s">
        <v>35</v>
      </c>
      <c r="J51" s="44" t="str">
        <f>E21</f>
        <v>Jurica a.s. - Ateliér Sokolov</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115</v>
      </c>
      <c r="D54" s="159"/>
      <c r="E54" s="159"/>
      <c r="F54" s="159"/>
      <c r="G54" s="159"/>
      <c r="H54" s="159"/>
      <c r="I54" s="173"/>
      <c r="J54" s="174" t="s">
        <v>116</v>
      </c>
      <c r="K54" s="175"/>
    </row>
    <row r="55" spans="2:11" s="1" customFormat="1" ht="10.3" customHeight="1">
      <c r="B55" s="46"/>
      <c r="C55" s="47"/>
      <c r="D55" s="47"/>
      <c r="E55" s="47"/>
      <c r="F55" s="47"/>
      <c r="G55" s="47"/>
      <c r="H55" s="47"/>
      <c r="I55" s="144"/>
      <c r="J55" s="47"/>
      <c r="K55" s="51"/>
    </row>
    <row r="56" spans="2:47" s="1" customFormat="1" ht="29.25" customHeight="1">
      <c r="B56" s="46"/>
      <c r="C56" s="176" t="s">
        <v>117</v>
      </c>
      <c r="D56" s="47"/>
      <c r="E56" s="47"/>
      <c r="F56" s="47"/>
      <c r="G56" s="47"/>
      <c r="H56" s="47"/>
      <c r="I56" s="144"/>
      <c r="J56" s="155">
        <f>J79</f>
        <v>0</v>
      </c>
      <c r="K56" s="51"/>
      <c r="AU56" s="24" t="s">
        <v>118</v>
      </c>
    </row>
    <row r="57" spans="2:11" s="7" customFormat="1" ht="24.95" customHeight="1">
      <c r="B57" s="177"/>
      <c r="C57" s="178"/>
      <c r="D57" s="179" t="s">
        <v>2197</v>
      </c>
      <c r="E57" s="180"/>
      <c r="F57" s="180"/>
      <c r="G57" s="180"/>
      <c r="H57" s="180"/>
      <c r="I57" s="181"/>
      <c r="J57" s="182">
        <f>J80</f>
        <v>0</v>
      </c>
      <c r="K57" s="183"/>
    </row>
    <row r="58" spans="2:11" s="7" customFormat="1" ht="24.95" customHeight="1">
      <c r="B58" s="177"/>
      <c r="C58" s="178"/>
      <c r="D58" s="179" t="s">
        <v>2198</v>
      </c>
      <c r="E58" s="180"/>
      <c r="F58" s="180"/>
      <c r="G58" s="180"/>
      <c r="H58" s="180"/>
      <c r="I58" s="181"/>
      <c r="J58" s="182">
        <f>J84</f>
        <v>0</v>
      </c>
      <c r="K58" s="183"/>
    </row>
    <row r="59" spans="2:11" s="7" customFormat="1" ht="24.95" customHeight="1">
      <c r="B59" s="177"/>
      <c r="C59" s="178"/>
      <c r="D59" s="179" t="s">
        <v>2199</v>
      </c>
      <c r="E59" s="180"/>
      <c r="F59" s="180"/>
      <c r="G59" s="180"/>
      <c r="H59" s="180"/>
      <c r="I59" s="181"/>
      <c r="J59" s="182">
        <f>J109</f>
        <v>0</v>
      </c>
      <c r="K59" s="183"/>
    </row>
    <row r="60" spans="2:11" s="1" customFormat="1" ht="21.8" customHeight="1">
      <c r="B60" s="46"/>
      <c r="C60" s="47"/>
      <c r="D60" s="47"/>
      <c r="E60" s="47"/>
      <c r="F60" s="47"/>
      <c r="G60" s="47"/>
      <c r="H60" s="47"/>
      <c r="I60" s="144"/>
      <c r="J60" s="47"/>
      <c r="K60" s="51"/>
    </row>
    <row r="61" spans="2:11" s="1" customFormat="1" ht="6.95" customHeight="1">
      <c r="B61" s="67"/>
      <c r="C61" s="68"/>
      <c r="D61" s="68"/>
      <c r="E61" s="68"/>
      <c r="F61" s="68"/>
      <c r="G61" s="68"/>
      <c r="H61" s="68"/>
      <c r="I61" s="166"/>
      <c r="J61" s="68"/>
      <c r="K61" s="69"/>
    </row>
    <row r="65" spans="2:12" s="1" customFormat="1" ht="6.95" customHeight="1">
      <c r="B65" s="70"/>
      <c r="C65" s="71"/>
      <c r="D65" s="71"/>
      <c r="E65" s="71"/>
      <c r="F65" s="71"/>
      <c r="G65" s="71"/>
      <c r="H65" s="71"/>
      <c r="I65" s="169"/>
      <c r="J65" s="71"/>
      <c r="K65" s="71"/>
      <c r="L65" s="72"/>
    </row>
    <row r="66" spans="2:12" s="1" customFormat="1" ht="36.95" customHeight="1">
      <c r="B66" s="46"/>
      <c r="C66" s="73" t="s">
        <v>141</v>
      </c>
      <c r="D66" s="74"/>
      <c r="E66" s="74"/>
      <c r="F66" s="74"/>
      <c r="G66" s="74"/>
      <c r="H66" s="74"/>
      <c r="I66" s="191"/>
      <c r="J66" s="74"/>
      <c r="K66" s="74"/>
      <c r="L66" s="72"/>
    </row>
    <row r="67" spans="2:12" s="1" customFormat="1" ht="6.95" customHeight="1">
      <c r="B67" s="46"/>
      <c r="C67" s="74"/>
      <c r="D67" s="74"/>
      <c r="E67" s="74"/>
      <c r="F67" s="74"/>
      <c r="G67" s="74"/>
      <c r="H67" s="74"/>
      <c r="I67" s="191"/>
      <c r="J67" s="74"/>
      <c r="K67" s="74"/>
      <c r="L67" s="72"/>
    </row>
    <row r="68" spans="2:12" s="1" customFormat="1" ht="14.4" customHeight="1">
      <c r="B68" s="46"/>
      <c r="C68" s="76" t="s">
        <v>18</v>
      </c>
      <c r="D68" s="74"/>
      <c r="E68" s="74"/>
      <c r="F68" s="74"/>
      <c r="G68" s="74"/>
      <c r="H68" s="74"/>
      <c r="I68" s="191"/>
      <c r="J68" s="74"/>
      <c r="K68" s="74"/>
      <c r="L68" s="72"/>
    </row>
    <row r="69" spans="2:12" s="1" customFormat="1" ht="16.5" customHeight="1">
      <c r="B69" s="46"/>
      <c r="C69" s="74"/>
      <c r="D69" s="74"/>
      <c r="E69" s="192" t="str">
        <f>E7</f>
        <v>Muzeum Sokolov, Zámecká 1 - Sklep zámku - odkrytí základů tvrze</v>
      </c>
      <c r="F69" s="76"/>
      <c r="G69" s="76"/>
      <c r="H69" s="76"/>
      <c r="I69" s="191"/>
      <c r="J69" s="74"/>
      <c r="K69" s="74"/>
      <c r="L69" s="72"/>
    </row>
    <row r="70" spans="2:12" s="1" customFormat="1" ht="14.4" customHeight="1">
      <c r="B70" s="46"/>
      <c r="C70" s="76" t="s">
        <v>112</v>
      </c>
      <c r="D70" s="74"/>
      <c r="E70" s="74"/>
      <c r="F70" s="74"/>
      <c r="G70" s="74"/>
      <c r="H70" s="74"/>
      <c r="I70" s="191"/>
      <c r="J70" s="74"/>
      <c r="K70" s="74"/>
      <c r="L70" s="72"/>
    </row>
    <row r="71" spans="2:12" s="1" customFormat="1" ht="17.25" customHeight="1">
      <c r="B71" s="46"/>
      <c r="C71" s="74"/>
      <c r="D71" s="74"/>
      <c r="E71" s="82" t="str">
        <f>E9</f>
        <v>2-EPS - EPS</v>
      </c>
      <c r="F71" s="74"/>
      <c r="G71" s="74"/>
      <c r="H71" s="74"/>
      <c r="I71" s="191"/>
      <c r="J71" s="74"/>
      <c r="K71" s="74"/>
      <c r="L71" s="72"/>
    </row>
    <row r="72" spans="2:12" s="1" customFormat="1" ht="6.95" customHeight="1">
      <c r="B72" s="46"/>
      <c r="C72" s="74"/>
      <c r="D72" s="74"/>
      <c r="E72" s="74"/>
      <c r="F72" s="74"/>
      <c r="G72" s="74"/>
      <c r="H72" s="74"/>
      <c r="I72" s="191"/>
      <c r="J72" s="74"/>
      <c r="K72" s="74"/>
      <c r="L72" s="72"/>
    </row>
    <row r="73" spans="2:12" s="1" customFormat="1" ht="18" customHeight="1">
      <c r="B73" s="46"/>
      <c r="C73" s="76" t="s">
        <v>24</v>
      </c>
      <c r="D73" s="74"/>
      <c r="E73" s="74"/>
      <c r="F73" s="193" t="str">
        <f>F12</f>
        <v>Sokolov</v>
      </c>
      <c r="G73" s="74"/>
      <c r="H73" s="74"/>
      <c r="I73" s="194" t="s">
        <v>26</v>
      </c>
      <c r="J73" s="85" t="str">
        <f>IF(J12="","",J12)</f>
        <v>23. 1. 2017</v>
      </c>
      <c r="K73" s="74"/>
      <c r="L73" s="72"/>
    </row>
    <row r="74" spans="2:12" s="1" customFormat="1" ht="6.95" customHeight="1">
      <c r="B74" s="46"/>
      <c r="C74" s="74"/>
      <c r="D74" s="74"/>
      <c r="E74" s="74"/>
      <c r="F74" s="74"/>
      <c r="G74" s="74"/>
      <c r="H74" s="74"/>
      <c r="I74" s="191"/>
      <c r="J74" s="74"/>
      <c r="K74" s="74"/>
      <c r="L74" s="72"/>
    </row>
    <row r="75" spans="2:12" s="1" customFormat="1" ht="13.5">
      <c r="B75" s="46"/>
      <c r="C75" s="76" t="s">
        <v>28</v>
      </c>
      <c r="D75" s="74"/>
      <c r="E75" s="74"/>
      <c r="F75" s="193" t="str">
        <f>E15</f>
        <v>Muzeum Sokolov p.o.</v>
      </c>
      <c r="G75" s="74"/>
      <c r="H75" s="74"/>
      <c r="I75" s="194" t="s">
        <v>35</v>
      </c>
      <c r="J75" s="193" t="str">
        <f>E21</f>
        <v>Jurica a.s. - Ateliér Sokolov</v>
      </c>
      <c r="K75" s="74"/>
      <c r="L75" s="72"/>
    </row>
    <row r="76" spans="2:12" s="1" customFormat="1" ht="14.4" customHeight="1">
      <c r="B76" s="46"/>
      <c r="C76" s="76" t="s">
        <v>33</v>
      </c>
      <c r="D76" s="74"/>
      <c r="E76" s="74"/>
      <c r="F76" s="193" t="str">
        <f>IF(E18="","",E18)</f>
        <v/>
      </c>
      <c r="G76" s="74"/>
      <c r="H76" s="74"/>
      <c r="I76" s="191"/>
      <c r="J76" s="74"/>
      <c r="K76" s="74"/>
      <c r="L76" s="72"/>
    </row>
    <row r="77" spans="2:12" s="1" customFormat="1" ht="10.3" customHeight="1">
      <c r="B77" s="46"/>
      <c r="C77" s="74"/>
      <c r="D77" s="74"/>
      <c r="E77" s="74"/>
      <c r="F77" s="74"/>
      <c r="G77" s="74"/>
      <c r="H77" s="74"/>
      <c r="I77" s="191"/>
      <c r="J77" s="74"/>
      <c r="K77" s="74"/>
      <c r="L77" s="72"/>
    </row>
    <row r="78" spans="2:20" s="9" customFormat="1" ht="29.25" customHeight="1">
      <c r="B78" s="195"/>
      <c r="C78" s="196" t="s">
        <v>142</v>
      </c>
      <c r="D78" s="197" t="s">
        <v>59</v>
      </c>
      <c r="E78" s="197" t="s">
        <v>55</v>
      </c>
      <c r="F78" s="197" t="s">
        <v>143</v>
      </c>
      <c r="G78" s="197" t="s">
        <v>144</v>
      </c>
      <c r="H78" s="197" t="s">
        <v>145</v>
      </c>
      <c r="I78" s="198" t="s">
        <v>146</v>
      </c>
      <c r="J78" s="197" t="s">
        <v>116</v>
      </c>
      <c r="K78" s="199" t="s">
        <v>147</v>
      </c>
      <c r="L78" s="200"/>
      <c r="M78" s="102" t="s">
        <v>148</v>
      </c>
      <c r="N78" s="103" t="s">
        <v>44</v>
      </c>
      <c r="O78" s="103" t="s">
        <v>149</v>
      </c>
      <c r="P78" s="103" t="s">
        <v>150</v>
      </c>
      <c r="Q78" s="103" t="s">
        <v>151</v>
      </c>
      <c r="R78" s="103" t="s">
        <v>152</v>
      </c>
      <c r="S78" s="103" t="s">
        <v>153</v>
      </c>
      <c r="T78" s="104" t="s">
        <v>154</v>
      </c>
    </row>
    <row r="79" spans="2:63" s="1" customFormat="1" ht="29.25" customHeight="1">
      <c r="B79" s="46"/>
      <c r="C79" s="108" t="s">
        <v>117</v>
      </c>
      <c r="D79" s="74"/>
      <c r="E79" s="74"/>
      <c r="F79" s="74"/>
      <c r="G79" s="74"/>
      <c r="H79" s="74"/>
      <c r="I79" s="191"/>
      <c r="J79" s="201">
        <f>BK79</f>
        <v>0</v>
      </c>
      <c r="K79" s="74"/>
      <c r="L79" s="72"/>
      <c r="M79" s="105"/>
      <c r="N79" s="106"/>
      <c r="O79" s="106"/>
      <c r="P79" s="202">
        <f>P80+P84+P109</f>
        <v>0</v>
      </c>
      <c r="Q79" s="106"/>
      <c r="R79" s="202">
        <f>R80+R84+R109</f>
        <v>0</v>
      </c>
      <c r="S79" s="106"/>
      <c r="T79" s="203">
        <f>T80+T84+T109</f>
        <v>0</v>
      </c>
      <c r="AT79" s="24" t="s">
        <v>73</v>
      </c>
      <c r="AU79" s="24" t="s">
        <v>118</v>
      </c>
      <c r="BK79" s="204">
        <f>BK80+BK84+BK109</f>
        <v>0</v>
      </c>
    </row>
    <row r="80" spans="2:63" s="10" customFormat="1" ht="37.4" customHeight="1">
      <c r="B80" s="205"/>
      <c r="C80" s="206"/>
      <c r="D80" s="207" t="s">
        <v>73</v>
      </c>
      <c r="E80" s="208" t="s">
        <v>82</v>
      </c>
      <c r="F80" s="208" t="s">
        <v>2200</v>
      </c>
      <c r="G80" s="206"/>
      <c r="H80" s="206"/>
      <c r="I80" s="209"/>
      <c r="J80" s="210">
        <f>BK80</f>
        <v>0</v>
      </c>
      <c r="K80" s="206"/>
      <c r="L80" s="211"/>
      <c r="M80" s="212"/>
      <c r="N80" s="213"/>
      <c r="O80" s="213"/>
      <c r="P80" s="214">
        <f>SUM(P81:P83)</f>
        <v>0</v>
      </c>
      <c r="Q80" s="213"/>
      <c r="R80" s="214">
        <f>SUM(R81:R83)</f>
        <v>0</v>
      </c>
      <c r="S80" s="213"/>
      <c r="T80" s="215">
        <f>SUM(T81:T83)</f>
        <v>0</v>
      </c>
      <c r="AR80" s="216" t="s">
        <v>82</v>
      </c>
      <c r="AT80" s="217" t="s">
        <v>73</v>
      </c>
      <c r="AU80" s="217" t="s">
        <v>74</v>
      </c>
      <c r="AY80" s="216" t="s">
        <v>157</v>
      </c>
      <c r="BK80" s="218">
        <f>SUM(BK81:BK83)</f>
        <v>0</v>
      </c>
    </row>
    <row r="81" spans="2:65" s="1" customFormat="1" ht="16.5" customHeight="1">
      <c r="B81" s="46"/>
      <c r="C81" s="221" t="s">
        <v>82</v>
      </c>
      <c r="D81" s="221" t="s">
        <v>159</v>
      </c>
      <c r="E81" s="222" t="s">
        <v>84</v>
      </c>
      <c r="F81" s="223" t="s">
        <v>2201</v>
      </c>
      <c r="G81" s="224" t="s">
        <v>942</v>
      </c>
      <c r="H81" s="225">
        <v>1</v>
      </c>
      <c r="I81" s="226"/>
      <c r="J81" s="227">
        <f>ROUND(I81*H81,2)</f>
        <v>0</v>
      </c>
      <c r="K81" s="223" t="s">
        <v>183</v>
      </c>
      <c r="L81" s="72"/>
      <c r="M81" s="228" t="s">
        <v>30</v>
      </c>
      <c r="N81" s="229" t="s">
        <v>45</v>
      </c>
      <c r="O81" s="47"/>
      <c r="P81" s="230">
        <f>O81*H81</f>
        <v>0</v>
      </c>
      <c r="Q81" s="230">
        <v>0</v>
      </c>
      <c r="R81" s="230">
        <f>Q81*H81</f>
        <v>0</v>
      </c>
      <c r="S81" s="230">
        <v>0</v>
      </c>
      <c r="T81" s="231">
        <f>S81*H81</f>
        <v>0</v>
      </c>
      <c r="AR81" s="24" t="s">
        <v>164</v>
      </c>
      <c r="AT81" s="24" t="s">
        <v>159</v>
      </c>
      <c r="AU81" s="24" t="s">
        <v>82</v>
      </c>
      <c r="AY81" s="24" t="s">
        <v>157</v>
      </c>
      <c r="BE81" s="232">
        <f>IF(N81="základní",J81,0)</f>
        <v>0</v>
      </c>
      <c r="BF81" s="232">
        <f>IF(N81="snížená",J81,0)</f>
        <v>0</v>
      </c>
      <c r="BG81" s="232">
        <f>IF(N81="zákl. přenesená",J81,0)</f>
        <v>0</v>
      </c>
      <c r="BH81" s="232">
        <f>IF(N81="sníž. přenesená",J81,0)</f>
        <v>0</v>
      </c>
      <c r="BI81" s="232">
        <f>IF(N81="nulová",J81,0)</f>
        <v>0</v>
      </c>
      <c r="BJ81" s="24" t="s">
        <v>82</v>
      </c>
      <c r="BK81" s="232">
        <f>ROUND(I81*H81,2)</f>
        <v>0</v>
      </c>
      <c r="BL81" s="24" t="s">
        <v>164</v>
      </c>
      <c r="BM81" s="24" t="s">
        <v>84</v>
      </c>
    </row>
    <row r="82" spans="2:65" s="1" customFormat="1" ht="16.5" customHeight="1">
      <c r="B82" s="46"/>
      <c r="C82" s="221" t="s">
        <v>84</v>
      </c>
      <c r="D82" s="221" t="s">
        <v>159</v>
      </c>
      <c r="E82" s="222" t="s">
        <v>178</v>
      </c>
      <c r="F82" s="223" t="s">
        <v>2202</v>
      </c>
      <c r="G82" s="224" t="s">
        <v>395</v>
      </c>
      <c r="H82" s="225">
        <v>2</v>
      </c>
      <c r="I82" s="226"/>
      <c r="J82" s="227">
        <f>ROUND(I82*H82,2)</f>
        <v>0</v>
      </c>
      <c r="K82" s="223" t="s">
        <v>183</v>
      </c>
      <c r="L82" s="72"/>
      <c r="M82" s="228" t="s">
        <v>30</v>
      </c>
      <c r="N82" s="229" t="s">
        <v>45</v>
      </c>
      <c r="O82" s="47"/>
      <c r="P82" s="230">
        <f>O82*H82</f>
        <v>0</v>
      </c>
      <c r="Q82" s="230">
        <v>0</v>
      </c>
      <c r="R82" s="230">
        <f>Q82*H82</f>
        <v>0</v>
      </c>
      <c r="S82" s="230">
        <v>0</v>
      </c>
      <c r="T82" s="231">
        <f>S82*H82</f>
        <v>0</v>
      </c>
      <c r="AR82" s="24" t="s">
        <v>164</v>
      </c>
      <c r="AT82" s="24" t="s">
        <v>159</v>
      </c>
      <c r="AU82" s="24" t="s">
        <v>82</v>
      </c>
      <c r="AY82" s="24" t="s">
        <v>157</v>
      </c>
      <c r="BE82" s="232">
        <f>IF(N82="základní",J82,0)</f>
        <v>0</v>
      </c>
      <c r="BF82" s="232">
        <f>IF(N82="snížená",J82,0)</f>
        <v>0</v>
      </c>
      <c r="BG82" s="232">
        <f>IF(N82="zákl. přenesená",J82,0)</f>
        <v>0</v>
      </c>
      <c r="BH82" s="232">
        <f>IF(N82="sníž. přenesená",J82,0)</f>
        <v>0</v>
      </c>
      <c r="BI82" s="232">
        <f>IF(N82="nulová",J82,0)</f>
        <v>0</v>
      </c>
      <c r="BJ82" s="24" t="s">
        <v>82</v>
      </c>
      <c r="BK82" s="232">
        <f>ROUND(I82*H82,2)</f>
        <v>0</v>
      </c>
      <c r="BL82" s="24" t="s">
        <v>164</v>
      </c>
      <c r="BM82" s="24" t="s">
        <v>164</v>
      </c>
    </row>
    <row r="83" spans="2:65" s="1" customFormat="1" ht="16.5" customHeight="1">
      <c r="B83" s="46"/>
      <c r="C83" s="221" t="s">
        <v>178</v>
      </c>
      <c r="D83" s="221" t="s">
        <v>159</v>
      </c>
      <c r="E83" s="222" t="s">
        <v>164</v>
      </c>
      <c r="F83" s="223" t="s">
        <v>2203</v>
      </c>
      <c r="G83" s="224" t="s">
        <v>395</v>
      </c>
      <c r="H83" s="225">
        <v>1</v>
      </c>
      <c r="I83" s="226"/>
      <c r="J83" s="227">
        <f>ROUND(I83*H83,2)</f>
        <v>0</v>
      </c>
      <c r="K83" s="223" t="s">
        <v>183</v>
      </c>
      <c r="L83" s="72"/>
      <c r="M83" s="228" t="s">
        <v>30</v>
      </c>
      <c r="N83" s="229" t="s">
        <v>45</v>
      </c>
      <c r="O83" s="47"/>
      <c r="P83" s="230">
        <f>O83*H83</f>
        <v>0</v>
      </c>
      <c r="Q83" s="230">
        <v>0</v>
      </c>
      <c r="R83" s="230">
        <f>Q83*H83</f>
        <v>0</v>
      </c>
      <c r="S83" s="230">
        <v>0</v>
      </c>
      <c r="T83" s="231">
        <f>S83*H83</f>
        <v>0</v>
      </c>
      <c r="AR83" s="24" t="s">
        <v>164</v>
      </c>
      <c r="AT83" s="24" t="s">
        <v>159</v>
      </c>
      <c r="AU83" s="24" t="s">
        <v>82</v>
      </c>
      <c r="AY83" s="24" t="s">
        <v>157</v>
      </c>
      <c r="BE83" s="232">
        <f>IF(N83="základní",J83,0)</f>
        <v>0</v>
      </c>
      <c r="BF83" s="232">
        <f>IF(N83="snížená",J83,0)</f>
        <v>0</v>
      </c>
      <c r="BG83" s="232">
        <f>IF(N83="zákl. přenesená",J83,0)</f>
        <v>0</v>
      </c>
      <c r="BH83" s="232">
        <f>IF(N83="sníž. přenesená",J83,0)</f>
        <v>0</v>
      </c>
      <c r="BI83" s="232">
        <f>IF(N83="nulová",J83,0)</f>
        <v>0</v>
      </c>
      <c r="BJ83" s="24" t="s">
        <v>82</v>
      </c>
      <c r="BK83" s="232">
        <f>ROUND(I83*H83,2)</f>
        <v>0</v>
      </c>
      <c r="BL83" s="24" t="s">
        <v>164</v>
      </c>
      <c r="BM83" s="24" t="s">
        <v>197</v>
      </c>
    </row>
    <row r="84" spans="2:63" s="10" customFormat="1" ht="37.4" customHeight="1">
      <c r="B84" s="205"/>
      <c r="C84" s="206"/>
      <c r="D84" s="207" t="s">
        <v>73</v>
      </c>
      <c r="E84" s="208" t="s">
        <v>190</v>
      </c>
      <c r="F84" s="208" t="s">
        <v>2204</v>
      </c>
      <c r="G84" s="206"/>
      <c r="H84" s="206"/>
      <c r="I84" s="209"/>
      <c r="J84" s="210">
        <f>BK84</f>
        <v>0</v>
      </c>
      <c r="K84" s="206"/>
      <c r="L84" s="211"/>
      <c r="M84" s="212"/>
      <c r="N84" s="213"/>
      <c r="O84" s="213"/>
      <c r="P84" s="214">
        <f>SUM(P85:P108)</f>
        <v>0</v>
      </c>
      <c r="Q84" s="213"/>
      <c r="R84" s="214">
        <f>SUM(R85:R108)</f>
        <v>0</v>
      </c>
      <c r="S84" s="213"/>
      <c r="T84" s="215">
        <f>SUM(T85:T108)</f>
        <v>0</v>
      </c>
      <c r="AR84" s="216" t="s">
        <v>82</v>
      </c>
      <c r="AT84" s="217" t="s">
        <v>73</v>
      </c>
      <c r="AU84" s="217" t="s">
        <v>74</v>
      </c>
      <c r="AY84" s="216" t="s">
        <v>157</v>
      </c>
      <c r="BK84" s="218">
        <f>SUM(BK85:BK108)</f>
        <v>0</v>
      </c>
    </row>
    <row r="85" spans="2:65" s="1" customFormat="1" ht="25.5" customHeight="1">
      <c r="B85" s="46"/>
      <c r="C85" s="221" t="s">
        <v>164</v>
      </c>
      <c r="D85" s="221" t="s">
        <v>159</v>
      </c>
      <c r="E85" s="222" t="s">
        <v>197</v>
      </c>
      <c r="F85" s="223" t="s">
        <v>2205</v>
      </c>
      <c r="G85" s="224" t="s">
        <v>395</v>
      </c>
      <c r="H85" s="225">
        <v>8</v>
      </c>
      <c r="I85" s="226"/>
      <c r="J85" s="227">
        <f>ROUND(I85*H85,2)</f>
        <v>0</v>
      </c>
      <c r="K85" s="223" t="s">
        <v>183</v>
      </c>
      <c r="L85" s="72"/>
      <c r="M85" s="228" t="s">
        <v>30</v>
      </c>
      <c r="N85" s="229" t="s">
        <v>45</v>
      </c>
      <c r="O85" s="47"/>
      <c r="P85" s="230">
        <f>O85*H85</f>
        <v>0</v>
      </c>
      <c r="Q85" s="230">
        <v>0</v>
      </c>
      <c r="R85" s="230">
        <f>Q85*H85</f>
        <v>0</v>
      </c>
      <c r="S85" s="230">
        <v>0</v>
      </c>
      <c r="T85" s="231">
        <f>S85*H85</f>
        <v>0</v>
      </c>
      <c r="AR85" s="24" t="s">
        <v>164</v>
      </c>
      <c r="AT85" s="24" t="s">
        <v>159</v>
      </c>
      <c r="AU85" s="24" t="s">
        <v>82</v>
      </c>
      <c r="AY85" s="24" t="s">
        <v>157</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164</v>
      </c>
      <c r="BM85" s="24" t="s">
        <v>2206</v>
      </c>
    </row>
    <row r="86" spans="2:65" s="1" customFormat="1" ht="25.5" customHeight="1">
      <c r="B86" s="46"/>
      <c r="C86" s="221" t="s">
        <v>190</v>
      </c>
      <c r="D86" s="221" t="s">
        <v>159</v>
      </c>
      <c r="E86" s="222" t="s">
        <v>201</v>
      </c>
      <c r="F86" s="223" t="s">
        <v>2207</v>
      </c>
      <c r="G86" s="224" t="s">
        <v>395</v>
      </c>
      <c r="H86" s="225">
        <v>1</v>
      </c>
      <c r="I86" s="226"/>
      <c r="J86" s="227">
        <f>ROUND(I86*H86,2)</f>
        <v>0</v>
      </c>
      <c r="K86" s="223" t="s">
        <v>183</v>
      </c>
      <c r="L86" s="72"/>
      <c r="M86" s="228" t="s">
        <v>30</v>
      </c>
      <c r="N86" s="229" t="s">
        <v>45</v>
      </c>
      <c r="O86" s="47"/>
      <c r="P86" s="230">
        <f>O86*H86</f>
        <v>0</v>
      </c>
      <c r="Q86" s="230">
        <v>0</v>
      </c>
      <c r="R86" s="230">
        <f>Q86*H86</f>
        <v>0</v>
      </c>
      <c r="S86" s="230">
        <v>0</v>
      </c>
      <c r="T86" s="231">
        <f>S86*H86</f>
        <v>0</v>
      </c>
      <c r="AR86" s="24" t="s">
        <v>164</v>
      </c>
      <c r="AT86" s="24" t="s">
        <v>159</v>
      </c>
      <c r="AU86" s="24" t="s">
        <v>82</v>
      </c>
      <c r="AY86" s="24" t="s">
        <v>157</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164</v>
      </c>
      <c r="BM86" s="24" t="s">
        <v>2208</v>
      </c>
    </row>
    <row r="87" spans="2:65" s="1" customFormat="1" ht="25.5" customHeight="1">
      <c r="B87" s="46"/>
      <c r="C87" s="221" t="s">
        <v>197</v>
      </c>
      <c r="D87" s="221" t="s">
        <v>159</v>
      </c>
      <c r="E87" s="222" t="s">
        <v>184</v>
      </c>
      <c r="F87" s="223" t="s">
        <v>2209</v>
      </c>
      <c r="G87" s="224" t="s">
        <v>395</v>
      </c>
      <c r="H87" s="225">
        <v>2</v>
      </c>
      <c r="I87" s="226"/>
      <c r="J87" s="227">
        <f>ROUND(I87*H87,2)</f>
        <v>0</v>
      </c>
      <c r="K87" s="223" t="s">
        <v>183</v>
      </c>
      <c r="L87" s="72"/>
      <c r="M87" s="228" t="s">
        <v>30</v>
      </c>
      <c r="N87" s="229" t="s">
        <v>45</v>
      </c>
      <c r="O87" s="47"/>
      <c r="P87" s="230">
        <f>O87*H87</f>
        <v>0</v>
      </c>
      <c r="Q87" s="230">
        <v>0</v>
      </c>
      <c r="R87" s="230">
        <f>Q87*H87</f>
        <v>0</v>
      </c>
      <c r="S87" s="230">
        <v>0</v>
      </c>
      <c r="T87" s="231">
        <f>S87*H87</f>
        <v>0</v>
      </c>
      <c r="AR87" s="24" t="s">
        <v>164</v>
      </c>
      <c r="AT87" s="24" t="s">
        <v>159</v>
      </c>
      <c r="AU87" s="24" t="s">
        <v>82</v>
      </c>
      <c r="AY87" s="24" t="s">
        <v>157</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164</v>
      </c>
      <c r="BM87" s="24" t="s">
        <v>2210</v>
      </c>
    </row>
    <row r="88" spans="2:65" s="1" customFormat="1" ht="16.5" customHeight="1">
      <c r="B88" s="46"/>
      <c r="C88" s="221" t="s">
        <v>201</v>
      </c>
      <c r="D88" s="221" t="s">
        <v>159</v>
      </c>
      <c r="E88" s="222" t="s">
        <v>213</v>
      </c>
      <c r="F88" s="223" t="s">
        <v>2211</v>
      </c>
      <c r="G88" s="224" t="s">
        <v>395</v>
      </c>
      <c r="H88" s="225">
        <v>15</v>
      </c>
      <c r="I88" s="226"/>
      <c r="J88" s="227">
        <f>ROUND(I88*H88,2)</f>
        <v>0</v>
      </c>
      <c r="K88" s="223" t="s">
        <v>183</v>
      </c>
      <c r="L88" s="72"/>
      <c r="M88" s="228" t="s">
        <v>30</v>
      </c>
      <c r="N88" s="229" t="s">
        <v>45</v>
      </c>
      <c r="O88" s="47"/>
      <c r="P88" s="230">
        <f>O88*H88</f>
        <v>0</v>
      </c>
      <c r="Q88" s="230">
        <v>0</v>
      </c>
      <c r="R88" s="230">
        <f>Q88*H88</f>
        <v>0</v>
      </c>
      <c r="S88" s="230">
        <v>0</v>
      </c>
      <c r="T88" s="231">
        <f>S88*H88</f>
        <v>0</v>
      </c>
      <c r="AR88" s="24" t="s">
        <v>164</v>
      </c>
      <c r="AT88" s="24" t="s">
        <v>159</v>
      </c>
      <c r="AU88" s="24" t="s">
        <v>82</v>
      </c>
      <c r="AY88" s="24" t="s">
        <v>157</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164</v>
      </c>
      <c r="BM88" s="24" t="s">
        <v>2212</v>
      </c>
    </row>
    <row r="89" spans="2:65" s="1" customFormat="1" ht="16.5" customHeight="1">
      <c r="B89" s="46"/>
      <c r="C89" s="221" t="s">
        <v>184</v>
      </c>
      <c r="D89" s="221" t="s">
        <v>159</v>
      </c>
      <c r="E89" s="222" t="s">
        <v>217</v>
      </c>
      <c r="F89" s="223" t="s">
        <v>2213</v>
      </c>
      <c r="G89" s="224" t="s">
        <v>395</v>
      </c>
      <c r="H89" s="225">
        <v>1</v>
      </c>
      <c r="I89" s="226"/>
      <c r="J89" s="227">
        <f>ROUND(I89*H89,2)</f>
        <v>0</v>
      </c>
      <c r="K89" s="223" t="s">
        <v>183</v>
      </c>
      <c r="L89" s="72"/>
      <c r="M89" s="228" t="s">
        <v>30</v>
      </c>
      <c r="N89" s="229" t="s">
        <v>45</v>
      </c>
      <c r="O89" s="47"/>
      <c r="P89" s="230">
        <f>O89*H89</f>
        <v>0</v>
      </c>
      <c r="Q89" s="230">
        <v>0</v>
      </c>
      <c r="R89" s="230">
        <f>Q89*H89</f>
        <v>0</v>
      </c>
      <c r="S89" s="230">
        <v>0</v>
      </c>
      <c r="T89" s="231">
        <f>S89*H89</f>
        <v>0</v>
      </c>
      <c r="AR89" s="24" t="s">
        <v>164</v>
      </c>
      <c r="AT89" s="24" t="s">
        <v>159</v>
      </c>
      <c r="AU89" s="24" t="s">
        <v>82</v>
      </c>
      <c r="AY89" s="24" t="s">
        <v>157</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164</v>
      </c>
      <c r="BM89" s="24" t="s">
        <v>2214</v>
      </c>
    </row>
    <row r="90" spans="2:65" s="1" customFormat="1" ht="25.5" customHeight="1">
      <c r="B90" s="46"/>
      <c r="C90" s="221" t="s">
        <v>213</v>
      </c>
      <c r="D90" s="221" t="s">
        <v>159</v>
      </c>
      <c r="E90" s="222" t="s">
        <v>223</v>
      </c>
      <c r="F90" s="223" t="s">
        <v>2215</v>
      </c>
      <c r="G90" s="224" t="s">
        <v>395</v>
      </c>
      <c r="H90" s="225">
        <v>6</v>
      </c>
      <c r="I90" s="226"/>
      <c r="J90" s="227">
        <f>ROUND(I90*H90,2)</f>
        <v>0</v>
      </c>
      <c r="K90" s="223" t="s">
        <v>183</v>
      </c>
      <c r="L90" s="72"/>
      <c r="M90" s="228" t="s">
        <v>30</v>
      </c>
      <c r="N90" s="229" t="s">
        <v>45</v>
      </c>
      <c r="O90" s="47"/>
      <c r="P90" s="230">
        <f>O90*H90</f>
        <v>0</v>
      </c>
      <c r="Q90" s="230">
        <v>0</v>
      </c>
      <c r="R90" s="230">
        <f>Q90*H90</f>
        <v>0</v>
      </c>
      <c r="S90" s="230">
        <v>0</v>
      </c>
      <c r="T90" s="231">
        <f>S90*H90</f>
        <v>0</v>
      </c>
      <c r="AR90" s="24" t="s">
        <v>164</v>
      </c>
      <c r="AT90" s="24" t="s">
        <v>159</v>
      </c>
      <c r="AU90" s="24" t="s">
        <v>82</v>
      </c>
      <c r="AY90" s="24" t="s">
        <v>157</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164</v>
      </c>
      <c r="BM90" s="24" t="s">
        <v>2216</v>
      </c>
    </row>
    <row r="91" spans="2:65" s="1" customFormat="1" ht="25.5" customHeight="1">
      <c r="B91" s="46"/>
      <c r="C91" s="221" t="s">
        <v>217</v>
      </c>
      <c r="D91" s="221" t="s">
        <v>159</v>
      </c>
      <c r="E91" s="222" t="s">
        <v>227</v>
      </c>
      <c r="F91" s="223" t="s">
        <v>2217</v>
      </c>
      <c r="G91" s="224" t="s">
        <v>395</v>
      </c>
      <c r="H91" s="225">
        <v>4</v>
      </c>
      <c r="I91" s="226"/>
      <c r="J91" s="227">
        <f>ROUND(I91*H91,2)</f>
        <v>0</v>
      </c>
      <c r="K91" s="223" t="s">
        <v>183</v>
      </c>
      <c r="L91" s="72"/>
      <c r="M91" s="228" t="s">
        <v>30</v>
      </c>
      <c r="N91" s="229" t="s">
        <v>45</v>
      </c>
      <c r="O91" s="47"/>
      <c r="P91" s="230">
        <f>O91*H91</f>
        <v>0</v>
      </c>
      <c r="Q91" s="230">
        <v>0</v>
      </c>
      <c r="R91" s="230">
        <f>Q91*H91</f>
        <v>0</v>
      </c>
      <c r="S91" s="230">
        <v>0</v>
      </c>
      <c r="T91" s="231">
        <f>S91*H91</f>
        <v>0</v>
      </c>
      <c r="AR91" s="24" t="s">
        <v>164</v>
      </c>
      <c r="AT91" s="24" t="s">
        <v>159</v>
      </c>
      <c r="AU91" s="24" t="s">
        <v>82</v>
      </c>
      <c r="AY91" s="24" t="s">
        <v>157</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164</v>
      </c>
      <c r="BM91" s="24" t="s">
        <v>2218</v>
      </c>
    </row>
    <row r="92" spans="2:65" s="1" customFormat="1" ht="127.5" customHeight="1">
      <c r="B92" s="46"/>
      <c r="C92" s="221" t="s">
        <v>223</v>
      </c>
      <c r="D92" s="221" t="s">
        <v>159</v>
      </c>
      <c r="E92" s="222" t="s">
        <v>235</v>
      </c>
      <c r="F92" s="223" t="s">
        <v>2219</v>
      </c>
      <c r="G92" s="224" t="s">
        <v>395</v>
      </c>
      <c r="H92" s="225">
        <v>5</v>
      </c>
      <c r="I92" s="226"/>
      <c r="J92" s="227">
        <f>ROUND(I92*H92,2)</f>
        <v>0</v>
      </c>
      <c r="K92" s="223" t="s">
        <v>183</v>
      </c>
      <c r="L92" s="72"/>
      <c r="M92" s="228" t="s">
        <v>30</v>
      </c>
      <c r="N92" s="229" t="s">
        <v>45</v>
      </c>
      <c r="O92" s="47"/>
      <c r="P92" s="230">
        <f>O92*H92</f>
        <v>0</v>
      </c>
      <c r="Q92" s="230">
        <v>0</v>
      </c>
      <c r="R92" s="230">
        <f>Q92*H92</f>
        <v>0</v>
      </c>
      <c r="S92" s="230">
        <v>0</v>
      </c>
      <c r="T92" s="231">
        <f>S92*H92</f>
        <v>0</v>
      </c>
      <c r="AR92" s="24" t="s">
        <v>164</v>
      </c>
      <c r="AT92" s="24" t="s">
        <v>159</v>
      </c>
      <c r="AU92" s="24" t="s">
        <v>82</v>
      </c>
      <c r="AY92" s="24" t="s">
        <v>157</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164</v>
      </c>
      <c r="BM92" s="24" t="s">
        <v>2220</v>
      </c>
    </row>
    <row r="93" spans="2:65" s="1" customFormat="1" ht="25.5" customHeight="1">
      <c r="B93" s="46"/>
      <c r="C93" s="221" t="s">
        <v>227</v>
      </c>
      <c r="D93" s="221" t="s">
        <v>159</v>
      </c>
      <c r="E93" s="222" t="s">
        <v>241</v>
      </c>
      <c r="F93" s="223" t="s">
        <v>2221</v>
      </c>
      <c r="G93" s="224" t="s">
        <v>395</v>
      </c>
      <c r="H93" s="225">
        <v>1</v>
      </c>
      <c r="I93" s="226"/>
      <c r="J93" s="227">
        <f>ROUND(I93*H93,2)</f>
        <v>0</v>
      </c>
      <c r="K93" s="223" t="s">
        <v>183</v>
      </c>
      <c r="L93" s="72"/>
      <c r="M93" s="228" t="s">
        <v>30</v>
      </c>
      <c r="N93" s="229" t="s">
        <v>45</v>
      </c>
      <c r="O93" s="47"/>
      <c r="P93" s="230">
        <f>O93*H93</f>
        <v>0</v>
      </c>
      <c r="Q93" s="230">
        <v>0</v>
      </c>
      <c r="R93" s="230">
        <f>Q93*H93</f>
        <v>0</v>
      </c>
      <c r="S93" s="230">
        <v>0</v>
      </c>
      <c r="T93" s="231">
        <f>S93*H93</f>
        <v>0</v>
      </c>
      <c r="AR93" s="24" t="s">
        <v>164</v>
      </c>
      <c r="AT93" s="24" t="s">
        <v>159</v>
      </c>
      <c r="AU93" s="24" t="s">
        <v>82</v>
      </c>
      <c r="AY93" s="24" t="s">
        <v>157</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164</v>
      </c>
      <c r="BM93" s="24" t="s">
        <v>2222</v>
      </c>
    </row>
    <row r="94" spans="2:65" s="1" customFormat="1" ht="16.5" customHeight="1">
      <c r="B94" s="46"/>
      <c r="C94" s="221" t="s">
        <v>235</v>
      </c>
      <c r="D94" s="221" t="s">
        <v>159</v>
      </c>
      <c r="E94" s="222" t="s">
        <v>10</v>
      </c>
      <c r="F94" s="223" t="s">
        <v>2223</v>
      </c>
      <c r="G94" s="224" t="s">
        <v>395</v>
      </c>
      <c r="H94" s="225">
        <v>2</v>
      </c>
      <c r="I94" s="226"/>
      <c r="J94" s="227">
        <f>ROUND(I94*H94,2)</f>
        <v>0</v>
      </c>
      <c r="K94" s="223" t="s">
        <v>183</v>
      </c>
      <c r="L94" s="72"/>
      <c r="M94" s="228" t="s">
        <v>30</v>
      </c>
      <c r="N94" s="229" t="s">
        <v>45</v>
      </c>
      <c r="O94" s="47"/>
      <c r="P94" s="230">
        <f>O94*H94</f>
        <v>0</v>
      </c>
      <c r="Q94" s="230">
        <v>0</v>
      </c>
      <c r="R94" s="230">
        <f>Q94*H94</f>
        <v>0</v>
      </c>
      <c r="S94" s="230">
        <v>0</v>
      </c>
      <c r="T94" s="231">
        <f>S94*H94</f>
        <v>0</v>
      </c>
      <c r="AR94" s="24" t="s">
        <v>164</v>
      </c>
      <c r="AT94" s="24" t="s">
        <v>159</v>
      </c>
      <c r="AU94" s="24" t="s">
        <v>82</v>
      </c>
      <c r="AY94" s="24" t="s">
        <v>157</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164</v>
      </c>
      <c r="BM94" s="24" t="s">
        <v>2224</v>
      </c>
    </row>
    <row r="95" spans="2:65" s="1" customFormat="1" ht="16.5" customHeight="1">
      <c r="B95" s="46"/>
      <c r="C95" s="221" t="s">
        <v>241</v>
      </c>
      <c r="D95" s="221" t="s">
        <v>159</v>
      </c>
      <c r="E95" s="222" t="s">
        <v>255</v>
      </c>
      <c r="F95" s="223" t="s">
        <v>2225</v>
      </c>
      <c r="G95" s="224" t="s">
        <v>395</v>
      </c>
      <c r="H95" s="225">
        <v>4</v>
      </c>
      <c r="I95" s="226"/>
      <c r="J95" s="227">
        <f>ROUND(I95*H95,2)</f>
        <v>0</v>
      </c>
      <c r="K95" s="223" t="s">
        <v>183</v>
      </c>
      <c r="L95" s="72"/>
      <c r="M95" s="228" t="s">
        <v>30</v>
      </c>
      <c r="N95" s="229" t="s">
        <v>45</v>
      </c>
      <c r="O95" s="47"/>
      <c r="P95" s="230">
        <f>O95*H95</f>
        <v>0</v>
      </c>
      <c r="Q95" s="230">
        <v>0</v>
      </c>
      <c r="R95" s="230">
        <f>Q95*H95</f>
        <v>0</v>
      </c>
      <c r="S95" s="230">
        <v>0</v>
      </c>
      <c r="T95" s="231">
        <f>S95*H95</f>
        <v>0</v>
      </c>
      <c r="AR95" s="24" t="s">
        <v>164</v>
      </c>
      <c r="AT95" s="24" t="s">
        <v>159</v>
      </c>
      <c r="AU95" s="24" t="s">
        <v>82</v>
      </c>
      <c r="AY95" s="24" t="s">
        <v>157</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164</v>
      </c>
      <c r="BM95" s="24" t="s">
        <v>2226</v>
      </c>
    </row>
    <row r="96" spans="2:65" s="1" customFormat="1" ht="38.25" customHeight="1">
      <c r="B96" s="46"/>
      <c r="C96" s="221" t="s">
        <v>10</v>
      </c>
      <c r="D96" s="221" t="s">
        <v>159</v>
      </c>
      <c r="E96" s="222" t="s">
        <v>261</v>
      </c>
      <c r="F96" s="223" t="s">
        <v>2227</v>
      </c>
      <c r="G96" s="224" t="s">
        <v>395</v>
      </c>
      <c r="H96" s="225">
        <v>1</v>
      </c>
      <c r="I96" s="226"/>
      <c r="J96" s="227">
        <f>ROUND(I96*H96,2)</f>
        <v>0</v>
      </c>
      <c r="K96" s="223" t="s">
        <v>183</v>
      </c>
      <c r="L96" s="72"/>
      <c r="M96" s="228" t="s">
        <v>30</v>
      </c>
      <c r="N96" s="229" t="s">
        <v>45</v>
      </c>
      <c r="O96" s="47"/>
      <c r="P96" s="230">
        <f>O96*H96</f>
        <v>0</v>
      </c>
      <c r="Q96" s="230">
        <v>0</v>
      </c>
      <c r="R96" s="230">
        <f>Q96*H96</f>
        <v>0</v>
      </c>
      <c r="S96" s="230">
        <v>0</v>
      </c>
      <c r="T96" s="231">
        <f>S96*H96</f>
        <v>0</v>
      </c>
      <c r="AR96" s="24" t="s">
        <v>164</v>
      </c>
      <c r="AT96" s="24" t="s">
        <v>159</v>
      </c>
      <c r="AU96" s="24" t="s">
        <v>82</v>
      </c>
      <c r="AY96" s="24" t="s">
        <v>157</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164</v>
      </c>
      <c r="BM96" s="24" t="s">
        <v>2228</v>
      </c>
    </row>
    <row r="97" spans="2:65" s="1" customFormat="1" ht="16.5" customHeight="1">
      <c r="B97" s="46"/>
      <c r="C97" s="221" t="s">
        <v>255</v>
      </c>
      <c r="D97" s="221" t="s">
        <v>159</v>
      </c>
      <c r="E97" s="222" t="s">
        <v>267</v>
      </c>
      <c r="F97" s="223" t="s">
        <v>2223</v>
      </c>
      <c r="G97" s="224" t="s">
        <v>395</v>
      </c>
      <c r="H97" s="225">
        <v>2</v>
      </c>
      <c r="I97" s="226"/>
      <c r="J97" s="227">
        <f>ROUND(I97*H97,2)</f>
        <v>0</v>
      </c>
      <c r="K97" s="223" t="s">
        <v>183</v>
      </c>
      <c r="L97" s="72"/>
      <c r="M97" s="228" t="s">
        <v>30</v>
      </c>
      <c r="N97" s="229" t="s">
        <v>45</v>
      </c>
      <c r="O97" s="47"/>
      <c r="P97" s="230">
        <f>O97*H97</f>
        <v>0</v>
      </c>
      <c r="Q97" s="230">
        <v>0</v>
      </c>
      <c r="R97" s="230">
        <f>Q97*H97</f>
        <v>0</v>
      </c>
      <c r="S97" s="230">
        <v>0</v>
      </c>
      <c r="T97" s="231">
        <f>S97*H97</f>
        <v>0</v>
      </c>
      <c r="AR97" s="24" t="s">
        <v>164</v>
      </c>
      <c r="AT97" s="24" t="s">
        <v>159</v>
      </c>
      <c r="AU97" s="24" t="s">
        <v>82</v>
      </c>
      <c r="AY97" s="24" t="s">
        <v>157</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164</v>
      </c>
      <c r="BM97" s="24" t="s">
        <v>2229</v>
      </c>
    </row>
    <row r="98" spans="2:65" s="1" customFormat="1" ht="16.5" customHeight="1">
      <c r="B98" s="46"/>
      <c r="C98" s="221" t="s">
        <v>261</v>
      </c>
      <c r="D98" s="221" t="s">
        <v>159</v>
      </c>
      <c r="E98" s="222" t="s">
        <v>272</v>
      </c>
      <c r="F98" s="223" t="s">
        <v>2230</v>
      </c>
      <c r="G98" s="224" t="s">
        <v>395</v>
      </c>
      <c r="H98" s="225">
        <v>1</v>
      </c>
      <c r="I98" s="226"/>
      <c r="J98" s="227">
        <f>ROUND(I98*H98,2)</f>
        <v>0</v>
      </c>
      <c r="K98" s="223" t="s">
        <v>183</v>
      </c>
      <c r="L98" s="72"/>
      <c r="M98" s="228" t="s">
        <v>30</v>
      </c>
      <c r="N98" s="229" t="s">
        <v>45</v>
      </c>
      <c r="O98" s="47"/>
      <c r="P98" s="230">
        <f>O98*H98</f>
        <v>0</v>
      </c>
      <c r="Q98" s="230">
        <v>0</v>
      </c>
      <c r="R98" s="230">
        <f>Q98*H98</f>
        <v>0</v>
      </c>
      <c r="S98" s="230">
        <v>0</v>
      </c>
      <c r="T98" s="231">
        <f>S98*H98</f>
        <v>0</v>
      </c>
      <c r="AR98" s="24" t="s">
        <v>164</v>
      </c>
      <c r="AT98" s="24" t="s">
        <v>159</v>
      </c>
      <c r="AU98" s="24" t="s">
        <v>82</v>
      </c>
      <c r="AY98" s="24" t="s">
        <v>157</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164</v>
      </c>
      <c r="BM98" s="24" t="s">
        <v>2231</v>
      </c>
    </row>
    <row r="99" spans="2:65" s="1" customFormat="1" ht="16.5" customHeight="1">
      <c r="B99" s="46"/>
      <c r="C99" s="221" t="s">
        <v>267</v>
      </c>
      <c r="D99" s="221" t="s">
        <v>159</v>
      </c>
      <c r="E99" s="222" t="s">
        <v>279</v>
      </c>
      <c r="F99" s="223" t="s">
        <v>2232</v>
      </c>
      <c r="G99" s="224" t="s">
        <v>395</v>
      </c>
      <c r="H99" s="225">
        <v>1</v>
      </c>
      <c r="I99" s="226"/>
      <c r="J99" s="227">
        <f>ROUND(I99*H99,2)</f>
        <v>0</v>
      </c>
      <c r="K99" s="223" t="s">
        <v>183</v>
      </c>
      <c r="L99" s="72"/>
      <c r="M99" s="228" t="s">
        <v>30</v>
      </c>
      <c r="N99" s="229" t="s">
        <v>45</v>
      </c>
      <c r="O99" s="47"/>
      <c r="P99" s="230">
        <f>O99*H99</f>
        <v>0</v>
      </c>
      <c r="Q99" s="230">
        <v>0</v>
      </c>
      <c r="R99" s="230">
        <f>Q99*H99</f>
        <v>0</v>
      </c>
      <c r="S99" s="230">
        <v>0</v>
      </c>
      <c r="T99" s="231">
        <f>S99*H99</f>
        <v>0</v>
      </c>
      <c r="AR99" s="24" t="s">
        <v>164</v>
      </c>
      <c r="AT99" s="24" t="s">
        <v>159</v>
      </c>
      <c r="AU99" s="24" t="s">
        <v>82</v>
      </c>
      <c r="AY99" s="24" t="s">
        <v>157</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164</v>
      </c>
      <c r="BM99" s="24" t="s">
        <v>2233</v>
      </c>
    </row>
    <row r="100" spans="2:65" s="1" customFormat="1" ht="16.5" customHeight="1">
      <c r="B100" s="46"/>
      <c r="C100" s="221" t="s">
        <v>272</v>
      </c>
      <c r="D100" s="221" t="s">
        <v>159</v>
      </c>
      <c r="E100" s="222" t="s">
        <v>9</v>
      </c>
      <c r="F100" s="223" t="s">
        <v>2234</v>
      </c>
      <c r="G100" s="224" t="s">
        <v>295</v>
      </c>
      <c r="H100" s="225">
        <v>1500</v>
      </c>
      <c r="I100" s="226"/>
      <c r="J100" s="227">
        <f>ROUND(I100*H100,2)</f>
        <v>0</v>
      </c>
      <c r="K100" s="223" t="s">
        <v>183</v>
      </c>
      <c r="L100" s="72"/>
      <c r="M100" s="228" t="s">
        <v>30</v>
      </c>
      <c r="N100" s="229" t="s">
        <v>45</v>
      </c>
      <c r="O100" s="47"/>
      <c r="P100" s="230">
        <f>O100*H100</f>
        <v>0</v>
      </c>
      <c r="Q100" s="230">
        <v>0</v>
      </c>
      <c r="R100" s="230">
        <f>Q100*H100</f>
        <v>0</v>
      </c>
      <c r="S100" s="230">
        <v>0</v>
      </c>
      <c r="T100" s="231">
        <f>S100*H100</f>
        <v>0</v>
      </c>
      <c r="AR100" s="24" t="s">
        <v>164</v>
      </c>
      <c r="AT100" s="24" t="s">
        <v>159</v>
      </c>
      <c r="AU100" s="24" t="s">
        <v>82</v>
      </c>
      <c r="AY100" s="24" t="s">
        <v>157</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164</v>
      </c>
      <c r="BM100" s="24" t="s">
        <v>2235</v>
      </c>
    </row>
    <row r="101" spans="2:65" s="1" customFormat="1" ht="16.5" customHeight="1">
      <c r="B101" s="46"/>
      <c r="C101" s="221" t="s">
        <v>279</v>
      </c>
      <c r="D101" s="221" t="s">
        <v>159</v>
      </c>
      <c r="E101" s="222" t="s">
        <v>288</v>
      </c>
      <c r="F101" s="223" t="s">
        <v>2236</v>
      </c>
      <c r="G101" s="224" t="s">
        <v>295</v>
      </c>
      <c r="H101" s="225">
        <v>100</v>
      </c>
      <c r="I101" s="226"/>
      <c r="J101" s="227">
        <f>ROUND(I101*H101,2)</f>
        <v>0</v>
      </c>
      <c r="K101" s="223" t="s">
        <v>183</v>
      </c>
      <c r="L101" s="72"/>
      <c r="M101" s="228" t="s">
        <v>30</v>
      </c>
      <c r="N101" s="229" t="s">
        <v>45</v>
      </c>
      <c r="O101" s="47"/>
      <c r="P101" s="230">
        <f>O101*H101</f>
        <v>0</v>
      </c>
      <c r="Q101" s="230">
        <v>0</v>
      </c>
      <c r="R101" s="230">
        <f>Q101*H101</f>
        <v>0</v>
      </c>
      <c r="S101" s="230">
        <v>0</v>
      </c>
      <c r="T101" s="231">
        <f>S101*H101</f>
        <v>0</v>
      </c>
      <c r="AR101" s="24" t="s">
        <v>164</v>
      </c>
      <c r="AT101" s="24" t="s">
        <v>159</v>
      </c>
      <c r="AU101" s="24" t="s">
        <v>82</v>
      </c>
      <c r="AY101" s="24" t="s">
        <v>157</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164</v>
      </c>
      <c r="BM101" s="24" t="s">
        <v>2237</v>
      </c>
    </row>
    <row r="102" spans="2:65" s="1" customFormat="1" ht="16.5" customHeight="1">
      <c r="B102" s="46"/>
      <c r="C102" s="221" t="s">
        <v>9</v>
      </c>
      <c r="D102" s="221" t="s">
        <v>159</v>
      </c>
      <c r="E102" s="222" t="s">
        <v>292</v>
      </c>
      <c r="F102" s="223" t="s">
        <v>2238</v>
      </c>
      <c r="G102" s="224" t="s">
        <v>295</v>
      </c>
      <c r="H102" s="225">
        <v>100</v>
      </c>
      <c r="I102" s="226"/>
      <c r="J102" s="227">
        <f>ROUND(I102*H102,2)</f>
        <v>0</v>
      </c>
      <c r="K102" s="223" t="s">
        <v>183</v>
      </c>
      <c r="L102" s="72"/>
      <c r="M102" s="228" t="s">
        <v>30</v>
      </c>
      <c r="N102" s="229" t="s">
        <v>45</v>
      </c>
      <c r="O102" s="47"/>
      <c r="P102" s="230">
        <f>O102*H102</f>
        <v>0</v>
      </c>
      <c r="Q102" s="230">
        <v>0</v>
      </c>
      <c r="R102" s="230">
        <f>Q102*H102</f>
        <v>0</v>
      </c>
      <c r="S102" s="230">
        <v>0</v>
      </c>
      <c r="T102" s="231">
        <f>S102*H102</f>
        <v>0</v>
      </c>
      <c r="AR102" s="24" t="s">
        <v>164</v>
      </c>
      <c r="AT102" s="24" t="s">
        <v>159</v>
      </c>
      <c r="AU102" s="24" t="s">
        <v>82</v>
      </c>
      <c r="AY102" s="24" t="s">
        <v>157</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164</v>
      </c>
      <c r="BM102" s="24" t="s">
        <v>2239</v>
      </c>
    </row>
    <row r="103" spans="2:65" s="1" customFormat="1" ht="16.5" customHeight="1">
      <c r="B103" s="46"/>
      <c r="C103" s="221" t="s">
        <v>288</v>
      </c>
      <c r="D103" s="221" t="s">
        <v>159</v>
      </c>
      <c r="E103" s="222" t="s">
        <v>299</v>
      </c>
      <c r="F103" s="223" t="s">
        <v>2240</v>
      </c>
      <c r="G103" s="224" t="s">
        <v>295</v>
      </c>
      <c r="H103" s="225">
        <v>250</v>
      </c>
      <c r="I103" s="226"/>
      <c r="J103" s="227">
        <f>ROUND(I103*H103,2)</f>
        <v>0</v>
      </c>
      <c r="K103" s="223" t="s">
        <v>183</v>
      </c>
      <c r="L103" s="72"/>
      <c r="M103" s="228" t="s">
        <v>30</v>
      </c>
      <c r="N103" s="229" t="s">
        <v>45</v>
      </c>
      <c r="O103" s="47"/>
      <c r="P103" s="230">
        <f>O103*H103</f>
        <v>0</v>
      </c>
      <c r="Q103" s="230">
        <v>0</v>
      </c>
      <c r="R103" s="230">
        <f>Q103*H103</f>
        <v>0</v>
      </c>
      <c r="S103" s="230">
        <v>0</v>
      </c>
      <c r="T103" s="231">
        <f>S103*H103</f>
        <v>0</v>
      </c>
      <c r="AR103" s="24" t="s">
        <v>164</v>
      </c>
      <c r="AT103" s="24" t="s">
        <v>159</v>
      </c>
      <c r="AU103" s="24" t="s">
        <v>82</v>
      </c>
      <c r="AY103" s="24" t="s">
        <v>157</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164</v>
      </c>
      <c r="BM103" s="24" t="s">
        <v>2241</v>
      </c>
    </row>
    <row r="104" spans="2:65" s="1" customFormat="1" ht="16.5" customHeight="1">
      <c r="B104" s="46"/>
      <c r="C104" s="221" t="s">
        <v>292</v>
      </c>
      <c r="D104" s="221" t="s">
        <v>159</v>
      </c>
      <c r="E104" s="222" t="s">
        <v>315</v>
      </c>
      <c r="F104" s="223" t="s">
        <v>2242</v>
      </c>
      <c r="G104" s="224" t="s">
        <v>295</v>
      </c>
      <c r="H104" s="225">
        <v>300</v>
      </c>
      <c r="I104" s="226"/>
      <c r="J104" s="227">
        <f>ROUND(I104*H104,2)</f>
        <v>0</v>
      </c>
      <c r="K104" s="223" t="s">
        <v>183</v>
      </c>
      <c r="L104" s="72"/>
      <c r="M104" s="228" t="s">
        <v>30</v>
      </c>
      <c r="N104" s="229" t="s">
        <v>45</v>
      </c>
      <c r="O104" s="47"/>
      <c r="P104" s="230">
        <f>O104*H104</f>
        <v>0</v>
      </c>
      <c r="Q104" s="230">
        <v>0</v>
      </c>
      <c r="R104" s="230">
        <f>Q104*H104</f>
        <v>0</v>
      </c>
      <c r="S104" s="230">
        <v>0</v>
      </c>
      <c r="T104" s="231">
        <f>S104*H104</f>
        <v>0</v>
      </c>
      <c r="AR104" s="24" t="s">
        <v>164</v>
      </c>
      <c r="AT104" s="24" t="s">
        <v>159</v>
      </c>
      <c r="AU104" s="24" t="s">
        <v>82</v>
      </c>
      <c r="AY104" s="24" t="s">
        <v>157</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164</v>
      </c>
      <c r="BM104" s="24" t="s">
        <v>2243</v>
      </c>
    </row>
    <row r="105" spans="2:65" s="1" customFormat="1" ht="25.5" customHeight="1">
      <c r="B105" s="46"/>
      <c r="C105" s="221" t="s">
        <v>299</v>
      </c>
      <c r="D105" s="221" t="s">
        <v>159</v>
      </c>
      <c r="E105" s="222" t="s">
        <v>330</v>
      </c>
      <c r="F105" s="223" t="s">
        <v>2244</v>
      </c>
      <c r="G105" s="224" t="s">
        <v>395</v>
      </c>
      <c r="H105" s="225">
        <v>1</v>
      </c>
      <c r="I105" s="226"/>
      <c r="J105" s="227">
        <f>ROUND(I105*H105,2)</f>
        <v>0</v>
      </c>
      <c r="K105" s="223" t="s">
        <v>183</v>
      </c>
      <c r="L105" s="72"/>
      <c r="M105" s="228" t="s">
        <v>30</v>
      </c>
      <c r="N105" s="229" t="s">
        <v>45</v>
      </c>
      <c r="O105" s="47"/>
      <c r="P105" s="230">
        <f>O105*H105</f>
        <v>0</v>
      </c>
      <c r="Q105" s="230">
        <v>0</v>
      </c>
      <c r="R105" s="230">
        <f>Q105*H105</f>
        <v>0</v>
      </c>
      <c r="S105" s="230">
        <v>0</v>
      </c>
      <c r="T105" s="231">
        <f>S105*H105</f>
        <v>0</v>
      </c>
      <c r="AR105" s="24" t="s">
        <v>164</v>
      </c>
      <c r="AT105" s="24" t="s">
        <v>159</v>
      </c>
      <c r="AU105" s="24" t="s">
        <v>82</v>
      </c>
      <c r="AY105" s="24" t="s">
        <v>157</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164</v>
      </c>
      <c r="BM105" s="24" t="s">
        <v>2245</v>
      </c>
    </row>
    <row r="106" spans="2:65" s="1" customFormat="1" ht="16.5" customHeight="1">
      <c r="B106" s="46"/>
      <c r="C106" s="221" t="s">
        <v>315</v>
      </c>
      <c r="D106" s="221" t="s">
        <v>159</v>
      </c>
      <c r="E106" s="222" t="s">
        <v>334</v>
      </c>
      <c r="F106" s="223" t="s">
        <v>2246</v>
      </c>
      <c r="G106" s="224" t="s">
        <v>942</v>
      </c>
      <c r="H106" s="225">
        <v>1</v>
      </c>
      <c r="I106" s="226"/>
      <c r="J106" s="227">
        <f>ROUND(I106*H106,2)</f>
        <v>0</v>
      </c>
      <c r="K106" s="223" t="s">
        <v>183</v>
      </c>
      <c r="L106" s="72"/>
      <c r="M106" s="228" t="s">
        <v>30</v>
      </c>
      <c r="N106" s="229" t="s">
        <v>45</v>
      </c>
      <c r="O106" s="47"/>
      <c r="P106" s="230">
        <f>O106*H106</f>
        <v>0</v>
      </c>
      <c r="Q106" s="230">
        <v>0</v>
      </c>
      <c r="R106" s="230">
        <f>Q106*H106</f>
        <v>0</v>
      </c>
      <c r="S106" s="230">
        <v>0</v>
      </c>
      <c r="T106" s="231">
        <f>S106*H106</f>
        <v>0</v>
      </c>
      <c r="AR106" s="24" t="s">
        <v>164</v>
      </c>
      <c r="AT106" s="24" t="s">
        <v>159</v>
      </c>
      <c r="AU106" s="24" t="s">
        <v>82</v>
      </c>
      <c r="AY106" s="24" t="s">
        <v>157</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164</v>
      </c>
      <c r="BM106" s="24" t="s">
        <v>2247</v>
      </c>
    </row>
    <row r="107" spans="2:65" s="1" customFormat="1" ht="16.5" customHeight="1">
      <c r="B107" s="46"/>
      <c r="C107" s="221" t="s">
        <v>330</v>
      </c>
      <c r="D107" s="221" t="s">
        <v>159</v>
      </c>
      <c r="E107" s="222" t="s">
        <v>346</v>
      </c>
      <c r="F107" s="223" t="s">
        <v>2248</v>
      </c>
      <c r="G107" s="224" t="s">
        <v>395</v>
      </c>
      <c r="H107" s="225">
        <v>4</v>
      </c>
      <c r="I107" s="226"/>
      <c r="J107" s="227">
        <f>ROUND(I107*H107,2)</f>
        <v>0</v>
      </c>
      <c r="K107" s="223" t="s">
        <v>183</v>
      </c>
      <c r="L107" s="72"/>
      <c r="M107" s="228" t="s">
        <v>30</v>
      </c>
      <c r="N107" s="229" t="s">
        <v>45</v>
      </c>
      <c r="O107" s="47"/>
      <c r="P107" s="230">
        <f>O107*H107</f>
        <v>0</v>
      </c>
      <c r="Q107" s="230">
        <v>0</v>
      </c>
      <c r="R107" s="230">
        <f>Q107*H107</f>
        <v>0</v>
      </c>
      <c r="S107" s="230">
        <v>0</v>
      </c>
      <c r="T107" s="231">
        <f>S107*H107</f>
        <v>0</v>
      </c>
      <c r="AR107" s="24" t="s">
        <v>164</v>
      </c>
      <c r="AT107" s="24" t="s">
        <v>159</v>
      </c>
      <c r="AU107" s="24" t="s">
        <v>82</v>
      </c>
      <c r="AY107" s="24" t="s">
        <v>157</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164</v>
      </c>
      <c r="BM107" s="24" t="s">
        <v>2249</v>
      </c>
    </row>
    <row r="108" spans="2:65" s="1" customFormat="1" ht="25.5" customHeight="1">
      <c r="B108" s="46"/>
      <c r="C108" s="221" t="s">
        <v>334</v>
      </c>
      <c r="D108" s="221" t="s">
        <v>159</v>
      </c>
      <c r="E108" s="222" t="s">
        <v>351</v>
      </c>
      <c r="F108" s="223" t="s">
        <v>2250</v>
      </c>
      <c r="G108" s="224" t="s">
        <v>942</v>
      </c>
      <c r="H108" s="225">
        <v>1</v>
      </c>
      <c r="I108" s="226"/>
      <c r="J108" s="227">
        <f>ROUND(I108*H108,2)</f>
        <v>0</v>
      </c>
      <c r="K108" s="223" t="s">
        <v>183</v>
      </c>
      <c r="L108" s="72"/>
      <c r="M108" s="228" t="s">
        <v>30</v>
      </c>
      <c r="N108" s="229" t="s">
        <v>45</v>
      </c>
      <c r="O108" s="47"/>
      <c r="P108" s="230">
        <f>O108*H108</f>
        <v>0</v>
      </c>
      <c r="Q108" s="230">
        <v>0</v>
      </c>
      <c r="R108" s="230">
        <f>Q108*H108</f>
        <v>0</v>
      </c>
      <c r="S108" s="230">
        <v>0</v>
      </c>
      <c r="T108" s="231">
        <f>S108*H108</f>
        <v>0</v>
      </c>
      <c r="AR108" s="24" t="s">
        <v>164</v>
      </c>
      <c r="AT108" s="24" t="s">
        <v>159</v>
      </c>
      <c r="AU108" s="24" t="s">
        <v>82</v>
      </c>
      <c r="AY108" s="24" t="s">
        <v>157</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164</v>
      </c>
      <c r="BM108" s="24" t="s">
        <v>2251</v>
      </c>
    </row>
    <row r="109" spans="2:63" s="10" customFormat="1" ht="37.4" customHeight="1">
      <c r="B109" s="205"/>
      <c r="C109" s="206"/>
      <c r="D109" s="207" t="s">
        <v>73</v>
      </c>
      <c r="E109" s="208" t="s">
        <v>363</v>
      </c>
      <c r="F109" s="208" t="s">
        <v>2252</v>
      </c>
      <c r="G109" s="206"/>
      <c r="H109" s="206"/>
      <c r="I109" s="209"/>
      <c r="J109" s="210">
        <f>BK109</f>
        <v>0</v>
      </c>
      <c r="K109" s="206"/>
      <c r="L109" s="211"/>
      <c r="M109" s="212"/>
      <c r="N109" s="213"/>
      <c r="O109" s="213"/>
      <c r="P109" s="214">
        <f>SUM(P110:P114)</f>
        <v>0</v>
      </c>
      <c r="Q109" s="213"/>
      <c r="R109" s="214">
        <f>SUM(R110:R114)</f>
        <v>0</v>
      </c>
      <c r="S109" s="213"/>
      <c r="T109" s="215">
        <f>SUM(T110:T114)</f>
        <v>0</v>
      </c>
      <c r="AR109" s="216" t="s">
        <v>82</v>
      </c>
      <c r="AT109" s="217" t="s">
        <v>73</v>
      </c>
      <c r="AU109" s="217" t="s">
        <v>74</v>
      </c>
      <c r="AY109" s="216" t="s">
        <v>157</v>
      </c>
      <c r="BK109" s="218">
        <f>SUM(BK110:BK114)</f>
        <v>0</v>
      </c>
    </row>
    <row r="110" spans="2:65" s="1" customFormat="1" ht="16.5" customHeight="1">
      <c r="B110" s="46"/>
      <c r="C110" s="221" t="s">
        <v>346</v>
      </c>
      <c r="D110" s="221" t="s">
        <v>159</v>
      </c>
      <c r="E110" s="222" t="s">
        <v>370</v>
      </c>
      <c r="F110" s="223" t="s">
        <v>2253</v>
      </c>
      <c r="G110" s="224" t="s">
        <v>942</v>
      </c>
      <c r="H110" s="225">
        <v>1</v>
      </c>
      <c r="I110" s="226"/>
      <c r="J110" s="227">
        <f>ROUND(I110*H110,2)</f>
        <v>0</v>
      </c>
      <c r="K110" s="223" t="s">
        <v>183</v>
      </c>
      <c r="L110" s="72"/>
      <c r="M110" s="228" t="s">
        <v>30</v>
      </c>
      <c r="N110" s="229" t="s">
        <v>45</v>
      </c>
      <c r="O110" s="47"/>
      <c r="P110" s="230">
        <f>O110*H110</f>
        <v>0</v>
      </c>
      <c r="Q110" s="230">
        <v>0</v>
      </c>
      <c r="R110" s="230">
        <f>Q110*H110</f>
        <v>0</v>
      </c>
      <c r="S110" s="230">
        <v>0</v>
      </c>
      <c r="T110" s="231">
        <f>S110*H110</f>
        <v>0</v>
      </c>
      <c r="AR110" s="24" t="s">
        <v>164</v>
      </c>
      <c r="AT110" s="24" t="s">
        <v>159</v>
      </c>
      <c r="AU110" s="24" t="s">
        <v>82</v>
      </c>
      <c r="AY110" s="24" t="s">
        <v>157</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164</v>
      </c>
      <c r="BM110" s="24" t="s">
        <v>545</v>
      </c>
    </row>
    <row r="111" spans="2:65" s="1" customFormat="1" ht="25.5" customHeight="1">
      <c r="B111" s="46"/>
      <c r="C111" s="221" t="s">
        <v>351</v>
      </c>
      <c r="D111" s="221" t="s">
        <v>159</v>
      </c>
      <c r="E111" s="222" t="s">
        <v>376</v>
      </c>
      <c r="F111" s="223" t="s">
        <v>2254</v>
      </c>
      <c r="G111" s="224" t="s">
        <v>942</v>
      </c>
      <c r="H111" s="225">
        <v>1</v>
      </c>
      <c r="I111" s="226"/>
      <c r="J111" s="227">
        <f>ROUND(I111*H111,2)</f>
        <v>0</v>
      </c>
      <c r="K111" s="223" t="s">
        <v>183</v>
      </c>
      <c r="L111" s="72"/>
      <c r="M111" s="228" t="s">
        <v>30</v>
      </c>
      <c r="N111" s="229" t="s">
        <v>45</v>
      </c>
      <c r="O111" s="47"/>
      <c r="P111" s="230">
        <f>O111*H111</f>
        <v>0</v>
      </c>
      <c r="Q111" s="230">
        <v>0</v>
      </c>
      <c r="R111" s="230">
        <f>Q111*H111</f>
        <v>0</v>
      </c>
      <c r="S111" s="230">
        <v>0</v>
      </c>
      <c r="T111" s="231">
        <f>S111*H111</f>
        <v>0</v>
      </c>
      <c r="AR111" s="24" t="s">
        <v>164</v>
      </c>
      <c r="AT111" s="24" t="s">
        <v>159</v>
      </c>
      <c r="AU111" s="24" t="s">
        <v>82</v>
      </c>
      <c r="AY111" s="24" t="s">
        <v>157</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164</v>
      </c>
      <c r="BM111" s="24" t="s">
        <v>554</v>
      </c>
    </row>
    <row r="112" spans="2:65" s="1" customFormat="1" ht="16.5" customHeight="1">
      <c r="B112" s="46"/>
      <c r="C112" s="221" t="s">
        <v>359</v>
      </c>
      <c r="D112" s="221" t="s">
        <v>159</v>
      </c>
      <c r="E112" s="222" t="s">
        <v>380</v>
      </c>
      <c r="F112" s="223" t="s">
        <v>2255</v>
      </c>
      <c r="G112" s="224" t="s">
        <v>942</v>
      </c>
      <c r="H112" s="225">
        <v>1</v>
      </c>
      <c r="I112" s="226"/>
      <c r="J112" s="227">
        <f>ROUND(I112*H112,2)</f>
        <v>0</v>
      </c>
      <c r="K112" s="223" t="s">
        <v>183</v>
      </c>
      <c r="L112" s="72"/>
      <c r="M112" s="228" t="s">
        <v>30</v>
      </c>
      <c r="N112" s="229" t="s">
        <v>45</v>
      </c>
      <c r="O112" s="47"/>
      <c r="P112" s="230">
        <f>O112*H112</f>
        <v>0</v>
      </c>
      <c r="Q112" s="230">
        <v>0</v>
      </c>
      <c r="R112" s="230">
        <f>Q112*H112</f>
        <v>0</v>
      </c>
      <c r="S112" s="230">
        <v>0</v>
      </c>
      <c r="T112" s="231">
        <f>S112*H112</f>
        <v>0</v>
      </c>
      <c r="AR112" s="24" t="s">
        <v>164</v>
      </c>
      <c r="AT112" s="24" t="s">
        <v>159</v>
      </c>
      <c r="AU112" s="24" t="s">
        <v>82</v>
      </c>
      <c r="AY112" s="24" t="s">
        <v>157</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164</v>
      </c>
      <c r="BM112" s="24" t="s">
        <v>579</v>
      </c>
    </row>
    <row r="113" spans="2:65" s="1" customFormat="1" ht="16.5" customHeight="1">
      <c r="B113" s="46"/>
      <c r="C113" s="221" t="s">
        <v>363</v>
      </c>
      <c r="D113" s="221" t="s">
        <v>159</v>
      </c>
      <c r="E113" s="222" t="s">
        <v>392</v>
      </c>
      <c r="F113" s="223" t="s">
        <v>2256</v>
      </c>
      <c r="G113" s="224" t="s">
        <v>942</v>
      </c>
      <c r="H113" s="225">
        <v>1</v>
      </c>
      <c r="I113" s="226"/>
      <c r="J113" s="227">
        <f>ROUND(I113*H113,2)</f>
        <v>0</v>
      </c>
      <c r="K113" s="223" t="s">
        <v>183</v>
      </c>
      <c r="L113" s="72"/>
      <c r="M113" s="228" t="s">
        <v>30</v>
      </c>
      <c r="N113" s="229" t="s">
        <v>45</v>
      </c>
      <c r="O113" s="47"/>
      <c r="P113" s="230">
        <f>O113*H113</f>
        <v>0</v>
      </c>
      <c r="Q113" s="230">
        <v>0</v>
      </c>
      <c r="R113" s="230">
        <f>Q113*H113</f>
        <v>0</v>
      </c>
      <c r="S113" s="230">
        <v>0</v>
      </c>
      <c r="T113" s="231">
        <f>S113*H113</f>
        <v>0</v>
      </c>
      <c r="AR113" s="24" t="s">
        <v>164</v>
      </c>
      <c r="AT113" s="24" t="s">
        <v>159</v>
      </c>
      <c r="AU113" s="24" t="s">
        <v>82</v>
      </c>
      <c r="AY113" s="24" t="s">
        <v>157</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164</v>
      </c>
      <c r="BM113" s="24" t="s">
        <v>591</v>
      </c>
    </row>
    <row r="114" spans="2:65" s="1" customFormat="1" ht="16.5" customHeight="1">
      <c r="B114" s="46"/>
      <c r="C114" s="221" t="s">
        <v>370</v>
      </c>
      <c r="D114" s="221" t="s">
        <v>159</v>
      </c>
      <c r="E114" s="222" t="s">
        <v>397</v>
      </c>
      <c r="F114" s="223" t="s">
        <v>2257</v>
      </c>
      <c r="G114" s="224" t="s">
        <v>942</v>
      </c>
      <c r="H114" s="225">
        <v>1</v>
      </c>
      <c r="I114" s="226"/>
      <c r="J114" s="227">
        <f>ROUND(I114*H114,2)</f>
        <v>0</v>
      </c>
      <c r="K114" s="223" t="s">
        <v>183</v>
      </c>
      <c r="L114" s="72"/>
      <c r="M114" s="228" t="s">
        <v>30</v>
      </c>
      <c r="N114" s="292" t="s">
        <v>45</v>
      </c>
      <c r="O114" s="290"/>
      <c r="P114" s="293">
        <f>O114*H114</f>
        <v>0</v>
      </c>
      <c r="Q114" s="293">
        <v>0</v>
      </c>
      <c r="R114" s="293">
        <f>Q114*H114</f>
        <v>0</v>
      </c>
      <c r="S114" s="293">
        <v>0</v>
      </c>
      <c r="T114" s="294">
        <f>S114*H114</f>
        <v>0</v>
      </c>
      <c r="AR114" s="24" t="s">
        <v>164</v>
      </c>
      <c r="AT114" s="24" t="s">
        <v>159</v>
      </c>
      <c r="AU114" s="24" t="s">
        <v>82</v>
      </c>
      <c r="AY114" s="24" t="s">
        <v>157</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164</v>
      </c>
      <c r="BM114" s="24" t="s">
        <v>602</v>
      </c>
    </row>
    <row r="115" spans="2:12" s="1" customFormat="1" ht="6.95" customHeight="1">
      <c r="B115" s="67"/>
      <c r="C115" s="68"/>
      <c r="D115" s="68"/>
      <c r="E115" s="68"/>
      <c r="F115" s="68"/>
      <c r="G115" s="68"/>
      <c r="H115" s="68"/>
      <c r="I115" s="166"/>
      <c r="J115" s="68"/>
      <c r="K115" s="68"/>
      <c r="L115" s="72"/>
    </row>
  </sheetData>
  <sheetProtection password="CC35" sheet="1" objects="1" scenarios="1" formatColumns="0" formatRows="0" autoFilter="0"/>
  <autoFilter ref="C78:K114"/>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3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106</v>
      </c>
      <c r="G1" s="139" t="s">
        <v>107</v>
      </c>
      <c r="H1" s="139"/>
      <c r="I1" s="140"/>
      <c r="J1" s="139" t="s">
        <v>108</v>
      </c>
      <c r="K1" s="138" t="s">
        <v>109</v>
      </c>
      <c r="L1" s="139" t="s">
        <v>110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99</v>
      </c>
    </row>
    <row r="3" spans="2:46" ht="6.95" customHeight="1">
      <c r="B3" s="25"/>
      <c r="C3" s="26"/>
      <c r="D3" s="26"/>
      <c r="E3" s="26"/>
      <c r="F3" s="26"/>
      <c r="G3" s="26"/>
      <c r="H3" s="26"/>
      <c r="I3" s="141"/>
      <c r="J3" s="26"/>
      <c r="K3" s="27"/>
      <c r="AT3" s="24" t="s">
        <v>84</v>
      </c>
    </row>
    <row r="4" spans="2:46" ht="36.95" customHeight="1">
      <c r="B4" s="28"/>
      <c r="C4" s="29"/>
      <c r="D4" s="30" t="s">
        <v>111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Muzeum Sokolov, Zámecká 1 - Sklep zámku - odkrytí základů tvrze</v>
      </c>
      <c r="F7" s="40"/>
      <c r="G7" s="40"/>
      <c r="H7" s="40"/>
      <c r="I7" s="142"/>
      <c r="J7" s="29"/>
      <c r="K7" s="31"/>
    </row>
    <row r="8" spans="2:11" s="1" customFormat="1" ht="13.5">
      <c r="B8" s="46"/>
      <c r="C8" s="47"/>
      <c r="D8" s="40" t="s">
        <v>112</v>
      </c>
      <c r="E8" s="47"/>
      <c r="F8" s="47"/>
      <c r="G8" s="47"/>
      <c r="H8" s="47"/>
      <c r="I8" s="144"/>
      <c r="J8" s="47"/>
      <c r="K8" s="51"/>
    </row>
    <row r="9" spans="2:11" s="1" customFormat="1" ht="36.95" customHeight="1">
      <c r="B9" s="46"/>
      <c r="C9" s="47"/>
      <c r="D9" s="47"/>
      <c r="E9" s="145" t="s">
        <v>2258</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30</v>
      </c>
      <c r="G11" s="47"/>
      <c r="H11" s="47"/>
      <c r="I11" s="146" t="s">
        <v>22</v>
      </c>
      <c r="J11" s="35" t="s">
        <v>30</v>
      </c>
      <c r="K11" s="51"/>
    </row>
    <row r="12" spans="2:11" s="1" customFormat="1" ht="14.4" customHeight="1">
      <c r="B12" s="46"/>
      <c r="C12" s="47"/>
      <c r="D12" s="40" t="s">
        <v>24</v>
      </c>
      <c r="E12" s="47"/>
      <c r="F12" s="35" t="s">
        <v>25</v>
      </c>
      <c r="G12" s="47"/>
      <c r="H12" s="47"/>
      <c r="I12" s="146" t="s">
        <v>26</v>
      </c>
      <c r="J12" s="147" t="str">
        <f>'Rekapitulace stavby'!AN8</f>
        <v>23. 1. 2017</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31</v>
      </c>
      <c r="F15" s="47"/>
      <c r="G15" s="47"/>
      <c r="H15" s="47"/>
      <c r="I15" s="146" t="s">
        <v>32</v>
      </c>
      <c r="J15" s="35" t="s">
        <v>30</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30</v>
      </c>
      <c r="K20" s="51"/>
    </row>
    <row r="21" spans="2:11" s="1" customFormat="1" ht="18" customHeight="1">
      <c r="B21" s="46"/>
      <c r="C21" s="47"/>
      <c r="D21" s="47"/>
      <c r="E21" s="35" t="s">
        <v>36</v>
      </c>
      <c r="F21" s="47"/>
      <c r="G21" s="47"/>
      <c r="H21" s="47"/>
      <c r="I21" s="146" t="s">
        <v>32</v>
      </c>
      <c r="J21" s="35" t="s">
        <v>30</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30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ROUND(SUM(BE80:BE133),2)</f>
        <v>0</v>
      </c>
      <c r="G30" s="47"/>
      <c r="H30" s="47"/>
      <c r="I30" s="158">
        <v>0.21</v>
      </c>
      <c r="J30" s="157">
        <f>ROUND(ROUND((SUM(BE80:BE133)),2)*I30,2)</f>
        <v>0</v>
      </c>
      <c r="K30" s="51"/>
    </row>
    <row r="31" spans="2:11" s="1" customFormat="1" ht="14.4" customHeight="1">
      <c r="B31" s="46"/>
      <c r="C31" s="47"/>
      <c r="D31" s="47"/>
      <c r="E31" s="55" t="s">
        <v>46</v>
      </c>
      <c r="F31" s="157">
        <f>ROUND(SUM(BF80:BF133),2)</f>
        <v>0</v>
      </c>
      <c r="G31" s="47"/>
      <c r="H31" s="47"/>
      <c r="I31" s="158">
        <v>0.15</v>
      </c>
      <c r="J31" s="157">
        <f>ROUND(ROUND((SUM(BF80:BF133)),2)*I31,2)</f>
        <v>0</v>
      </c>
      <c r="K31" s="51"/>
    </row>
    <row r="32" spans="2:11" s="1" customFormat="1" ht="14.4" customHeight="1" hidden="1">
      <c r="B32" s="46"/>
      <c r="C32" s="47"/>
      <c r="D32" s="47"/>
      <c r="E32" s="55" t="s">
        <v>47</v>
      </c>
      <c r="F32" s="157">
        <f>ROUND(SUM(BG80:BG133),2)</f>
        <v>0</v>
      </c>
      <c r="G32" s="47"/>
      <c r="H32" s="47"/>
      <c r="I32" s="158">
        <v>0.21</v>
      </c>
      <c r="J32" s="157">
        <v>0</v>
      </c>
      <c r="K32" s="51"/>
    </row>
    <row r="33" spans="2:11" s="1" customFormat="1" ht="14.4" customHeight="1" hidden="1">
      <c r="B33" s="46"/>
      <c r="C33" s="47"/>
      <c r="D33" s="47"/>
      <c r="E33" s="55" t="s">
        <v>48</v>
      </c>
      <c r="F33" s="157">
        <f>ROUND(SUM(BH80:BH133),2)</f>
        <v>0</v>
      </c>
      <c r="G33" s="47"/>
      <c r="H33" s="47"/>
      <c r="I33" s="158">
        <v>0.15</v>
      </c>
      <c r="J33" s="157">
        <v>0</v>
      </c>
      <c r="K33" s="51"/>
    </row>
    <row r="34" spans="2:11" s="1" customFormat="1" ht="14.4" customHeight="1" hidden="1">
      <c r="B34" s="46"/>
      <c r="C34" s="47"/>
      <c r="D34" s="47"/>
      <c r="E34" s="55" t="s">
        <v>49</v>
      </c>
      <c r="F34" s="157">
        <f>ROUND(SUM(BI80:BI133),2)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114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Muzeum Sokolov, Zámecká 1 - Sklep zámku - odkrytí základů tvrze</v>
      </c>
      <c r="F45" s="40"/>
      <c r="G45" s="40"/>
      <c r="H45" s="40"/>
      <c r="I45" s="144"/>
      <c r="J45" s="47"/>
      <c r="K45" s="51"/>
    </row>
    <row r="46" spans="2:11" s="1" customFormat="1" ht="14.4" customHeight="1">
      <c r="B46" s="46"/>
      <c r="C46" s="40" t="s">
        <v>112</v>
      </c>
      <c r="D46" s="47"/>
      <c r="E46" s="47"/>
      <c r="F46" s="47"/>
      <c r="G46" s="47"/>
      <c r="H46" s="47"/>
      <c r="I46" s="144"/>
      <c r="J46" s="47"/>
      <c r="K46" s="51"/>
    </row>
    <row r="47" spans="2:11" s="1" customFormat="1" ht="17.25" customHeight="1">
      <c r="B47" s="46"/>
      <c r="C47" s="47"/>
      <c r="D47" s="47"/>
      <c r="E47" s="145" t="str">
        <f>E9</f>
        <v>2-CCTV - CCTV</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Sokolov</v>
      </c>
      <c r="G49" s="47"/>
      <c r="H49" s="47"/>
      <c r="I49" s="146" t="s">
        <v>26</v>
      </c>
      <c r="J49" s="147" t="str">
        <f>IF(J12="","",J12)</f>
        <v>23. 1. 2017</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Muzeum Sokolov p.o.</v>
      </c>
      <c r="G51" s="47"/>
      <c r="H51" s="47"/>
      <c r="I51" s="146" t="s">
        <v>35</v>
      </c>
      <c r="J51" s="44" t="str">
        <f>E21</f>
        <v>Jurica a.s. - Ateliér Sokolov</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115</v>
      </c>
      <c r="D54" s="159"/>
      <c r="E54" s="159"/>
      <c r="F54" s="159"/>
      <c r="G54" s="159"/>
      <c r="H54" s="159"/>
      <c r="I54" s="173"/>
      <c r="J54" s="174" t="s">
        <v>116</v>
      </c>
      <c r="K54" s="175"/>
    </row>
    <row r="55" spans="2:11" s="1" customFormat="1" ht="10.3" customHeight="1">
      <c r="B55" s="46"/>
      <c r="C55" s="47"/>
      <c r="D55" s="47"/>
      <c r="E55" s="47"/>
      <c r="F55" s="47"/>
      <c r="G55" s="47"/>
      <c r="H55" s="47"/>
      <c r="I55" s="144"/>
      <c r="J55" s="47"/>
      <c r="K55" s="51"/>
    </row>
    <row r="56" spans="2:47" s="1" customFormat="1" ht="29.25" customHeight="1">
      <c r="B56" s="46"/>
      <c r="C56" s="176" t="s">
        <v>117</v>
      </c>
      <c r="D56" s="47"/>
      <c r="E56" s="47"/>
      <c r="F56" s="47"/>
      <c r="G56" s="47"/>
      <c r="H56" s="47"/>
      <c r="I56" s="144"/>
      <c r="J56" s="155">
        <f>J80</f>
        <v>0</v>
      </c>
      <c r="K56" s="51"/>
      <c r="AU56" s="24" t="s">
        <v>118</v>
      </c>
    </row>
    <row r="57" spans="2:11" s="7" customFormat="1" ht="24.95" customHeight="1">
      <c r="B57" s="177"/>
      <c r="C57" s="178"/>
      <c r="D57" s="179" t="s">
        <v>129</v>
      </c>
      <c r="E57" s="180"/>
      <c r="F57" s="180"/>
      <c r="G57" s="180"/>
      <c r="H57" s="180"/>
      <c r="I57" s="181"/>
      <c r="J57" s="182">
        <f>J81</f>
        <v>0</v>
      </c>
      <c r="K57" s="183"/>
    </row>
    <row r="58" spans="2:11" s="8" customFormat="1" ht="19.9" customHeight="1">
      <c r="B58" s="184"/>
      <c r="C58" s="185"/>
      <c r="D58" s="186" t="s">
        <v>2259</v>
      </c>
      <c r="E58" s="187"/>
      <c r="F58" s="187"/>
      <c r="G58" s="187"/>
      <c r="H58" s="187"/>
      <c r="I58" s="188"/>
      <c r="J58" s="189">
        <f>J82</f>
        <v>0</v>
      </c>
      <c r="K58" s="190"/>
    </row>
    <row r="59" spans="2:11" s="8" customFormat="1" ht="19.9" customHeight="1">
      <c r="B59" s="184"/>
      <c r="C59" s="185"/>
      <c r="D59" s="186" t="s">
        <v>2260</v>
      </c>
      <c r="E59" s="187"/>
      <c r="F59" s="187"/>
      <c r="G59" s="187"/>
      <c r="H59" s="187"/>
      <c r="I59" s="188"/>
      <c r="J59" s="189">
        <f>J96</f>
        <v>0</v>
      </c>
      <c r="K59" s="190"/>
    </row>
    <row r="60" spans="2:11" s="8" customFormat="1" ht="19.9" customHeight="1">
      <c r="B60" s="184"/>
      <c r="C60" s="185"/>
      <c r="D60" s="186" t="s">
        <v>2261</v>
      </c>
      <c r="E60" s="187"/>
      <c r="F60" s="187"/>
      <c r="G60" s="187"/>
      <c r="H60" s="187"/>
      <c r="I60" s="188"/>
      <c r="J60" s="189">
        <f>J106</f>
        <v>0</v>
      </c>
      <c r="K60" s="190"/>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141</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6.5" customHeight="1">
      <c r="B70" s="46"/>
      <c r="C70" s="74"/>
      <c r="D70" s="74"/>
      <c r="E70" s="192" t="str">
        <f>E7</f>
        <v>Muzeum Sokolov, Zámecká 1 - Sklep zámku - odkrytí základů tvrze</v>
      </c>
      <c r="F70" s="76"/>
      <c r="G70" s="76"/>
      <c r="H70" s="76"/>
      <c r="I70" s="191"/>
      <c r="J70" s="74"/>
      <c r="K70" s="74"/>
      <c r="L70" s="72"/>
    </row>
    <row r="71" spans="2:12" s="1" customFormat="1" ht="14.4" customHeight="1">
      <c r="B71" s="46"/>
      <c r="C71" s="76" t="s">
        <v>112</v>
      </c>
      <c r="D71" s="74"/>
      <c r="E71" s="74"/>
      <c r="F71" s="74"/>
      <c r="G71" s="74"/>
      <c r="H71" s="74"/>
      <c r="I71" s="191"/>
      <c r="J71" s="74"/>
      <c r="K71" s="74"/>
      <c r="L71" s="72"/>
    </row>
    <row r="72" spans="2:12" s="1" customFormat="1" ht="17.25" customHeight="1">
      <c r="B72" s="46"/>
      <c r="C72" s="74"/>
      <c r="D72" s="74"/>
      <c r="E72" s="82" t="str">
        <f>E9</f>
        <v>2-CCTV - CCTV</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24</v>
      </c>
      <c r="D74" s="74"/>
      <c r="E74" s="74"/>
      <c r="F74" s="193" t="str">
        <f>F12</f>
        <v>Sokolov</v>
      </c>
      <c r="G74" s="74"/>
      <c r="H74" s="74"/>
      <c r="I74" s="194" t="s">
        <v>26</v>
      </c>
      <c r="J74" s="85" t="str">
        <f>IF(J12="","",J12)</f>
        <v>23. 1. 2017</v>
      </c>
      <c r="K74" s="74"/>
      <c r="L74" s="72"/>
    </row>
    <row r="75" spans="2:12" s="1" customFormat="1" ht="6.95" customHeight="1">
      <c r="B75" s="46"/>
      <c r="C75" s="74"/>
      <c r="D75" s="74"/>
      <c r="E75" s="74"/>
      <c r="F75" s="74"/>
      <c r="G75" s="74"/>
      <c r="H75" s="74"/>
      <c r="I75" s="191"/>
      <c r="J75" s="74"/>
      <c r="K75" s="74"/>
      <c r="L75" s="72"/>
    </row>
    <row r="76" spans="2:12" s="1" customFormat="1" ht="13.5">
      <c r="B76" s="46"/>
      <c r="C76" s="76" t="s">
        <v>28</v>
      </c>
      <c r="D76" s="74"/>
      <c r="E76" s="74"/>
      <c r="F76" s="193" t="str">
        <f>E15</f>
        <v>Muzeum Sokolov p.o.</v>
      </c>
      <c r="G76" s="74"/>
      <c r="H76" s="74"/>
      <c r="I76" s="194" t="s">
        <v>35</v>
      </c>
      <c r="J76" s="193" t="str">
        <f>E21</f>
        <v>Jurica a.s. - Ateliér Sokolov</v>
      </c>
      <c r="K76" s="74"/>
      <c r="L76" s="72"/>
    </row>
    <row r="77" spans="2:12" s="1" customFormat="1" ht="14.4" customHeight="1">
      <c r="B77" s="46"/>
      <c r="C77" s="76" t="s">
        <v>33</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142</v>
      </c>
      <c r="D79" s="197" t="s">
        <v>59</v>
      </c>
      <c r="E79" s="197" t="s">
        <v>55</v>
      </c>
      <c r="F79" s="197" t="s">
        <v>143</v>
      </c>
      <c r="G79" s="197" t="s">
        <v>144</v>
      </c>
      <c r="H79" s="197" t="s">
        <v>145</v>
      </c>
      <c r="I79" s="198" t="s">
        <v>146</v>
      </c>
      <c r="J79" s="197" t="s">
        <v>116</v>
      </c>
      <c r="K79" s="199" t="s">
        <v>147</v>
      </c>
      <c r="L79" s="200"/>
      <c r="M79" s="102" t="s">
        <v>148</v>
      </c>
      <c r="N79" s="103" t="s">
        <v>44</v>
      </c>
      <c r="O79" s="103" t="s">
        <v>149</v>
      </c>
      <c r="P79" s="103" t="s">
        <v>150</v>
      </c>
      <c r="Q79" s="103" t="s">
        <v>151</v>
      </c>
      <c r="R79" s="103" t="s">
        <v>152</v>
      </c>
      <c r="S79" s="103" t="s">
        <v>153</v>
      </c>
      <c r="T79" s="104" t="s">
        <v>154</v>
      </c>
    </row>
    <row r="80" spans="2:63" s="1" customFormat="1" ht="29.25" customHeight="1">
      <c r="B80" s="46"/>
      <c r="C80" s="108" t="s">
        <v>117</v>
      </c>
      <c r="D80" s="74"/>
      <c r="E80" s="74"/>
      <c r="F80" s="74"/>
      <c r="G80" s="74"/>
      <c r="H80" s="74"/>
      <c r="I80" s="191"/>
      <c r="J80" s="201">
        <f>BK80</f>
        <v>0</v>
      </c>
      <c r="K80" s="74"/>
      <c r="L80" s="72"/>
      <c r="M80" s="105"/>
      <c r="N80" s="106"/>
      <c r="O80" s="106"/>
      <c r="P80" s="202">
        <f>P81</f>
        <v>0</v>
      </c>
      <c r="Q80" s="106"/>
      <c r="R80" s="202">
        <f>R81</f>
        <v>0</v>
      </c>
      <c r="S80" s="106"/>
      <c r="T80" s="203">
        <f>T81</f>
        <v>0</v>
      </c>
      <c r="AT80" s="24" t="s">
        <v>73</v>
      </c>
      <c r="AU80" s="24" t="s">
        <v>118</v>
      </c>
      <c r="BK80" s="204">
        <f>BK81</f>
        <v>0</v>
      </c>
    </row>
    <row r="81" spans="2:63" s="10" customFormat="1" ht="37.4" customHeight="1">
      <c r="B81" s="205"/>
      <c r="C81" s="206"/>
      <c r="D81" s="207" t="s">
        <v>73</v>
      </c>
      <c r="E81" s="208" t="s">
        <v>993</v>
      </c>
      <c r="F81" s="208" t="s">
        <v>994</v>
      </c>
      <c r="G81" s="206"/>
      <c r="H81" s="206"/>
      <c r="I81" s="209"/>
      <c r="J81" s="210">
        <f>BK81</f>
        <v>0</v>
      </c>
      <c r="K81" s="206"/>
      <c r="L81" s="211"/>
      <c r="M81" s="212"/>
      <c r="N81" s="213"/>
      <c r="O81" s="213"/>
      <c r="P81" s="214">
        <f>P82+P96+P106</f>
        <v>0</v>
      </c>
      <c r="Q81" s="213"/>
      <c r="R81" s="214">
        <f>R82+R96+R106</f>
        <v>0</v>
      </c>
      <c r="S81" s="213"/>
      <c r="T81" s="215">
        <f>T82+T96+T106</f>
        <v>0</v>
      </c>
      <c r="AR81" s="216" t="s">
        <v>84</v>
      </c>
      <c r="AT81" s="217" t="s">
        <v>73</v>
      </c>
      <c r="AU81" s="217" t="s">
        <v>74</v>
      </c>
      <c r="AY81" s="216" t="s">
        <v>157</v>
      </c>
      <c r="BK81" s="218">
        <f>BK82+BK96+BK106</f>
        <v>0</v>
      </c>
    </row>
    <row r="82" spans="2:63" s="10" customFormat="1" ht="19.9" customHeight="1">
      <c r="B82" s="205"/>
      <c r="C82" s="206"/>
      <c r="D82" s="207" t="s">
        <v>73</v>
      </c>
      <c r="E82" s="219" t="s">
        <v>82</v>
      </c>
      <c r="F82" s="219" t="s">
        <v>2262</v>
      </c>
      <c r="G82" s="206"/>
      <c r="H82" s="206"/>
      <c r="I82" s="209"/>
      <c r="J82" s="220">
        <f>BK82</f>
        <v>0</v>
      </c>
      <c r="K82" s="206"/>
      <c r="L82" s="211"/>
      <c r="M82" s="212"/>
      <c r="N82" s="213"/>
      <c r="O82" s="213"/>
      <c r="P82" s="214">
        <f>SUM(P83:P95)</f>
        <v>0</v>
      </c>
      <c r="Q82" s="213"/>
      <c r="R82" s="214">
        <f>SUM(R83:R95)</f>
        <v>0</v>
      </c>
      <c r="S82" s="213"/>
      <c r="T82" s="215">
        <f>SUM(T83:T95)</f>
        <v>0</v>
      </c>
      <c r="AR82" s="216" t="s">
        <v>82</v>
      </c>
      <c r="AT82" s="217" t="s">
        <v>73</v>
      </c>
      <c r="AU82" s="217" t="s">
        <v>82</v>
      </c>
      <c r="AY82" s="216" t="s">
        <v>157</v>
      </c>
      <c r="BK82" s="218">
        <f>SUM(BK83:BK95)</f>
        <v>0</v>
      </c>
    </row>
    <row r="83" spans="2:65" s="1" customFormat="1" ht="16.5" customHeight="1">
      <c r="B83" s="46"/>
      <c r="C83" s="221" t="s">
        <v>82</v>
      </c>
      <c r="D83" s="221" t="s">
        <v>159</v>
      </c>
      <c r="E83" s="222" t="s">
        <v>84</v>
      </c>
      <c r="F83" s="223" t="s">
        <v>2263</v>
      </c>
      <c r="G83" s="224" t="s">
        <v>395</v>
      </c>
      <c r="H83" s="225">
        <v>1</v>
      </c>
      <c r="I83" s="226"/>
      <c r="J83" s="227">
        <f>ROUND(I83*H83,2)</f>
        <v>0</v>
      </c>
      <c r="K83" s="223" t="s">
        <v>183</v>
      </c>
      <c r="L83" s="72"/>
      <c r="M83" s="228" t="s">
        <v>30</v>
      </c>
      <c r="N83" s="229" t="s">
        <v>45</v>
      </c>
      <c r="O83" s="47"/>
      <c r="P83" s="230">
        <f>O83*H83</f>
        <v>0</v>
      </c>
      <c r="Q83" s="230">
        <v>0</v>
      </c>
      <c r="R83" s="230">
        <f>Q83*H83</f>
        <v>0</v>
      </c>
      <c r="S83" s="230">
        <v>0</v>
      </c>
      <c r="T83" s="231">
        <f>S83*H83</f>
        <v>0</v>
      </c>
      <c r="AR83" s="24" t="s">
        <v>164</v>
      </c>
      <c r="AT83" s="24" t="s">
        <v>159</v>
      </c>
      <c r="AU83" s="24" t="s">
        <v>84</v>
      </c>
      <c r="AY83" s="24" t="s">
        <v>157</v>
      </c>
      <c r="BE83" s="232">
        <f>IF(N83="základní",J83,0)</f>
        <v>0</v>
      </c>
      <c r="BF83" s="232">
        <f>IF(N83="snížená",J83,0)</f>
        <v>0</v>
      </c>
      <c r="BG83" s="232">
        <f>IF(N83="zákl. přenesená",J83,0)</f>
        <v>0</v>
      </c>
      <c r="BH83" s="232">
        <f>IF(N83="sníž. přenesená",J83,0)</f>
        <v>0</v>
      </c>
      <c r="BI83" s="232">
        <f>IF(N83="nulová",J83,0)</f>
        <v>0</v>
      </c>
      <c r="BJ83" s="24" t="s">
        <v>82</v>
      </c>
      <c r="BK83" s="232">
        <f>ROUND(I83*H83,2)</f>
        <v>0</v>
      </c>
      <c r="BL83" s="24" t="s">
        <v>164</v>
      </c>
      <c r="BM83" s="24" t="s">
        <v>82</v>
      </c>
    </row>
    <row r="84" spans="2:65" s="1" customFormat="1" ht="16.5" customHeight="1">
      <c r="B84" s="46"/>
      <c r="C84" s="221" t="s">
        <v>84</v>
      </c>
      <c r="D84" s="221" t="s">
        <v>159</v>
      </c>
      <c r="E84" s="222" t="s">
        <v>178</v>
      </c>
      <c r="F84" s="223" t="s">
        <v>2264</v>
      </c>
      <c r="G84" s="224" t="s">
        <v>395</v>
      </c>
      <c r="H84" s="225">
        <v>2</v>
      </c>
      <c r="I84" s="226"/>
      <c r="J84" s="227">
        <f>ROUND(I84*H84,2)</f>
        <v>0</v>
      </c>
      <c r="K84" s="223" t="s">
        <v>183</v>
      </c>
      <c r="L84" s="72"/>
      <c r="M84" s="228" t="s">
        <v>30</v>
      </c>
      <c r="N84" s="229" t="s">
        <v>45</v>
      </c>
      <c r="O84" s="47"/>
      <c r="P84" s="230">
        <f>O84*H84</f>
        <v>0</v>
      </c>
      <c r="Q84" s="230">
        <v>0</v>
      </c>
      <c r="R84" s="230">
        <f>Q84*H84</f>
        <v>0</v>
      </c>
      <c r="S84" s="230">
        <v>0</v>
      </c>
      <c r="T84" s="231">
        <f>S84*H84</f>
        <v>0</v>
      </c>
      <c r="AR84" s="24" t="s">
        <v>164</v>
      </c>
      <c r="AT84" s="24" t="s">
        <v>159</v>
      </c>
      <c r="AU84" s="24" t="s">
        <v>84</v>
      </c>
      <c r="AY84" s="24" t="s">
        <v>157</v>
      </c>
      <c r="BE84" s="232">
        <f>IF(N84="základní",J84,0)</f>
        <v>0</v>
      </c>
      <c r="BF84" s="232">
        <f>IF(N84="snížená",J84,0)</f>
        <v>0</v>
      </c>
      <c r="BG84" s="232">
        <f>IF(N84="zákl. přenesená",J84,0)</f>
        <v>0</v>
      </c>
      <c r="BH84" s="232">
        <f>IF(N84="sníž. přenesená",J84,0)</f>
        <v>0</v>
      </c>
      <c r="BI84" s="232">
        <f>IF(N84="nulová",J84,0)</f>
        <v>0</v>
      </c>
      <c r="BJ84" s="24" t="s">
        <v>82</v>
      </c>
      <c r="BK84" s="232">
        <f>ROUND(I84*H84,2)</f>
        <v>0</v>
      </c>
      <c r="BL84" s="24" t="s">
        <v>164</v>
      </c>
      <c r="BM84" s="24" t="s">
        <v>84</v>
      </c>
    </row>
    <row r="85" spans="2:65" s="1" customFormat="1" ht="16.5" customHeight="1">
      <c r="B85" s="46"/>
      <c r="C85" s="221" t="s">
        <v>178</v>
      </c>
      <c r="D85" s="221" t="s">
        <v>159</v>
      </c>
      <c r="E85" s="222" t="s">
        <v>164</v>
      </c>
      <c r="F85" s="223" t="s">
        <v>2265</v>
      </c>
      <c r="G85" s="224" t="s">
        <v>395</v>
      </c>
      <c r="H85" s="225">
        <v>1</v>
      </c>
      <c r="I85" s="226"/>
      <c r="J85" s="227">
        <f>ROUND(I85*H85,2)</f>
        <v>0</v>
      </c>
      <c r="K85" s="223" t="s">
        <v>183</v>
      </c>
      <c r="L85" s="72"/>
      <c r="M85" s="228" t="s">
        <v>30</v>
      </c>
      <c r="N85" s="229" t="s">
        <v>45</v>
      </c>
      <c r="O85" s="47"/>
      <c r="P85" s="230">
        <f>O85*H85</f>
        <v>0</v>
      </c>
      <c r="Q85" s="230">
        <v>0</v>
      </c>
      <c r="R85" s="230">
        <f>Q85*H85</f>
        <v>0</v>
      </c>
      <c r="S85" s="230">
        <v>0</v>
      </c>
      <c r="T85" s="231">
        <f>S85*H85</f>
        <v>0</v>
      </c>
      <c r="AR85" s="24" t="s">
        <v>164</v>
      </c>
      <c r="AT85" s="24" t="s">
        <v>159</v>
      </c>
      <c r="AU85" s="24" t="s">
        <v>84</v>
      </c>
      <c r="AY85" s="24" t="s">
        <v>157</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164</v>
      </c>
      <c r="BM85" s="24" t="s">
        <v>178</v>
      </c>
    </row>
    <row r="86" spans="2:65" s="1" customFormat="1" ht="16.5" customHeight="1">
      <c r="B86" s="46"/>
      <c r="C86" s="221" t="s">
        <v>164</v>
      </c>
      <c r="D86" s="221" t="s">
        <v>159</v>
      </c>
      <c r="E86" s="222" t="s">
        <v>190</v>
      </c>
      <c r="F86" s="223" t="s">
        <v>2266</v>
      </c>
      <c r="G86" s="224" t="s">
        <v>395</v>
      </c>
      <c r="H86" s="225">
        <v>1</v>
      </c>
      <c r="I86" s="226"/>
      <c r="J86" s="227">
        <f>ROUND(I86*H86,2)</f>
        <v>0</v>
      </c>
      <c r="K86" s="223" t="s">
        <v>183</v>
      </c>
      <c r="L86" s="72"/>
      <c r="M86" s="228" t="s">
        <v>30</v>
      </c>
      <c r="N86" s="229" t="s">
        <v>45</v>
      </c>
      <c r="O86" s="47"/>
      <c r="P86" s="230">
        <f>O86*H86</f>
        <v>0</v>
      </c>
      <c r="Q86" s="230">
        <v>0</v>
      </c>
      <c r="R86" s="230">
        <f>Q86*H86</f>
        <v>0</v>
      </c>
      <c r="S86" s="230">
        <v>0</v>
      </c>
      <c r="T86" s="231">
        <f>S86*H86</f>
        <v>0</v>
      </c>
      <c r="AR86" s="24" t="s">
        <v>164</v>
      </c>
      <c r="AT86" s="24" t="s">
        <v>159</v>
      </c>
      <c r="AU86" s="24" t="s">
        <v>84</v>
      </c>
      <c r="AY86" s="24" t="s">
        <v>157</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164</v>
      </c>
      <c r="BM86" s="24" t="s">
        <v>164</v>
      </c>
    </row>
    <row r="87" spans="2:65" s="1" customFormat="1" ht="16.5" customHeight="1">
      <c r="B87" s="46"/>
      <c r="C87" s="221" t="s">
        <v>190</v>
      </c>
      <c r="D87" s="221" t="s">
        <v>159</v>
      </c>
      <c r="E87" s="222" t="s">
        <v>197</v>
      </c>
      <c r="F87" s="223" t="s">
        <v>2267</v>
      </c>
      <c r="G87" s="224" t="s">
        <v>395</v>
      </c>
      <c r="H87" s="225">
        <v>28</v>
      </c>
      <c r="I87" s="226"/>
      <c r="J87" s="227">
        <f>ROUND(I87*H87,2)</f>
        <v>0</v>
      </c>
      <c r="K87" s="223" t="s">
        <v>183</v>
      </c>
      <c r="L87" s="72"/>
      <c r="M87" s="228" t="s">
        <v>30</v>
      </c>
      <c r="N87" s="229" t="s">
        <v>45</v>
      </c>
      <c r="O87" s="47"/>
      <c r="P87" s="230">
        <f>O87*H87</f>
        <v>0</v>
      </c>
      <c r="Q87" s="230">
        <v>0</v>
      </c>
      <c r="R87" s="230">
        <f>Q87*H87</f>
        <v>0</v>
      </c>
      <c r="S87" s="230">
        <v>0</v>
      </c>
      <c r="T87" s="231">
        <f>S87*H87</f>
        <v>0</v>
      </c>
      <c r="AR87" s="24" t="s">
        <v>164</v>
      </c>
      <c r="AT87" s="24" t="s">
        <v>159</v>
      </c>
      <c r="AU87" s="24" t="s">
        <v>84</v>
      </c>
      <c r="AY87" s="24" t="s">
        <v>157</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164</v>
      </c>
      <c r="BM87" s="24" t="s">
        <v>190</v>
      </c>
    </row>
    <row r="88" spans="2:65" s="1" customFormat="1" ht="16.5" customHeight="1">
      <c r="B88" s="46"/>
      <c r="C88" s="221" t="s">
        <v>197</v>
      </c>
      <c r="D88" s="221" t="s">
        <v>159</v>
      </c>
      <c r="E88" s="222" t="s">
        <v>201</v>
      </c>
      <c r="F88" s="223" t="s">
        <v>2268</v>
      </c>
      <c r="G88" s="224" t="s">
        <v>395</v>
      </c>
      <c r="H88" s="225">
        <v>28</v>
      </c>
      <c r="I88" s="226"/>
      <c r="J88" s="227">
        <f>ROUND(I88*H88,2)</f>
        <v>0</v>
      </c>
      <c r="K88" s="223" t="s">
        <v>183</v>
      </c>
      <c r="L88" s="72"/>
      <c r="M88" s="228" t="s">
        <v>30</v>
      </c>
      <c r="N88" s="229" t="s">
        <v>45</v>
      </c>
      <c r="O88" s="47"/>
      <c r="P88" s="230">
        <f>O88*H88</f>
        <v>0</v>
      </c>
      <c r="Q88" s="230">
        <v>0</v>
      </c>
      <c r="R88" s="230">
        <f>Q88*H88</f>
        <v>0</v>
      </c>
      <c r="S88" s="230">
        <v>0</v>
      </c>
      <c r="T88" s="231">
        <f>S88*H88</f>
        <v>0</v>
      </c>
      <c r="AR88" s="24" t="s">
        <v>164</v>
      </c>
      <c r="AT88" s="24" t="s">
        <v>159</v>
      </c>
      <c r="AU88" s="24" t="s">
        <v>84</v>
      </c>
      <c r="AY88" s="24" t="s">
        <v>157</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164</v>
      </c>
      <c r="BM88" s="24" t="s">
        <v>197</v>
      </c>
    </row>
    <row r="89" spans="2:65" s="1" customFormat="1" ht="16.5" customHeight="1">
      <c r="B89" s="46"/>
      <c r="C89" s="221" t="s">
        <v>201</v>
      </c>
      <c r="D89" s="221" t="s">
        <v>159</v>
      </c>
      <c r="E89" s="222" t="s">
        <v>184</v>
      </c>
      <c r="F89" s="223" t="s">
        <v>2269</v>
      </c>
      <c r="G89" s="224" t="s">
        <v>395</v>
      </c>
      <c r="H89" s="225">
        <v>4</v>
      </c>
      <c r="I89" s="226"/>
      <c r="J89" s="227">
        <f>ROUND(I89*H89,2)</f>
        <v>0</v>
      </c>
      <c r="K89" s="223" t="s">
        <v>183</v>
      </c>
      <c r="L89" s="72"/>
      <c r="M89" s="228" t="s">
        <v>30</v>
      </c>
      <c r="N89" s="229" t="s">
        <v>45</v>
      </c>
      <c r="O89" s="47"/>
      <c r="P89" s="230">
        <f>O89*H89</f>
        <v>0</v>
      </c>
      <c r="Q89" s="230">
        <v>0</v>
      </c>
      <c r="R89" s="230">
        <f>Q89*H89</f>
        <v>0</v>
      </c>
      <c r="S89" s="230">
        <v>0</v>
      </c>
      <c r="T89" s="231">
        <f>S89*H89</f>
        <v>0</v>
      </c>
      <c r="AR89" s="24" t="s">
        <v>164</v>
      </c>
      <c r="AT89" s="24" t="s">
        <v>159</v>
      </c>
      <c r="AU89" s="24" t="s">
        <v>84</v>
      </c>
      <c r="AY89" s="24" t="s">
        <v>157</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164</v>
      </c>
      <c r="BM89" s="24" t="s">
        <v>201</v>
      </c>
    </row>
    <row r="90" spans="2:65" s="1" customFormat="1" ht="16.5" customHeight="1">
      <c r="B90" s="46"/>
      <c r="C90" s="221" t="s">
        <v>184</v>
      </c>
      <c r="D90" s="221" t="s">
        <v>159</v>
      </c>
      <c r="E90" s="222" t="s">
        <v>213</v>
      </c>
      <c r="F90" s="223" t="s">
        <v>2270</v>
      </c>
      <c r="G90" s="224" t="s">
        <v>395</v>
      </c>
      <c r="H90" s="225">
        <v>2</v>
      </c>
      <c r="I90" s="226"/>
      <c r="J90" s="227">
        <f>ROUND(I90*H90,2)</f>
        <v>0</v>
      </c>
      <c r="K90" s="223" t="s">
        <v>183</v>
      </c>
      <c r="L90" s="72"/>
      <c r="M90" s="228" t="s">
        <v>30</v>
      </c>
      <c r="N90" s="229" t="s">
        <v>45</v>
      </c>
      <c r="O90" s="47"/>
      <c r="P90" s="230">
        <f>O90*H90</f>
        <v>0</v>
      </c>
      <c r="Q90" s="230">
        <v>0</v>
      </c>
      <c r="R90" s="230">
        <f>Q90*H90</f>
        <v>0</v>
      </c>
      <c r="S90" s="230">
        <v>0</v>
      </c>
      <c r="T90" s="231">
        <f>S90*H90</f>
        <v>0</v>
      </c>
      <c r="AR90" s="24" t="s">
        <v>164</v>
      </c>
      <c r="AT90" s="24" t="s">
        <v>159</v>
      </c>
      <c r="AU90" s="24" t="s">
        <v>84</v>
      </c>
      <c r="AY90" s="24" t="s">
        <v>157</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164</v>
      </c>
      <c r="BM90" s="24" t="s">
        <v>184</v>
      </c>
    </row>
    <row r="91" spans="2:65" s="1" customFormat="1" ht="16.5" customHeight="1">
      <c r="B91" s="46"/>
      <c r="C91" s="221" t="s">
        <v>213</v>
      </c>
      <c r="D91" s="221" t="s">
        <v>159</v>
      </c>
      <c r="E91" s="222" t="s">
        <v>217</v>
      </c>
      <c r="F91" s="223" t="s">
        <v>2271</v>
      </c>
      <c r="G91" s="224" t="s">
        <v>395</v>
      </c>
      <c r="H91" s="225">
        <v>1</v>
      </c>
      <c r="I91" s="226"/>
      <c r="J91" s="227">
        <f>ROUND(I91*H91,2)</f>
        <v>0</v>
      </c>
      <c r="K91" s="223" t="s">
        <v>183</v>
      </c>
      <c r="L91" s="72"/>
      <c r="M91" s="228" t="s">
        <v>30</v>
      </c>
      <c r="N91" s="229" t="s">
        <v>45</v>
      </c>
      <c r="O91" s="47"/>
      <c r="P91" s="230">
        <f>O91*H91</f>
        <v>0</v>
      </c>
      <c r="Q91" s="230">
        <v>0</v>
      </c>
      <c r="R91" s="230">
        <f>Q91*H91</f>
        <v>0</v>
      </c>
      <c r="S91" s="230">
        <v>0</v>
      </c>
      <c r="T91" s="231">
        <f>S91*H91</f>
        <v>0</v>
      </c>
      <c r="AR91" s="24" t="s">
        <v>164</v>
      </c>
      <c r="AT91" s="24" t="s">
        <v>159</v>
      </c>
      <c r="AU91" s="24" t="s">
        <v>84</v>
      </c>
      <c r="AY91" s="24" t="s">
        <v>157</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164</v>
      </c>
      <c r="BM91" s="24" t="s">
        <v>213</v>
      </c>
    </row>
    <row r="92" spans="2:65" s="1" customFormat="1" ht="38.25" customHeight="1">
      <c r="B92" s="46"/>
      <c r="C92" s="221" t="s">
        <v>217</v>
      </c>
      <c r="D92" s="221" t="s">
        <v>159</v>
      </c>
      <c r="E92" s="222" t="s">
        <v>223</v>
      </c>
      <c r="F92" s="223" t="s">
        <v>2272</v>
      </c>
      <c r="G92" s="224" t="s">
        <v>395</v>
      </c>
      <c r="H92" s="225">
        <v>2</v>
      </c>
      <c r="I92" s="226"/>
      <c r="J92" s="227">
        <f>ROUND(I92*H92,2)</f>
        <v>0</v>
      </c>
      <c r="K92" s="223" t="s">
        <v>183</v>
      </c>
      <c r="L92" s="72"/>
      <c r="M92" s="228" t="s">
        <v>30</v>
      </c>
      <c r="N92" s="229" t="s">
        <v>45</v>
      </c>
      <c r="O92" s="47"/>
      <c r="P92" s="230">
        <f>O92*H92</f>
        <v>0</v>
      </c>
      <c r="Q92" s="230">
        <v>0</v>
      </c>
      <c r="R92" s="230">
        <f>Q92*H92</f>
        <v>0</v>
      </c>
      <c r="S92" s="230">
        <v>0</v>
      </c>
      <c r="T92" s="231">
        <f>S92*H92</f>
        <v>0</v>
      </c>
      <c r="AR92" s="24" t="s">
        <v>164</v>
      </c>
      <c r="AT92" s="24" t="s">
        <v>159</v>
      </c>
      <c r="AU92" s="24" t="s">
        <v>84</v>
      </c>
      <c r="AY92" s="24" t="s">
        <v>157</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164</v>
      </c>
      <c r="BM92" s="24" t="s">
        <v>217</v>
      </c>
    </row>
    <row r="93" spans="2:65" s="1" customFormat="1" ht="25.5" customHeight="1">
      <c r="B93" s="46"/>
      <c r="C93" s="221" t="s">
        <v>223</v>
      </c>
      <c r="D93" s="221" t="s">
        <v>159</v>
      </c>
      <c r="E93" s="222" t="s">
        <v>227</v>
      </c>
      <c r="F93" s="223" t="s">
        <v>2273</v>
      </c>
      <c r="G93" s="224" t="s">
        <v>295</v>
      </c>
      <c r="H93" s="225">
        <v>100</v>
      </c>
      <c r="I93" s="226"/>
      <c r="J93" s="227">
        <f>ROUND(I93*H93,2)</f>
        <v>0</v>
      </c>
      <c r="K93" s="223" t="s">
        <v>183</v>
      </c>
      <c r="L93" s="72"/>
      <c r="M93" s="228" t="s">
        <v>30</v>
      </c>
      <c r="N93" s="229" t="s">
        <v>45</v>
      </c>
      <c r="O93" s="47"/>
      <c r="P93" s="230">
        <f>O93*H93</f>
        <v>0</v>
      </c>
      <c r="Q93" s="230">
        <v>0</v>
      </c>
      <c r="R93" s="230">
        <f>Q93*H93</f>
        <v>0</v>
      </c>
      <c r="S93" s="230">
        <v>0</v>
      </c>
      <c r="T93" s="231">
        <f>S93*H93</f>
        <v>0</v>
      </c>
      <c r="AR93" s="24" t="s">
        <v>164</v>
      </c>
      <c r="AT93" s="24" t="s">
        <v>159</v>
      </c>
      <c r="AU93" s="24" t="s">
        <v>84</v>
      </c>
      <c r="AY93" s="24" t="s">
        <v>157</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164</v>
      </c>
      <c r="BM93" s="24" t="s">
        <v>223</v>
      </c>
    </row>
    <row r="94" spans="2:65" s="1" customFormat="1" ht="16.5" customHeight="1">
      <c r="B94" s="46"/>
      <c r="C94" s="221" t="s">
        <v>227</v>
      </c>
      <c r="D94" s="221" t="s">
        <v>159</v>
      </c>
      <c r="E94" s="222" t="s">
        <v>235</v>
      </c>
      <c r="F94" s="223" t="s">
        <v>2274</v>
      </c>
      <c r="G94" s="224" t="s">
        <v>295</v>
      </c>
      <c r="H94" s="225">
        <v>90</v>
      </c>
      <c r="I94" s="226"/>
      <c r="J94" s="227">
        <f>ROUND(I94*H94,2)</f>
        <v>0</v>
      </c>
      <c r="K94" s="223" t="s">
        <v>183</v>
      </c>
      <c r="L94" s="72"/>
      <c r="M94" s="228" t="s">
        <v>30</v>
      </c>
      <c r="N94" s="229" t="s">
        <v>45</v>
      </c>
      <c r="O94" s="47"/>
      <c r="P94" s="230">
        <f>O94*H94</f>
        <v>0</v>
      </c>
      <c r="Q94" s="230">
        <v>0</v>
      </c>
      <c r="R94" s="230">
        <f>Q94*H94</f>
        <v>0</v>
      </c>
      <c r="S94" s="230">
        <v>0</v>
      </c>
      <c r="T94" s="231">
        <f>S94*H94</f>
        <v>0</v>
      </c>
      <c r="AR94" s="24" t="s">
        <v>164</v>
      </c>
      <c r="AT94" s="24" t="s">
        <v>159</v>
      </c>
      <c r="AU94" s="24" t="s">
        <v>84</v>
      </c>
      <c r="AY94" s="24" t="s">
        <v>157</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164</v>
      </c>
      <c r="BM94" s="24" t="s">
        <v>227</v>
      </c>
    </row>
    <row r="95" spans="2:65" s="1" customFormat="1" ht="16.5" customHeight="1">
      <c r="B95" s="46"/>
      <c r="C95" s="221" t="s">
        <v>235</v>
      </c>
      <c r="D95" s="221" t="s">
        <v>159</v>
      </c>
      <c r="E95" s="222" t="s">
        <v>241</v>
      </c>
      <c r="F95" s="223" t="s">
        <v>2275</v>
      </c>
      <c r="G95" s="224" t="s">
        <v>395</v>
      </c>
      <c r="H95" s="225">
        <v>2</v>
      </c>
      <c r="I95" s="226"/>
      <c r="J95" s="227">
        <f>ROUND(I95*H95,2)</f>
        <v>0</v>
      </c>
      <c r="K95" s="223" t="s">
        <v>183</v>
      </c>
      <c r="L95" s="72"/>
      <c r="M95" s="228" t="s">
        <v>30</v>
      </c>
      <c r="N95" s="229" t="s">
        <v>45</v>
      </c>
      <c r="O95" s="47"/>
      <c r="P95" s="230">
        <f>O95*H95</f>
        <v>0</v>
      </c>
      <c r="Q95" s="230">
        <v>0</v>
      </c>
      <c r="R95" s="230">
        <f>Q95*H95</f>
        <v>0</v>
      </c>
      <c r="S95" s="230">
        <v>0</v>
      </c>
      <c r="T95" s="231">
        <f>S95*H95</f>
        <v>0</v>
      </c>
      <c r="AR95" s="24" t="s">
        <v>164</v>
      </c>
      <c r="AT95" s="24" t="s">
        <v>159</v>
      </c>
      <c r="AU95" s="24" t="s">
        <v>84</v>
      </c>
      <c r="AY95" s="24" t="s">
        <v>157</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164</v>
      </c>
      <c r="BM95" s="24" t="s">
        <v>235</v>
      </c>
    </row>
    <row r="96" spans="2:63" s="10" customFormat="1" ht="29.85" customHeight="1">
      <c r="B96" s="205"/>
      <c r="C96" s="206"/>
      <c r="D96" s="207" t="s">
        <v>73</v>
      </c>
      <c r="E96" s="219" t="s">
        <v>272</v>
      </c>
      <c r="F96" s="219" t="s">
        <v>2276</v>
      </c>
      <c r="G96" s="206"/>
      <c r="H96" s="206"/>
      <c r="I96" s="209"/>
      <c r="J96" s="220">
        <f>BK96</f>
        <v>0</v>
      </c>
      <c r="K96" s="206"/>
      <c r="L96" s="211"/>
      <c r="M96" s="212"/>
      <c r="N96" s="213"/>
      <c r="O96" s="213"/>
      <c r="P96" s="214">
        <f>SUM(P97:P105)</f>
        <v>0</v>
      </c>
      <c r="Q96" s="213"/>
      <c r="R96" s="214">
        <f>SUM(R97:R105)</f>
        <v>0</v>
      </c>
      <c r="S96" s="213"/>
      <c r="T96" s="215">
        <f>SUM(T97:T105)</f>
        <v>0</v>
      </c>
      <c r="AR96" s="216" t="s">
        <v>82</v>
      </c>
      <c r="AT96" s="217" t="s">
        <v>73</v>
      </c>
      <c r="AU96" s="217" t="s">
        <v>82</v>
      </c>
      <c r="AY96" s="216" t="s">
        <v>157</v>
      </c>
      <c r="BK96" s="218">
        <f>SUM(BK97:BK105)</f>
        <v>0</v>
      </c>
    </row>
    <row r="97" spans="2:65" s="1" customFormat="1" ht="25.5" customHeight="1">
      <c r="B97" s="46"/>
      <c r="C97" s="221" t="s">
        <v>241</v>
      </c>
      <c r="D97" s="221" t="s">
        <v>159</v>
      </c>
      <c r="E97" s="222" t="s">
        <v>279</v>
      </c>
      <c r="F97" s="223" t="s">
        <v>2277</v>
      </c>
      <c r="G97" s="224" t="s">
        <v>395</v>
      </c>
      <c r="H97" s="225">
        <v>1</v>
      </c>
      <c r="I97" s="226"/>
      <c r="J97" s="227">
        <f>ROUND(I97*H97,2)</f>
        <v>0</v>
      </c>
      <c r="K97" s="223" t="s">
        <v>183</v>
      </c>
      <c r="L97" s="72"/>
      <c r="M97" s="228" t="s">
        <v>30</v>
      </c>
      <c r="N97" s="229" t="s">
        <v>45</v>
      </c>
      <c r="O97" s="47"/>
      <c r="P97" s="230">
        <f>O97*H97</f>
        <v>0</v>
      </c>
      <c r="Q97" s="230">
        <v>0</v>
      </c>
      <c r="R97" s="230">
        <f>Q97*H97</f>
        <v>0</v>
      </c>
      <c r="S97" s="230">
        <v>0</v>
      </c>
      <c r="T97" s="231">
        <f>S97*H97</f>
        <v>0</v>
      </c>
      <c r="AR97" s="24" t="s">
        <v>164</v>
      </c>
      <c r="AT97" s="24" t="s">
        <v>159</v>
      </c>
      <c r="AU97" s="24" t="s">
        <v>84</v>
      </c>
      <c r="AY97" s="24" t="s">
        <v>157</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164</v>
      </c>
      <c r="BM97" s="24" t="s">
        <v>241</v>
      </c>
    </row>
    <row r="98" spans="2:65" s="1" customFormat="1" ht="25.5" customHeight="1">
      <c r="B98" s="46"/>
      <c r="C98" s="221" t="s">
        <v>10</v>
      </c>
      <c r="D98" s="221" t="s">
        <v>159</v>
      </c>
      <c r="E98" s="222" t="s">
        <v>9</v>
      </c>
      <c r="F98" s="223" t="s">
        <v>2278</v>
      </c>
      <c r="G98" s="224" t="s">
        <v>395</v>
      </c>
      <c r="H98" s="225">
        <v>1</v>
      </c>
      <c r="I98" s="226"/>
      <c r="J98" s="227">
        <f>ROUND(I98*H98,2)</f>
        <v>0</v>
      </c>
      <c r="K98" s="223" t="s">
        <v>183</v>
      </c>
      <c r="L98" s="72"/>
      <c r="M98" s="228" t="s">
        <v>30</v>
      </c>
      <c r="N98" s="229" t="s">
        <v>45</v>
      </c>
      <c r="O98" s="47"/>
      <c r="P98" s="230">
        <f>O98*H98</f>
        <v>0</v>
      </c>
      <c r="Q98" s="230">
        <v>0</v>
      </c>
      <c r="R98" s="230">
        <f>Q98*H98</f>
        <v>0</v>
      </c>
      <c r="S98" s="230">
        <v>0</v>
      </c>
      <c r="T98" s="231">
        <f>S98*H98</f>
        <v>0</v>
      </c>
      <c r="AR98" s="24" t="s">
        <v>164</v>
      </c>
      <c r="AT98" s="24" t="s">
        <v>159</v>
      </c>
      <c r="AU98" s="24" t="s">
        <v>84</v>
      </c>
      <c r="AY98" s="24" t="s">
        <v>157</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164</v>
      </c>
      <c r="BM98" s="24" t="s">
        <v>10</v>
      </c>
    </row>
    <row r="99" spans="2:65" s="1" customFormat="1" ht="25.5" customHeight="1">
      <c r="B99" s="46"/>
      <c r="C99" s="221" t="s">
        <v>255</v>
      </c>
      <c r="D99" s="221" t="s">
        <v>159</v>
      </c>
      <c r="E99" s="222" t="s">
        <v>288</v>
      </c>
      <c r="F99" s="223" t="s">
        <v>2279</v>
      </c>
      <c r="G99" s="224" t="s">
        <v>395</v>
      </c>
      <c r="H99" s="225">
        <v>2</v>
      </c>
      <c r="I99" s="226"/>
      <c r="J99" s="227">
        <f>ROUND(I99*H99,2)</f>
        <v>0</v>
      </c>
      <c r="K99" s="223" t="s">
        <v>183</v>
      </c>
      <c r="L99" s="72"/>
      <c r="M99" s="228" t="s">
        <v>30</v>
      </c>
      <c r="N99" s="229" t="s">
        <v>45</v>
      </c>
      <c r="O99" s="47"/>
      <c r="P99" s="230">
        <f>O99*H99</f>
        <v>0</v>
      </c>
      <c r="Q99" s="230">
        <v>0</v>
      </c>
      <c r="R99" s="230">
        <f>Q99*H99</f>
        <v>0</v>
      </c>
      <c r="S99" s="230">
        <v>0</v>
      </c>
      <c r="T99" s="231">
        <f>S99*H99</f>
        <v>0</v>
      </c>
      <c r="AR99" s="24" t="s">
        <v>164</v>
      </c>
      <c r="AT99" s="24" t="s">
        <v>159</v>
      </c>
      <c r="AU99" s="24" t="s">
        <v>84</v>
      </c>
      <c r="AY99" s="24" t="s">
        <v>157</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164</v>
      </c>
      <c r="BM99" s="24" t="s">
        <v>255</v>
      </c>
    </row>
    <row r="100" spans="2:65" s="1" customFormat="1" ht="25.5" customHeight="1">
      <c r="B100" s="46"/>
      <c r="C100" s="221" t="s">
        <v>261</v>
      </c>
      <c r="D100" s="221" t="s">
        <v>159</v>
      </c>
      <c r="E100" s="222" t="s">
        <v>292</v>
      </c>
      <c r="F100" s="223" t="s">
        <v>2280</v>
      </c>
      <c r="G100" s="224" t="s">
        <v>395</v>
      </c>
      <c r="H100" s="225">
        <v>2</v>
      </c>
      <c r="I100" s="226"/>
      <c r="J100" s="227">
        <f>ROUND(I100*H100,2)</f>
        <v>0</v>
      </c>
      <c r="K100" s="223" t="s">
        <v>183</v>
      </c>
      <c r="L100" s="72"/>
      <c r="M100" s="228" t="s">
        <v>30</v>
      </c>
      <c r="N100" s="229" t="s">
        <v>45</v>
      </c>
      <c r="O100" s="47"/>
      <c r="P100" s="230">
        <f>O100*H100</f>
        <v>0</v>
      </c>
      <c r="Q100" s="230">
        <v>0</v>
      </c>
      <c r="R100" s="230">
        <f>Q100*H100</f>
        <v>0</v>
      </c>
      <c r="S100" s="230">
        <v>0</v>
      </c>
      <c r="T100" s="231">
        <f>S100*H100</f>
        <v>0</v>
      </c>
      <c r="AR100" s="24" t="s">
        <v>164</v>
      </c>
      <c r="AT100" s="24" t="s">
        <v>159</v>
      </c>
      <c r="AU100" s="24" t="s">
        <v>84</v>
      </c>
      <c r="AY100" s="24" t="s">
        <v>157</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164</v>
      </c>
      <c r="BM100" s="24" t="s">
        <v>261</v>
      </c>
    </row>
    <row r="101" spans="2:65" s="1" customFormat="1" ht="25.5" customHeight="1">
      <c r="B101" s="46"/>
      <c r="C101" s="221" t="s">
        <v>267</v>
      </c>
      <c r="D101" s="221" t="s">
        <v>159</v>
      </c>
      <c r="E101" s="222" t="s">
        <v>299</v>
      </c>
      <c r="F101" s="223" t="s">
        <v>2281</v>
      </c>
      <c r="G101" s="224" t="s">
        <v>395</v>
      </c>
      <c r="H101" s="225">
        <v>4</v>
      </c>
      <c r="I101" s="226"/>
      <c r="J101" s="227">
        <f>ROUND(I101*H101,2)</f>
        <v>0</v>
      </c>
      <c r="K101" s="223" t="s">
        <v>183</v>
      </c>
      <c r="L101" s="72"/>
      <c r="M101" s="228" t="s">
        <v>30</v>
      </c>
      <c r="N101" s="229" t="s">
        <v>45</v>
      </c>
      <c r="O101" s="47"/>
      <c r="P101" s="230">
        <f>O101*H101</f>
        <v>0</v>
      </c>
      <c r="Q101" s="230">
        <v>0</v>
      </c>
      <c r="R101" s="230">
        <f>Q101*H101</f>
        <v>0</v>
      </c>
      <c r="S101" s="230">
        <v>0</v>
      </c>
      <c r="T101" s="231">
        <f>S101*H101</f>
        <v>0</v>
      </c>
      <c r="AR101" s="24" t="s">
        <v>164</v>
      </c>
      <c r="AT101" s="24" t="s">
        <v>159</v>
      </c>
      <c r="AU101" s="24" t="s">
        <v>84</v>
      </c>
      <c r="AY101" s="24" t="s">
        <v>157</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164</v>
      </c>
      <c r="BM101" s="24" t="s">
        <v>267</v>
      </c>
    </row>
    <row r="102" spans="2:65" s="1" customFormat="1" ht="25.5" customHeight="1">
      <c r="B102" s="46"/>
      <c r="C102" s="221" t="s">
        <v>272</v>
      </c>
      <c r="D102" s="221" t="s">
        <v>159</v>
      </c>
      <c r="E102" s="222" t="s">
        <v>315</v>
      </c>
      <c r="F102" s="223" t="s">
        <v>2282</v>
      </c>
      <c r="G102" s="224" t="s">
        <v>395</v>
      </c>
      <c r="H102" s="225">
        <v>1</v>
      </c>
      <c r="I102" s="226"/>
      <c r="J102" s="227">
        <f>ROUND(I102*H102,2)</f>
        <v>0</v>
      </c>
      <c r="K102" s="223" t="s">
        <v>183</v>
      </c>
      <c r="L102" s="72"/>
      <c r="M102" s="228" t="s">
        <v>30</v>
      </c>
      <c r="N102" s="229" t="s">
        <v>45</v>
      </c>
      <c r="O102" s="47"/>
      <c r="P102" s="230">
        <f>O102*H102</f>
        <v>0</v>
      </c>
      <c r="Q102" s="230">
        <v>0</v>
      </c>
      <c r="R102" s="230">
        <f>Q102*H102</f>
        <v>0</v>
      </c>
      <c r="S102" s="230">
        <v>0</v>
      </c>
      <c r="T102" s="231">
        <f>S102*H102</f>
        <v>0</v>
      </c>
      <c r="AR102" s="24" t="s">
        <v>164</v>
      </c>
      <c r="AT102" s="24" t="s">
        <v>159</v>
      </c>
      <c r="AU102" s="24" t="s">
        <v>84</v>
      </c>
      <c r="AY102" s="24" t="s">
        <v>157</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164</v>
      </c>
      <c r="BM102" s="24" t="s">
        <v>272</v>
      </c>
    </row>
    <row r="103" spans="2:65" s="1" customFormat="1" ht="25.5" customHeight="1">
      <c r="B103" s="46"/>
      <c r="C103" s="221" t="s">
        <v>279</v>
      </c>
      <c r="D103" s="221" t="s">
        <v>159</v>
      </c>
      <c r="E103" s="222" t="s">
        <v>330</v>
      </c>
      <c r="F103" s="223" t="s">
        <v>2283</v>
      </c>
      <c r="G103" s="224" t="s">
        <v>395</v>
      </c>
      <c r="H103" s="225">
        <v>4</v>
      </c>
      <c r="I103" s="226"/>
      <c r="J103" s="227">
        <f>ROUND(I103*H103,2)</f>
        <v>0</v>
      </c>
      <c r="K103" s="223" t="s">
        <v>183</v>
      </c>
      <c r="L103" s="72"/>
      <c r="M103" s="228" t="s">
        <v>30</v>
      </c>
      <c r="N103" s="229" t="s">
        <v>45</v>
      </c>
      <c r="O103" s="47"/>
      <c r="P103" s="230">
        <f>O103*H103</f>
        <v>0</v>
      </c>
      <c r="Q103" s="230">
        <v>0</v>
      </c>
      <c r="R103" s="230">
        <f>Q103*H103</f>
        <v>0</v>
      </c>
      <c r="S103" s="230">
        <v>0</v>
      </c>
      <c r="T103" s="231">
        <f>S103*H103</f>
        <v>0</v>
      </c>
      <c r="AR103" s="24" t="s">
        <v>164</v>
      </c>
      <c r="AT103" s="24" t="s">
        <v>159</v>
      </c>
      <c r="AU103" s="24" t="s">
        <v>84</v>
      </c>
      <c r="AY103" s="24" t="s">
        <v>157</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164</v>
      </c>
      <c r="BM103" s="24" t="s">
        <v>279</v>
      </c>
    </row>
    <row r="104" spans="2:65" s="1" customFormat="1" ht="25.5" customHeight="1">
      <c r="B104" s="46"/>
      <c r="C104" s="221" t="s">
        <v>9</v>
      </c>
      <c r="D104" s="221" t="s">
        <v>159</v>
      </c>
      <c r="E104" s="222" t="s">
        <v>334</v>
      </c>
      <c r="F104" s="223" t="s">
        <v>2284</v>
      </c>
      <c r="G104" s="224" t="s">
        <v>295</v>
      </c>
      <c r="H104" s="225">
        <v>150</v>
      </c>
      <c r="I104" s="226"/>
      <c r="J104" s="227">
        <f>ROUND(I104*H104,2)</f>
        <v>0</v>
      </c>
      <c r="K104" s="223" t="s">
        <v>183</v>
      </c>
      <c r="L104" s="72"/>
      <c r="M104" s="228" t="s">
        <v>30</v>
      </c>
      <c r="N104" s="229" t="s">
        <v>45</v>
      </c>
      <c r="O104" s="47"/>
      <c r="P104" s="230">
        <f>O104*H104</f>
        <v>0</v>
      </c>
      <c r="Q104" s="230">
        <v>0</v>
      </c>
      <c r="R104" s="230">
        <f>Q104*H104</f>
        <v>0</v>
      </c>
      <c r="S104" s="230">
        <v>0</v>
      </c>
      <c r="T104" s="231">
        <f>S104*H104</f>
        <v>0</v>
      </c>
      <c r="AR104" s="24" t="s">
        <v>164</v>
      </c>
      <c r="AT104" s="24" t="s">
        <v>159</v>
      </c>
      <c r="AU104" s="24" t="s">
        <v>84</v>
      </c>
      <c r="AY104" s="24" t="s">
        <v>157</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164</v>
      </c>
      <c r="BM104" s="24" t="s">
        <v>9</v>
      </c>
    </row>
    <row r="105" spans="2:65" s="1" customFormat="1" ht="38.25" customHeight="1">
      <c r="B105" s="46"/>
      <c r="C105" s="221" t="s">
        <v>288</v>
      </c>
      <c r="D105" s="221" t="s">
        <v>159</v>
      </c>
      <c r="E105" s="222" t="s">
        <v>346</v>
      </c>
      <c r="F105" s="223" t="s">
        <v>2285</v>
      </c>
      <c r="G105" s="224" t="s">
        <v>395</v>
      </c>
      <c r="H105" s="225">
        <v>1</v>
      </c>
      <c r="I105" s="226"/>
      <c r="J105" s="227">
        <f>ROUND(I105*H105,2)</f>
        <v>0</v>
      </c>
      <c r="K105" s="223" t="s">
        <v>183</v>
      </c>
      <c r="L105" s="72"/>
      <c r="M105" s="228" t="s">
        <v>30</v>
      </c>
      <c r="N105" s="229" t="s">
        <v>45</v>
      </c>
      <c r="O105" s="47"/>
      <c r="P105" s="230">
        <f>O105*H105</f>
        <v>0</v>
      </c>
      <c r="Q105" s="230">
        <v>0</v>
      </c>
      <c r="R105" s="230">
        <f>Q105*H105</f>
        <v>0</v>
      </c>
      <c r="S105" s="230">
        <v>0</v>
      </c>
      <c r="T105" s="231">
        <f>S105*H105</f>
        <v>0</v>
      </c>
      <c r="AR105" s="24" t="s">
        <v>164</v>
      </c>
      <c r="AT105" s="24" t="s">
        <v>159</v>
      </c>
      <c r="AU105" s="24" t="s">
        <v>84</v>
      </c>
      <c r="AY105" s="24" t="s">
        <v>157</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164</v>
      </c>
      <c r="BM105" s="24" t="s">
        <v>288</v>
      </c>
    </row>
    <row r="106" spans="2:63" s="10" customFormat="1" ht="29.85" customHeight="1">
      <c r="B106" s="205"/>
      <c r="C106" s="206"/>
      <c r="D106" s="207" t="s">
        <v>73</v>
      </c>
      <c r="E106" s="219" t="s">
        <v>376</v>
      </c>
      <c r="F106" s="219" t="s">
        <v>2286</v>
      </c>
      <c r="G106" s="206"/>
      <c r="H106" s="206"/>
      <c r="I106" s="209"/>
      <c r="J106" s="220">
        <f>BK106</f>
        <v>0</v>
      </c>
      <c r="K106" s="206"/>
      <c r="L106" s="211"/>
      <c r="M106" s="212"/>
      <c r="N106" s="213"/>
      <c r="O106" s="213"/>
      <c r="P106" s="214">
        <f>SUM(P107:P133)</f>
        <v>0</v>
      </c>
      <c r="Q106" s="213"/>
      <c r="R106" s="214">
        <f>SUM(R107:R133)</f>
        <v>0</v>
      </c>
      <c r="S106" s="213"/>
      <c r="T106" s="215">
        <f>SUM(T107:T133)</f>
        <v>0</v>
      </c>
      <c r="AR106" s="216" t="s">
        <v>82</v>
      </c>
      <c r="AT106" s="217" t="s">
        <v>73</v>
      </c>
      <c r="AU106" s="217" t="s">
        <v>82</v>
      </c>
      <c r="AY106" s="216" t="s">
        <v>157</v>
      </c>
      <c r="BK106" s="218">
        <f>SUM(BK107:BK133)</f>
        <v>0</v>
      </c>
    </row>
    <row r="107" spans="2:65" s="1" customFormat="1" ht="16.5" customHeight="1">
      <c r="B107" s="46"/>
      <c r="C107" s="221" t="s">
        <v>292</v>
      </c>
      <c r="D107" s="221" t="s">
        <v>159</v>
      </c>
      <c r="E107" s="222" t="s">
        <v>380</v>
      </c>
      <c r="F107" s="223" t="s">
        <v>2287</v>
      </c>
      <c r="G107" s="224" t="s">
        <v>295</v>
      </c>
      <c r="H107" s="225">
        <v>200</v>
      </c>
      <c r="I107" s="226"/>
      <c r="J107" s="227">
        <f>ROUND(I107*H107,2)</f>
        <v>0</v>
      </c>
      <c r="K107" s="223" t="s">
        <v>183</v>
      </c>
      <c r="L107" s="72"/>
      <c r="M107" s="228" t="s">
        <v>30</v>
      </c>
      <c r="N107" s="229" t="s">
        <v>45</v>
      </c>
      <c r="O107" s="47"/>
      <c r="P107" s="230">
        <f>O107*H107</f>
        <v>0</v>
      </c>
      <c r="Q107" s="230">
        <v>0</v>
      </c>
      <c r="R107" s="230">
        <f>Q107*H107</f>
        <v>0</v>
      </c>
      <c r="S107" s="230">
        <v>0</v>
      </c>
      <c r="T107" s="231">
        <f>S107*H107</f>
        <v>0</v>
      </c>
      <c r="AR107" s="24" t="s">
        <v>164</v>
      </c>
      <c r="AT107" s="24" t="s">
        <v>159</v>
      </c>
      <c r="AU107" s="24" t="s">
        <v>84</v>
      </c>
      <c r="AY107" s="24" t="s">
        <v>157</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164</v>
      </c>
      <c r="BM107" s="24" t="s">
        <v>292</v>
      </c>
    </row>
    <row r="108" spans="2:65" s="1" customFormat="1" ht="16.5" customHeight="1">
      <c r="B108" s="46"/>
      <c r="C108" s="221" t="s">
        <v>299</v>
      </c>
      <c r="D108" s="221" t="s">
        <v>159</v>
      </c>
      <c r="E108" s="222" t="s">
        <v>392</v>
      </c>
      <c r="F108" s="223" t="s">
        <v>2288</v>
      </c>
      <c r="G108" s="224" t="s">
        <v>295</v>
      </c>
      <c r="H108" s="225">
        <v>400</v>
      </c>
      <c r="I108" s="226"/>
      <c r="J108" s="227">
        <f>ROUND(I108*H108,2)</f>
        <v>0</v>
      </c>
      <c r="K108" s="223" t="s">
        <v>183</v>
      </c>
      <c r="L108" s="72"/>
      <c r="M108" s="228" t="s">
        <v>30</v>
      </c>
      <c r="N108" s="229" t="s">
        <v>45</v>
      </c>
      <c r="O108" s="47"/>
      <c r="P108" s="230">
        <f>O108*H108</f>
        <v>0</v>
      </c>
      <c r="Q108" s="230">
        <v>0</v>
      </c>
      <c r="R108" s="230">
        <f>Q108*H108</f>
        <v>0</v>
      </c>
      <c r="S108" s="230">
        <v>0</v>
      </c>
      <c r="T108" s="231">
        <f>S108*H108</f>
        <v>0</v>
      </c>
      <c r="AR108" s="24" t="s">
        <v>164</v>
      </c>
      <c r="AT108" s="24" t="s">
        <v>159</v>
      </c>
      <c r="AU108" s="24" t="s">
        <v>84</v>
      </c>
      <c r="AY108" s="24" t="s">
        <v>157</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164</v>
      </c>
      <c r="BM108" s="24" t="s">
        <v>299</v>
      </c>
    </row>
    <row r="109" spans="2:51" s="11" customFormat="1" ht="13.5">
      <c r="B109" s="233"/>
      <c r="C109" s="234"/>
      <c r="D109" s="235" t="s">
        <v>166</v>
      </c>
      <c r="E109" s="236" t="s">
        <v>30</v>
      </c>
      <c r="F109" s="237" t="s">
        <v>98</v>
      </c>
      <c r="G109" s="234"/>
      <c r="H109" s="236" t="s">
        <v>30</v>
      </c>
      <c r="I109" s="238"/>
      <c r="J109" s="234"/>
      <c r="K109" s="234"/>
      <c r="L109" s="239"/>
      <c r="M109" s="240"/>
      <c r="N109" s="241"/>
      <c r="O109" s="241"/>
      <c r="P109" s="241"/>
      <c r="Q109" s="241"/>
      <c r="R109" s="241"/>
      <c r="S109" s="241"/>
      <c r="T109" s="242"/>
      <c r="AT109" s="243" t="s">
        <v>166</v>
      </c>
      <c r="AU109" s="243" t="s">
        <v>84</v>
      </c>
      <c r="AV109" s="11" t="s">
        <v>82</v>
      </c>
      <c r="AW109" s="11" t="s">
        <v>37</v>
      </c>
      <c r="AX109" s="11" t="s">
        <v>74</v>
      </c>
      <c r="AY109" s="243" t="s">
        <v>157</v>
      </c>
    </row>
    <row r="110" spans="2:51" s="12" customFormat="1" ht="13.5">
      <c r="B110" s="244"/>
      <c r="C110" s="245"/>
      <c r="D110" s="235" t="s">
        <v>166</v>
      </c>
      <c r="E110" s="246" t="s">
        <v>30</v>
      </c>
      <c r="F110" s="247" t="s">
        <v>1398</v>
      </c>
      <c r="G110" s="245"/>
      <c r="H110" s="248">
        <v>200</v>
      </c>
      <c r="I110" s="249"/>
      <c r="J110" s="245"/>
      <c r="K110" s="245"/>
      <c r="L110" s="250"/>
      <c r="M110" s="251"/>
      <c r="N110" s="252"/>
      <c r="O110" s="252"/>
      <c r="P110" s="252"/>
      <c r="Q110" s="252"/>
      <c r="R110" s="252"/>
      <c r="S110" s="252"/>
      <c r="T110" s="253"/>
      <c r="AT110" s="254" t="s">
        <v>166</v>
      </c>
      <c r="AU110" s="254" t="s">
        <v>84</v>
      </c>
      <c r="AV110" s="12" t="s">
        <v>84</v>
      </c>
      <c r="AW110" s="12" t="s">
        <v>37</v>
      </c>
      <c r="AX110" s="12" t="s">
        <v>74</v>
      </c>
      <c r="AY110" s="254" t="s">
        <v>157</v>
      </c>
    </row>
    <row r="111" spans="2:51" s="11" customFormat="1" ht="13.5">
      <c r="B111" s="233"/>
      <c r="C111" s="234"/>
      <c r="D111" s="235" t="s">
        <v>166</v>
      </c>
      <c r="E111" s="236" t="s">
        <v>30</v>
      </c>
      <c r="F111" s="237" t="s">
        <v>2289</v>
      </c>
      <c r="G111" s="234"/>
      <c r="H111" s="236" t="s">
        <v>30</v>
      </c>
      <c r="I111" s="238"/>
      <c r="J111" s="234"/>
      <c r="K111" s="234"/>
      <c r="L111" s="239"/>
      <c r="M111" s="240"/>
      <c r="N111" s="241"/>
      <c r="O111" s="241"/>
      <c r="P111" s="241"/>
      <c r="Q111" s="241"/>
      <c r="R111" s="241"/>
      <c r="S111" s="241"/>
      <c r="T111" s="242"/>
      <c r="AT111" s="243" t="s">
        <v>166</v>
      </c>
      <c r="AU111" s="243" t="s">
        <v>84</v>
      </c>
      <c r="AV111" s="11" t="s">
        <v>82</v>
      </c>
      <c r="AW111" s="11" t="s">
        <v>37</v>
      </c>
      <c r="AX111" s="11" t="s">
        <v>74</v>
      </c>
      <c r="AY111" s="243" t="s">
        <v>157</v>
      </c>
    </row>
    <row r="112" spans="2:51" s="12" customFormat="1" ht="13.5">
      <c r="B112" s="244"/>
      <c r="C112" s="245"/>
      <c r="D112" s="235" t="s">
        <v>166</v>
      </c>
      <c r="E112" s="246" t="s">
        <v>30</v>
      </c>
      <c r="F112" s="247" t="s">
        <v>1398</v>
      </c>
      <c r="G112" s="245"/>
      <c r="H112" s="248">
        <v>200</v>
      </c>
      <c r="I112" s="249"/>
      <c r="J112" s="245"/>
      <c r="K112" s="245"/>
      <c r="L112" s="250"/>
      <c r="M112" s="251"/>
      <c r="N112" s="252"/>
      <c r="O112" s="252"/>
      <c r="P112" s="252"/>
      <c r="Q112" s="252"/>
      <c r="R112" s="252"/>
      <c r="S112" s="252"/>
      <c r="T112" s="253"/>
      <c r="AT112" s="254" t="s">
        <v>166</v>
      </c>
      <c r="AU112" s="254" t="s">
        <v>84</v>
      </c>
      <c r="AV112" s="12" t="s">
        <v>84</v>
      </c>
      <c r="AW112" s="12" t="s">
        <v>37</v>
      </c>
      <c r="AX112" s="12" t="s">
        <v>74</v>
      </c>
      <c r="AY112" s="254" t="s">
        <v>157</v>
      </c>
    </row>
    <row r="113" spans="2:51" s="13" customFormat="1" ht="13.5">
      <c r="B113" s="255"/>
      <c r="C113" s="256"/>
      <c r="D113" s="235" t="s">
        <v>166</v>
      </c>
      <c r="E113" s="257" t="s">
        <v>30</v>
      </c>
      <c r="F113" s="258" t="s">
        <v>177</v>
      </c>
      <c r="G113" s="256"/>
      <c r="H113" s="259">
        <v>400</v>
      </c>
      <c r="I113" s="260"/>
      <c r="J113" s="256"/>
      <c r="K113" s="256"/>
      <c r="L113" s="261"/>
      <c r="M113" s="262"/>
      <c r="N113" s="263"/>
      <c r="O113" s="263"/>
      <c r="P113" s="263"/>
      <c r="Q113" s="263"/>
      <c r="R113" s="263"/>
      <c r="S113" s="263"/>
      <c r="T113" s="264"/>
      <c r="AT113" s="265" t="s">
        <v>166</v>
      </c>
      <c r="AU113" s="265" t="s">
        <v>84</v>
      </c>
      <c r="AV113" s="13" t="s">
        <v>164</v>
      </c>
      <c r="AW113" s="13" t="s">
        <v>37</v>
      </c>
      <c r="AX113" s="13" t="s">
        <v>82</v>
      </c>
      <c r="AY113" s="265" t="s">
        <v>157</v>
      </c>
    </row>
    <row r="114" spans="2:65" s="1" customFormat="1" ht="16.5" customHeight="1">
      <c r="B114" s="46"/>
      <c r="C114" s="221" t="s">
        <v>315</v>
      </c>
      <c r="D114" s="221" t="s">
        <v>159</v>
      </c>
      <c r="E114" s="222" t="s">
        <v>397</v>
      </c>
      <c r="F114" s="223" t="s">
        <v>2290</v>
      </c>
      <c r="G114" s="224" t="s">
        <v>395</v>
      </c>
      <c r="H114" s="225">
        <v>41</v>
      </c>
      <c r="I114" s="226"/>
      <c r="J114" s="227">
        <f>ROUND(I114*H114,2)</f>
        <v>0</v>
      </c>
      <c r="K114" s="223" t="s">
        <v>183</v>
      </c>
      <c r="L114" s="72"/>
      <c r="M114" s="228" t="s">
        <v>30</v>
      </c>
      <c r="N114" s="229" t="s">
        <v>45</v>
      </c>
      <c r="O114" s="47"/>
      <c r="P114" s="230">
        <f>O114*H114</f>
        <v>0</v>
      </c>
      <c r="Q114" s="230">
        <v>0</v>
      </c>
      <c r="R114" s="230">
        <f>Q114*H114</f>
        <v>0</v>
      </c>
      <c r="S114" s="230">
        <v>0</v>
      </c>
      <c r="T114" s="231">
        <f>S114*H114</f>
        <v>0</v>
      </c>
      <c r="AR114" s="24" t="s">
        <v>164</v>
      </c>
      <c r="AT114" s="24" t="s">
        <v>159</v>
      </c>
      <c r="AU114" s="24" t="s">
        <v>84</v>
      </c>
      <c r="AY114" s="24" t="s">
        <v>157</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164</v>
      </c>
      <c r="BM114" s="24" t="s">
        <v>315</v>
      </c>
    </row>
    <row r="115" spans="2:51" s="11" customFormat="1" ht="13.5">
      <c r="B115" s="233"/>
      <c r="C115" s="234"/>
      <c r="D115" s="235" t="s">
        <v>166</v>
      </c>
      <c r="E115" s="236" t="s">
        <v>30</v>
      </c>
      <c r="F115" s="237" t="s">
        <v>98</v>
      </c>
      <c r="G115" s="234"/>
      <c r="H115" s="236" t="s">
        <v>30</v>
      </c>
      <c r="I115" s="238"/>
      <c r="J115" s="234"/>
      <c r="K115" s="234"/>
      <c r="L115" s="239"/>
      <c r="M115" s="240"/>
      <c r="N115" s="241"/>
      <c r="O115" s="241"/>
      <c r="P115" s="241"/>
      <c r="Q115" s="241"/>
      <c r="R115" s="241"/>
      <c r="S115" s="241"/>
      <c r="T115" s="242"/>
      <c r="AT115" s="243" t="s">
        <v>166</v>
      </c>
      <c r="AU115" s="243" t="s">
        <v>84</v>
      </c>
      <c r="AV115" s="11" t="s">
        <v>82</v>
      </c>
      <c r="AW115" s="11" t="s">
        <v>37</v>
      </c>
      <c r="AX115" s="11" t="s">
        <v>74</v>
      </c>
      <c r="AY115" s="243" t="s">
        <v>157</v>
      </c>
    </row>
    <row r="116" spans="2:51" s="12" customFormat="1" ht="13.5">
      <c r="B116" s="244"/>
      <c r="C116" s="245"/>
      <c r="D116" s="235" t="s">
        <v>166</v>
      </c>
      <c r="E116" s="246" t="s">
        <v>30</v>
      </c>
      <c r="F116" s="247" t="s">
        <v>427</v>
      </c>
      <c r="G116" s="245"/>
      <c r="H116" s="248">
        <v>40</v>
      </c>
      <c r="I116" s="249"/>
      <c r="J116" s="245"/>
      <c r="K116" s="245"/>
      <c r="L116" s="250"/>
      <c r="M116" s="251"/>
      <c r="N116" s="252"/>
      <c r="O116" s="252"/>
      <c r="P116" s="252"/>
      <c r="Q116" s="252"/>
      <c r="R116" s="252"/>
      <c r="S116" s="252"/>
      <c r="T116" s="253"/>
      <c r="AT116" s="254" t="s">
        <v>166</v>
      </c>
      <c r="AU116" s="254" t="s">
        <v>84</v>
      </c>
      <c r="AV116" s="12" t="s">
        <v>84</v>
      </c>
      <c r="AW116" s="12" t="s">
        <v>37</v>
      </c>
      <c r="AX116" s="12" t="s">
        <v>74</v>
      </c>
      <c r="AY116" s="254" t="s">
        <v>157</v>
      </c>
    </row>
    <row r="117" spans="2:51" s="11" customFormat="1" ht="13.5">
      <c r="B117" s="233"/>
      <c r="C117" s="234"/>
      <c r="D117" s="235" t="s">
        <v>166</v>
      </c>
      <c r="E117" s="236" t="s">
        <v>30</v>
      </c>
      <c r="F117" s="237" t="s">
        <v>2289</v>
      </c>
      <c r="G117" s="234"/>
      <c r="H117" s="236" t="s">
        <v>30</v>
      </c>
      <c r="I117" s="238"/>
      <c r="J117" s="234"/>
      <c r="K117" s="234"/>
      <c r="L117" s="239"/>
      <c r="M117" s="240"/>
      <c r="N117" s="241"/>
      <c r="O117" s="241"/>
      <c r="P117" s="241"/>
      <c r="Q117" s="241"/>
      <c r="R117" s="241"/>
      <c r="S117" s="241"/>
      <c r="T117" s="242"/>
      <c r="AT117" s="243" t="s">
        <v>166</v>
      </c>
      <c r="AU117" s="243" t="s">
        <v>84</v>
      </c>
      <c r="AV117" s="11" t="s">
        <v>82</v>
      </c>
      <c r="AW117" s="11" t="s">
        <v>37</v>
      </c>
      <c r="AX117" s="11" t="s">
        <v>74</v>
      </c>
      <c r="AY117" s="243" t="s">
        <v>157</v>
      </c>
    </row>
    <row r="118" spans="2:51" s="12" customFormat="1" ht="13.5">
      <c r="B118" s="244"/>
      <c r="C118" s="245"/>
      <c r="D118" s="235" t="s">
        <v>166</v>
      </c>
      <c r="E118" s="246" t="s">
        <v>30</v>
      </c>
      <c r="F118" s="247" t="s">
        <v>82</v>
      </c>
      <c r="G118" s="245"/>
      <c r="H118" s="248">
        <v>1</v>
      </c>
      <c r="I118" s="249"/>
      <c r="J118" s="245"/>
      <c r="K118" s="245"/>
      <c r="L118" s="250"/>
      <c r="M118" s="251"/>
      <c r="N118" s="252"/>
      <c r="O118" s="252"/>
      <c r="P118" s="252"/>
      <c r="Q118" s="252"/>
      <c r="R118" s="252"/>
      <c r="S118" s="252"/>
      <c r="T118" s="253"/>
      <c r="AT118" s="254" t="s">
        <v>166</v>
      </c>
      <c r="AU118" s="254" t="s">
        <v>84</v>
      </c>
      <c r="AV118" s="12" t="s">
        <v>84</v>
      </c>
      <c r="AW118" s="12" t="s">
        <v>37</v>
      </c>
      <c r="AX118" s="12" t="s">
        <v>74</v>
      </c>
      <c r="AY118" s="254" t="s">
        <v>157</v>
      </c>
    </row>
    <row r="119" spans="2:51" s="13" customFormat="1" ht="13.5">
      <c r="B119" s="255"/>
      <c r="C119" s="256"/>
      <c r="D119" s="235" t="s">
        <v>166</v>
      </c>
      <c r="E119" s="257" t="s">
        <v>30</v>
      </c>
      <c r="F119" s="258" t="s">
        <v>177</v>
      </c>
      <c r="G119" s="256"/>
      <c r="H119" s="259">
        <v>41</v>
      </c>
      <c r="I119" s="260"/>
      <c r="J119" s="256"/>
      <c r="K119" s="256"/>
      <c r="L119" s="261"/>
      <c r="M119" s="262"/>
      <c r="N119" s="263"/>
      <c r="O119" s="263"/>
      <c r="P119" s="263"/>
      <c r="Q119" s="263"/>
      <c r="R119" s="263"/>
      <c r="S119" s="263"/>
      <c r="T119" s="264"/>
      <c r="AT119" s="265" t="s">
        <v>166</v>
      </c>
      <c r="AU119" s="265" t="s">
        <v>84</v>
      </c>
      <c r="AV119" s="13" t="s">
        <v>164</v>
      </c>
      <c r="AW119" s="13" t="s">
        <v>37</v>
      </c>
      <c r="AX119" s="13" t="s">
        <v>82</v>
      </c>
      <c r="AY119" s="265" t="s">
        <v>157</v>
      </c>
    </row>
    <row r="120" spans="2:65" s="1" customFormat="1" ht="16.5" customHeight="1">
      <c r="B120" s="46"/>
      <c r="C120" s="221" t="s">
        <v>330</v>
      </c>
      <c r="D120" s="221" t="s">
        <v>159</v>
      </c>
      <c r="E120" s="222" t="s">
        <v>403</v>
      </c>
      <c r="F120" s="223" t="s">
        <v>2291</v>
      </c>
      <c r="G120" s="224" t="s">
        <v>395</v>
      </c>
      <c r="H120" s="225">
        <v>1</v>
      </c>
      <c r="I120" s="226"/>
      <c r="J120" s="227">
        <f>ROUND(I120*H120,2)</f>
        <v>0</v>
      </c>
      <c r="K120" s="223" t="s">
        <v>183</v>
      </c>
      <c r="L120" s="72"/>
      <c r="M120" s="228" t="s">
        <v>30</v>
      </c>
      <c r="N120" s="229" t="s">
        <v>45</v>
      </c>
      <c r="O120" s="47"/>
      <c r="P120" s="230">
        <f>O120*H120</f>
        <v>0</v>
      </c>
      <c r="Q120" s="230">
        <v>0</v>
      </c>
      <c r="R120" s="230">
        <f>Q120*H120</f>
        <v>0</v>
      </c>
      <c r="S120" s="230">
        <v>0</v>
      </c>
      <c r="T120" s="231">
        <f>S120*H120</f>
        <v>0</v>
      </c>
      <c r="AR120" s="24" t="s">
        <v>164</v>
      </c>
      <c r="AT120" s="24" t="s">
        <v>159</v>
      </c>
      <c r="AU120" s="24" t="s">
        <v>84</v>
      </c>
      <c r="AY120" s="24" t="s">
        <v>157</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164</v>
      </c>
      <c r="BM120" s="24" t="s">
        <v>330</v>
      </c>
    </row>
    <row r="121" spans="2:65" s="1" customFormat="1" ht="25.5" customHeight="1">
      <c r="B121" s="46"/>
      <c r="C121" s="221" t="s">
        <v>334</v>
      </c>
      <c r="D121" s="221" t="s">
        <v>159</v>
      </c>
      <c r="E121" s="222" t="s">
        <v>412</v>
      </c>
      <c r="F121" s="223" t="s">
        <v>2292</v>
      </c>
      <c r="G121" s="224" t="s">
        <v>395</v>
      </c>
      <c r="H121" s="225">
        <v>1</v>
      </c>
      <c r="I121" s="226"/>
      <c r="J121" s="227">
        <f>ROUND(I121*H121,2)</f>
        <v>0</v>
      </c>
      <c r="K121" s="223" t="s">
        <v>183</v>
      </c>
      <c r="L121" s="72"/>
      <c r="M121" s="228" t="s">
        <v>30</v>
      </c>
      <c r="N121" s="229" t="s">
        <v>45</v>
      </c>
      <c r="O121" s="47"/>
      <c r="P121" s="230">
        <f>O121*H121</f>
        <v>0</v>
      </c>
      <c r="Q121" s="230">
        <v>0</v>
      </c>
      <c r="R121" s="230">
        <f>Q121*H121</f>
        <v>0</v>
      </c>
      <c r="S121" s="230">
        <v>0</v>
      </c>
      <c r="T121" s="231">
        <f>S121*H121</f>
        <v>0</v>
      </c>
      <c r="AR121" s="24" t="s">
        <v>164</v>
      </c>
      <c r="AT121" s="24" t="s">
        <v>159</v>
      </c>
      <c r="AU121" s="24" t="s">
        <v>84</v>
      </c>
      <c r="AY121" s="24" t="s">
        <v>157</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164</v>
      </c>
      <c r="BM121" s="24" t="s">
        <v>334</v>
      </c>
    </row>
    <row r="122" spans="2:65" s="1" customFormat="1" ht="25.5" customHeight="1">
      <c r="B122" s="46"/>
      <c r="C122" s="221" t="s">
        <v>346</v>
      </c>
      <c r="D122" s="221" t="s">
        <v>159</v>
      </c>
      <c r="E122" s="222" t="s">
        <v>419</v>
      </c>
      <c r="F122" s="223" t="s">
        <v>2293</v>
      </c>
      <c r="G122" s="224" t="s">
        <v>395</v>
      </c>
      <c r="H122" s="225">
        <v>2</v>
      </c>
      <c r="I122" s="226"/>
      <c r="J122" s="227">
        <f>ROUND(I122*H122,2)</f>
        <v>0</v>
      </c>
      <c r="K122" s="223" t="s">
        <v>183</v>
      </c>
      <c r="L122" s="72"/>
      <c r="M122" s="228" t="s">
        <v>30</v>
      </c>
      <c r="N122" s="229" t="s">
        <v>45</v>
      </c>
      <c r="O122" s="47"/>
      <c r="P122" s="230">
        <f>O122*H122</f>
        <v>0</v>
      </c>
      <c r="Q122" s="230">
        <v>0</v>
      </c>
      <c r="R122" s="230">
        <f>Q122*H122</f>
        <v>0</v>
      </c>
      <c r="S122" s="230">
        <v>0</v>
      </c>
      <c r="T122" s="231">
        <f>S122*H122</f>
        <v>0</v>
      </c>
      <c r="AR122" s="24" t="s">
        <v>164</v>
      </c>
      <c r="AT122" s="24" t="s">
        <v>159</v>
      </c>
      <c r="AU122" s="24" t="s">
        <v>84</v>
      </c>
      <c r="AY122" s="24" t="s">
        <v>157</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164</v>
      </c>
      <c r="BM122" s="24" t="s">
        <v>346</v>
      </c>
    </row>
    <row r="123" spans="2:65" s="1" customFormat="1" ht="25.5" customHeight="1">
      <c r="B123" s="46"/>
      <c r="C123" s="221" t="s">
        <v>351</v>
      </c>
      <c r="D123" s="221" t="s">
        <v>159</v>
      </c>
      <c r="E123" s="222" t="s">
        <v>427</v>
      </c>
      <c r="F123" s="223" t="s">
        <v>2294</v>
      </c>
      <c r="G123" s="224" t="s">
        <v>395</v>
      </c>
      <c r="H123" s="225">
        <v>1</v>
      </c>
      <c r="I123" s="226"/>
      <c r="J123" s="227">
        <f>ROUND(I123*H123,2)</f>
        <v>0</v>
      </c>
      <c r="K123" s="223" t="s">
        <v>183</v>
      </c>
      <c r="L123" s="72"/>
      <c r="M123" s="228" t="s">
        <v>30</v>
      </c>
      <c r="N123" s="229" t="s">
        <v>45</v>
      </c>
      <c r="O123" s="47"/>
      <c r="P123" s="230">
        <f>O123*H123</f>
        <v>0</v>
      </c>
      <c r="Q123" s="230">
        <v>0</v>
      </c>
      <c r="R123" s="230">
        <f>Q123*H123</f>
        <v>0</v>
      </c>
      <c r="S123" s="230">
        <v>0</v>
      </c>
      <c r="T123" s="231">
        <f>S123*H123</f>
        <v>0</v>
      </c>
      <c r="AR123" s="24" t="s">
        <v>164</v>
      </c>
      <c r="AT123" s="24" t="s">
        <v>159</v>
      </c>
      <c r="AU123" s="24" t="s">
        <v>84</v>
      </c>
      <c r="AY123" s="24" t="s">
        <v>157</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164</v>
      </c>
      <c r="BM123" s="24" t="s">
        <v>351</v>
      </c>
    </row>
    <row r="124" spans="2:65" s="1" customFormat="1" ht="38.25" customHeight="1">
      <c r="B124" s="46"/>
      <c r="C124" s="221" t="s">
        <v>359</v>
      </c>
      <c r="D124" s="221" t="s">
        <v>159</v>
      </c>
      <c r="E124" s="222" t="s">
        <v>434</v>
      </c>
      <c r="F124" s="223" t="s">
        <v>2295</v>
      </c>
      <c r="G124" s="224" t="s">
        <v>395</v>
      </c>
      <c r="H124" s="225">
        <v>1</v>
      </c>
      <c r="I124" s="226"/>
      <c r="J124" s="227">
        <f>ROUND(I124*H124,2)</f>
        <v>0</v>
      </c>
      <c r="K124" s="223" t="s">
        <v>183</v>
      </c>
      <c r="L124" s="72"/>
      <c r="M124" s="228" t="s">
        <v>30</v>
      </c>
      <c r="N124" s="229" t="s">
        <v>45</v>
      </c>
      <c r="O124" s="47"/>
      <c r="P124" s="230">
        <f>O124*H124</f>
        <v>0</v>
      </c>
      <c r="Q124" s="230">
        <v>0</v>
      </c>
      <c r="R124" s="230">
        <f>Q124*H124</f>
        <v>0</v>
      </c>
      <c r="S124" s="230">
        <v>0</v>
      </c>
      <c r="T124" s="231">
        <f>S124*H124</f>
        <v>0</v>
      </c>
      <c r="AR124" s="24" t="s">
        <v>164</v>
      </c>
      <c r="AT124" s="24" t="s">
        <v>159</v>
      </c>
      <c r="AU124" s="24" t="s">
        <v>84</v>
      </c>
      <c r="AY124" s="24" t="s">
        <v>157</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164</v>
      </c>
      <c r="BM124" s="24" t="s">
        <v>359</v>
      </c>
    </row>
    <row r="125" spans="2:65" s="1" customFormat="1" ht="25.5" customHeight="1">
      <c r="B125" s="46"/>
      <c r="C125" s="221" t="s">
        <v>363</v>
      </c>
      <c r="D125" s="221" t="s">
        <v>159</v>
      </c>
      <c r="E125" s="222" t="s">
        <v>441</v>
      </c>
      <c r="F125" s="223" t="s">
        <v>2296</v>
      </c>
      <c r="G125" s="224" t="s">
        <v>395</v>
      </c>
      <c r="H125" s="225">
        <v>8</v>
      </c>
      <c r="I125" s="226"/>
      <c r="J125" s="227">
        <f>ROUND(I125*H125,2)</f>
        <v>0</v>
      </c>
      <c r="K125" s="223" t="s">
        <v>183</v>
      </c>
      <c r="L125" s="72"/>
      <c r="M125" s="228" t="s">
        <v>30</v>
      </c>
      <c r="N125" s="229" t="s">
        <v>45</v>
      </c>
      <c r="O125" s="47"/>
      <c r="P125" s="230">
        <f>O125*H125</f>
        <v>0</v>
      </c>
      <c r="Q125" s="230">
        <v>0</v>
      </c>
      <c r="R125" s="230">
        <f>Q125*H125</f>
        <v>0</v>
      </c>
      <c r="S125" s="230">
        <v>0</v>
      </c>
      <c r="T125" s="231">
        <f>S125*H125</f>
        <v>0</v>
      </c>
      <c r="AR125" s="24" t="s">
        <v>164</v>
      </c>
      <c r="AT125" s="24" t="s">
        <v>159</v>
      </c>
      <c r="AU125" s="24" t="s">
        <v>84</v>
      </c>
      <c r="AY125" s="24" t="s">
        <v>157</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164</v>
      </c>
      <c r="BM125" s="24" t="s">
        <v>363</v>
      </c>
    </row>
    <row r="126" spans="2:65" s="1" customFormat="1" ht="38.25" customHeight="1">
      <c r="B126" s="46"/>
      <c r="C126" s="221" t="s">
        <v>370</v>
      </c>
      <c r="D126" s="221" t="s">
        <v>159</v>
      </c>
      <c r="E126" s="222" t="s">
        <v>452</v>
      </c>
      <c r="F126" s="223" t="s">
        <v>2297</v>
      </c>
      <c r="G126" s="224" t="s">
        <v>395</v>
      </c>
      <c r="H126" s="225">
        <v>3</v>
      </c>
      <c r="I126" s="226"/>
      <c r="J126" s="227">
        <f>ROUND(I126*H126,2)</f>
        <v>0</v>
      </c>
      <c r="K126" s="223" t="s">
        <v>183</v>
      </c>
      <c r="L126" s="72"/>
      <c r="M126" s="228" t="s">
        <v>30</v>
      </c>
      <c r="N126" s="229" t="s">
        <v>45</v>
      </c>
      <c r="O126" s="47"/>
      <c r="P126" s="230">
        <f>O126*H126</f>
        <v>0</v>
      </c>
      <c r="Q126" s="230">
        <v>0</v>
      </c>
      <c r="R126" s="230">
        <f>Q126*H126</f>
        <v>0</v>
      </c>
      <c r="S126" s="230">
        <v>0</v>
      </c>
      <c r="T126" s="231">
        <f>S126*H126</f>
        <v>0</v>
      </c>
      <c r="AR126" s="24" t="s">
        <v>164</v>
      </c>
      <c r="AT126" s="24" t="s">
        <v>159</v>
      </c>
      <c r="AU126" s="24" t="s">
        <v>84</v>
      </c>
      <c r="AY126" s="24" t="s">
        <v>157</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164</v>
      </c>
      <c r="BM126" s="24" t="s">
        <v>370</v>
      </c>
    </row>
    <row r="127" spans="2:65" s="1" customFormat="1" ht="38.25" customHeight="1">
      <c r="B127" s="46"/>
      <c r="C127" s="221" t="s">
        <v>376</v>
      </c>
      <c r="D127" s="221" t="s">
        <v>159</v>
      </c>
      <c r="E127" s="222" t="s">
        <v>460</v>
      </c>
      <c r="F127" s="223" t="s">
        <v>2298</v>
      </c>
      <c r="G127" s="224" t="s">
        <v>395</v>
      </c>
      <c r="H127" s="225">
        <v>13</v>
      </c>
      <c r="I127" s="226"/>
      <c r="J127" s="227">
        <f>ROUND(I127*H127,2)</f>
        <v>0</v>
      </c>
      <c r="K127" s="223" t="s">
        <v>183</v>
      </c>
      <c r="L127" s="72"/>
      <c r="M127" s="228" t="s">
        <v>30</v>
      </c>
      <c r="N127" s="229" t="s">
        <v>45</v>
      </c>
      <c r="O127" s="47"/>
      <c r="P127" s="230">
        <f>O127*H127</f>
        <v>0</v>
      </c>
      <c r="Q127" s="230">
        <v>0</v>
      </c>
      <c r="R127" s="230">
        <f>Q127*H127</f>
        <v>0</v>
      </c>
      <c r="S127" s="230">
        <v>0</v>
      </c>
      <c r="T127" s="231">
        <f>S127*H127</f>
        <v>0</v>
      </c>
      <c r="AR127" s="24" t="s">
        <v>164</v>
      </c>
      <c r="AT127" s="24" t="s">
        <v>159</v>
      </c>
      <c r="AU127" s="24" t="s">
        <v>84</v>
      </c>
      <c r="AY127" s="24" t="s">
        <v>157</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164</v>
      </c>
      <c r="BM127" s="24" t="s">
        <v>376</v>
      </c>
    </row>
    <row r="128" spans="2:65" s="1" customFormat="1" ht="38.25" customHeight="1">
      <c r="B128" s="46"/>
      <c r="C128" s="221" t="s">
        <v>380</v>
      </c>
      <c r="D128" s="221" t="s">
        <v>159</v>
      </c>
      <c r="E128" s="222" t="s">
        <v>467</v>
      </c>
      <c r="F128" s="223" t="s">
        <v>2299</v>
      </c>
      <c r="G128" s="224" t="s">
        <v>395</v>
      </c>
      <c r="H128" s="225">
        <v>4</v>
      </c>
      <c r="I128" s="226"/>
      <c r="J128" s="227">
        <f>ROUND(I128*H128,2)</f>
        <v>0</v>
      </c>
      <c r="K128" s="223" t="s">
        <v>183</v>
      </c>
      <c r="L128" s="72"/>
      <c r="M128" s="228" t="s">
        <v>30</v>
      </c>
      <c r="N128" s="229" t="s">
        <v>45</v>
      </c>
      <c r="O128" s="47"/>
      <c r="P128" s="230">
        <f>O128*H128</f>
        <v>0</v>
      </c>
      <c r="Q128" s="230">
        <v>0</v>
      </c>
      <c r="R128" s="230">
        <f>Q128*H128</f>
        <v>0</v>
      </c>
      <c r="S128" s="230">
        <v>0</v>
      </c>
      <c r="T128" s="231">
        <f>S128*H128</f>
        <v>0</v>
      </c>
      <c r="AR128" s="24" t="s">
        <v>164</v>
      </c>
      <c r="AT128" s="24" t="s">
        <v>159</v>
      </c>
      <c r="AU128" s="24" t="s">
        <v>84</v>
      </c>
      <c r="AY128" s="24" t="s">
        <v>157</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164</v>
      </c>
      <c r="BM128" s="24" t="s">
        <v>380</v>
      </c>
    </row>
    <row r="129" spans="2:65" s="1" customFormat="1" ht="38.25" customHeight="1">
      <c r="B129" s="46"/>
      <c r="C129" s="221" t="s">
        <v>392</v>
      </c>
      <c r="D129" s="221" t="s">
        <v>159</v>
      </c>
      <c r="E129" s="222" t="s">
        <v>475</v>
      </c>
      <c r="F129" s="223" t="s">
        <v>2300</v>
      </c>
      <c r="G129" s="224" t="s">
        <v>942</v>
      </c>
      <c r="H129" s="225">
        <v>1</v>
      </c>
      <c r="I129" s="226"/>
      <c r="J129" s="227">
        <f>ROUND(I129*H129,2)</f>
        <v>0</v>
      </c>
      <c r="K129" s="223" t="s">
        <v>183</v>
      </c>
      <c r="L129" s="72"/>
      <c r="M129" s="228" t="s">
        <v>30</v>
      </c>
      <c r="N129" s="229" t="s">
        <v>45</v>
      </c>
      <c r="O129" s="47"/>
      <c r="P129" s="230">
        <f>O129*H129</f>
        <v>0</v>
      </c>
      <c r="Q129" s="230">
        <v>0</v>
      </c>
      <c r="R129" s="230">
        <f>Q129*H129</f>
        <v>0</v>
      </c>
      <c r="S129" s="230">
        <v>0</v>
      </c>
      <c r="T129" s="231">
        <f>S129*H129</f>
        <v>0</v>
      </c>
      <c r="AR129" s="24" t="s">
        <v>164</v>
      </c>
      <c r="AT129" s="24" t="s">
        <v>159</v>
      </c>
      <c r="AU129" s="24" t="s">
        <v>84</v>
      </c>
      <c r="AY129" s="24" t="s">
        <v>157</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164</v>
      </c>
      <c r="BM129" s="24" t="s">
        <v>392</v>
      </c>
    </row>
    <row r="130" spans="2:65" s="1" customFormat="1" ht="25.5" customHeight="1">
      <c r="B130" s="46"/>
      <c r="C130" s="221" t="s">
        <v>397</v>
      </c>
      <c r="D130" s="221" t="s">
        <v>159</v>
      </c>
      <c r="E130" s="222" t="s">
        <v>480</v>
      </c>
      <c r="F130" s="223" t="s">
        <v>2301</v>
      </c>
      <c r="G130" s="224" t="s">
        <v>942</v>
      </c>
      <c r="H130" s="225">
        <v>1</v>
      </c>
      <c r="I130" s="226"/>
      <c r="J130" s="227">
        <f>ROUND(I130*H130,2)</f>
        <v>0</v>
      </c>
      <c r="K130" s="223" t="s">
        <v>183</v>
      </c>
      <c r="L130" s="72"/>
      <c r="M130" s="228" t="s">
        <v>30</v>
      </c>
      <c r="N130" s="229" t="s">
        <v>45</v>
      </c>
      <c r="O130" s="47"/>
      <c r="P130" s="230">
        <f>O130*H130</f>
        <v>0</v>
      </c>
      <c r="Q130" s="230">
        <v>0</v>
      </c>
      <c r="R130" s="230">
        <f>Q130*H130</f>
        <v>0</v>
      </c>
      <c r="S130" s="230">
        <v>0</v>
      </c>
      <c r="T130" s="231">
        <f>S130*H130</f>
        <v>0</v>
      </c>
      <c r="AR130" s="24" t="s">
        <v>164</v>
      </c>
      <c r="AT130" s="24" t="s">
        <v>159</v>
      </c>
      <c r="AU130" s="24" t="s">
        <v>84</v>
      </c>
      <c r="AY130" s="24" t="s">
        <v>157</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164</v>
      </c>
      <c r="BM130" s="24" t="s">
        <v>397</v>
      </c>
    </row>
    <row r="131" spans="2:65" s="1" customFormat="1" ht="16.5" customHeight="1">
      <c r="B131" s="46"/>
      <c r="C131" s="221" t="s">
        <v>403</v>
      </c>
      <c r="D131" s="221" t="s">
        <v>159</v>
      </c>
      <c r="E131" s="222" t="s">
        <v>486</v>
      </c>
      <c r="F131" s="223" t="s">
        <v>2302</v>
      </c>
      <c r="G131" s="224" t="s">
        <v>942</v>
      </c>
      <c r="H131" s="225">
        <v>20</v>
      </c>
      <c r="I131" s="226"/>
      <c r="J131" s="227">
        <f>ROUND(I131*H131,2)</f>
        <v>0</v>
      </c>
      <c r="K131" s="223" t="s">
        <v>183</v>
      </c>
      <c r="L131" s="72"/>
      <c r="M131" s="228" t="s">
        <v>30</v>
      </c>
      <c r="N131" s="229" t="s">
        <v>45</v>
      </c>
      <c r="O131" s="47"/>
      <c r="P131" s="230">
        <f>O131*H131</f>
        <v>0</v>
      </c>
      <c r="Q131" s="230">
        <v>0</v>
      </c>
      <c r="R131" s="230">
        <f>Q131*H131</f>
        <v>0</v>
      </c>
      <c r="S131" s="230">
        <v>0</v>
      </c>
      <c r="T131" s="231">
        <f>S131*H131</f>
        <v>0</v>
      </c>
      <c r="AR131" s="24" t="s">
        <v>164</v>
      </c>
      <c r="AT131" s="24" t="s">
        <v>159</v>
      </c>
      <c r="AU131" s="24" t="s">
        <v>84</v>
      </c>
      <c r="AY131" s="24" t="s">
        <v>157</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164</v>
      </c>
      <c r="BM131" s="24" t="s">
        <v>403</v>
      </c>
    </row>
    <row r="132" spans="2:65" s="1" customFormat="1" ht="16.5" customHeight="1">
      <c r="B132" s="46"/>
      <c r="C132" s="221" t="s">
        <v>412</v>
      </c>
      <c r="D132" s="221" t="s">
        <v>159</v>
      </c>
      <c r="E132" s="222" t="s">
        <v>492</v>
      </c>
      <c r="F132" s="223" t="s">
        <v>2303</v>
      </c>
      <c r="G132" s="224" t="s">
        <v>942</v>
      </c>
      <c r="H132" s="225">
        <v>1</v>
      </c>
      <c r="I132" s="226"/>
      <c r="J132" s="227">
        <f>ROUND(I132*H132,2)</f>
        <v>0</v>
      </c>
      <c r="K132" s="223" t="s">
        <v>183</v>
      </c>
      <c r="L132" s="72"/>
      <c r="M132" s="228" t="s">
        <v>30</v>
      </c>
      <c r="N132" s="229" t="s">
        <v>45</v>
      </c>
      <c r="O132" s="47"/>
      <c r="P132" s="230">
        <f>O132*H132</f>
        <v>0</v>
      </c>
      <c r="Q132" s="230">
        <v>0</v>
      </c>
      <c r="R132" s="230">
        <f>Q132*H132</f>
        <v>0</v>
      </c>
      <c r="S132" s="230">
        <v>0</v>
      </c>
      <c r="T132" s="231">
        <f>S132*H132</f>
        <v>0</v>
      </c>
      <c r="AR132" s="24" t="s">
        <v>164</v>
      </c>
      <c r="AT132" s="24" t="s">
        <v>159</v>
      </c>
      <c r="AU132" s="24" t="s">
        <v>84</v>
      </c>
      <c r="AY132" s="24" t="s">
        <v>157</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164</v>
      </c>
      <c r="BM132" s="24" t="s">
        <v>412</v>
      </c>
    </row>
    <row r="133" spans="2:65" s="1" customFormat="1" ht="16.5" customHeight="1">
      <c r="B133" s="46"/>
      <c r="C133" s="221" t="s">
        <v>419</v>
      </c>
      <c r="D133" s="221" t="s">
        <v>159</v>
      </c>
      <c r="E133" s="222" t="s">
        <v>496</v>
      </c>
      <c r="F133" s="223" t="s">
        <v>2304</v>
      </c>
      <c r="G133" s="224" t="s">
        <v>942</v>
      </c>
      <c r="H133" s="225">
        <v>1</v>
      </c>
      <c r="I133" s="226"/>
      <c r="J133" s="227">
        <f>ROUND(I133*H133,2)</f>
        <v>0</v>
      </c>
      <c r="K133" s="223" t="s">
        <v>183</v>
      </c>
      <c r="L133" s="72"/>
      <c r="M133" s="228" t="s">
        <v>30</v>
      </c>
      <c r="N133" s="292" t="s">
        <v>45</v>
      </c>
      <c r="O133" s="290"/>
      <c r="P133" s="293">
        <f>O133*H133</f>
        <v>0</v>
      </c>
      <c r="Q133" s="293">
        <v>0</v>
      </c>
      <c r="R133" s="293">
        <f>Q133*H133</f>
        <v>0</v>
      </c>
      <c r="S133" s="293">
        <v>0</v>
      </c>
      <c r="T133" s="294">
        <f>S133*H133</f>
        <v>0</v>
      </c>
      <c r="AR133" s="24" t="s">
        <v>164</v>
      </c>
      <c r="AT133" s="24" t="s">
        <v>159</v>
      </c>
      <c r="AU133" s="24" t="s">
        <v>84</v>
      </c>
      <c r="AY133" s="24" t="s">
        <v>157</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164</v>
      </c>
      <c r="BM133" s="24" t="s">
        <v>419</v>
      </c>
    </row>
    <row r="134" spans="2:12" s="1" customFormat="1" ht="6.95" customHeight="1">
      <c r="B134" s="67"/>
      <c r="C134" s="68"/>
      <c r="D134" s="68"/>
      <c r="E134" s="68"/>
      <c r="F134" s="68"/>
      <c r="G134" s="68"/>
      <c r="H134" s="68"/>
      <c r="I134" s="166"/>
      <c r="J134" s="68"/>
      <c r="K134" s="68"/>
      <c r="L134" s="72"/>
    </row>
  </sheetData>
  <sheetProtection password="CC35" sheet="1" objects="1" scenarios="1" formatColumns="0" formatRows="0" autoFilter="0"/>
  <autoFilter ref="C79:K133"/>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3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106</v>
      </c>
      <c r="G1" s="139" t="s">
        <v>107</v>
      </c>
      <c r="H1" s="139"/>
      <c r="I1" s="140"/>
      <c r="J1" s="139" t="s">
        <v>108</v>
      </c>
      <c r="K1" s="138" t="s">
        <v>109</v>
      </c>
      <c r="L1" s="139" t="s">
        <v>110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102</v>
      </c>
    </row>
    <row r="3" spans="2:46" ht="6.95" customHeight="1">
      <c r="B3" s="25"/>
      <c r="C3" s="26"/>
      <c r="D3" s="26"/>
      <c r="E3" s="26"/>
      <c r="F3" s="26"/>
      <c r="G3" s="26"/>
      <c r="H3" s="26"/>
      <c r="I3" s="141"/>
      <c r="J3" s="26"/>
      <c r="K3" s="27"/>
      <c r="AT3" s="24" t="s">
        <v>84</v>
      </c>
    </row>
    <row r="4" spans="2:46" ht="36.95" customHeight="1">
      <c r="B4" s="28"/>
      <c r="C4" s="29"/>
      <c r="D4" s="30" t="s">
        <v>111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Muzeum Sokolov, Zámecká 1 - Sklep zámku - odkrytí základů tvrze</v>
      </c>
      <c r="F7" s="40"/>
      <c r="G7" s="40"/>
      <c r="H7" s="40"/>
      <c r="I7" s="142"/>
      <c r="J7" s="29"/>
      <c r="K7" s="31"/>
    </row>
    <row r="8" spans="2:11" s="1" customFormat="1" ht="13.5">
      <c r="B8" s="46"/>
      <c r="C8" s="47"/>
      <c r="D8" s="40" t="s">
        <v>112</v>
      </c>
      <c r="E8" s="47"/>
      <c r="F8" s="47"/>
      <c r="G8" s="47"/>
      <c r="H8" s="47"/>
      <c r="I8" s="144"/>
      <c r="J8" s="47"/>
      <c r="K8" s="51"/>
    </row>
    <row r="9" spans="2:11" s="1" customFormat="1" ht="36.95" customHeight="1">
      <c r="B9" s="46"/>
      <c r="C9" s="47"/>
      <c r="D9" s="47"/>
      <c r="E9" s="145" t="s">
        <v>2305</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30</v>
      </c>
      <c r="G11" s="47"/>
      <c r="H11" s="47"/>
      <c r="I11" s="146" t="s">
        <v>22</v>
      </c>
      <c r="J11" s="35" t="s">
        <v>30</v>
      </c>
      <c r="K11" s="51"/>
    </row>
    <row r="12" spans="2:11" s="1" customFormat="1" ht="14.4" customHeight="1">
      <c r="B12" s="46"/>
      <c r="C12" s="47"/>
      <c r="D12" s="40" t="s">
        <v>24</v>
      </c>
      <c r="E12" s="47"/>
      <c r="F12" s="35" t="s">
        <v>25</v>
      </c>
      <c r="G12" s="47"/>
      <c r="H12" s="47"/>
      <c r="I12" s="146" t="s">
        <v>26</v>
      </c>
      <c r="J12" s="147" t="str">
        <f>'Rekapitulace stavby'!AN8</f>
        <v>23. 1. 2017</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31</v>
      </c>
      <c r="F15" s="47"/>
      <c r="G15" s="47"/>
      <c r="H15" s="47"/>
      <c r="I15" s="146" t="s">
        <v>32</v>
      </c>
      <c r="J15" s="35" t="s">
        <v>30</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30</v>
      </c>
      <c r="K20" s="51"/>
    </row>
    <row r="21" spans="2:11" s="1" customFormat="1" ht="18" customHeight="1">
      <c r="B21" s="46"/>
      <c r="C21" s="47"/>
      <c r="D21" s="47"/>
      <c r="E21" s="35" t="s">
        <v>36</v>
      </c>
      <c r="F21" s="47"/>
      <c r="G21" s="47"/>
      <c r="H21" s="47"/>
      <c r="I21" s="146" t="s">
        <v>32</v>
      </c>
      <c r="J21" s="35" t="s">
        <v>30</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30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ROUND(SUM(BE80:BE136),2)</f>
        <v>0</v>
      </c>
      <c r="G30" s="47"/>
      <c r="H30" s="47"/>
      <c r="I30" s="158">
        <v>0.21</v>
      </c>
      <c r="J30" s="157">
        <f>ROUND(ROUND((SUM(BE80:BE136)),2)*I30,2)</f>
        <v>0</v>
      </c>
      <c r="K30" s="51"/>
    </row>
    <row r="31" spans="2:11" s="1" customFormat="1" ht="14.4" customHeight="1">
      <c r="B31" s="46"/>
      <c r="C31" s="47"/>
      <c r="D31" s="47"/>
      <c r="E31" s="55" t="s">
        <v>46</v>
      </c>
      <c r="F31" s="157">
        <f>ROUND(SUM(BF80:BF136),2)</f>
        <v>0</v>
      </c>
      <c r="G31" s="47"/>
      <c r="H31" s="47"/>
      <c r="I31" s="158">
        <v>0.15</v>
      </c>
      <c r="J31" s="157">
        <f>ROUND(ROUND((SUM(BF80:BF136)),2)*I31,2)</f>
        <v>0</v>
      </c>
      <c r="K31" s="51"/>
    </row>
    <row r="32" spans="2:11" s="1" customFormat="1" ht="14.4" customHeight="1" hidden="1">
      <c r="B32" s="46"/>
      <c r="C32" s="47"/>
      <c r="D32" s="47"/>
      <c r="E32" s="55" t="s">
        <v>47</v>
      </c>
      <c r="F32" s="157">
        <f>ROUND(SUM(BG80:BG136),2)</f>
        <v>0</v>
      </c>
      <c r="G32" s="47"/>
      <c r="H32" s="47"/>
      <c r="I32" s="158">
        <v>0.21</v>
      </c>
      <c r="J32" s="157">
        <v>0</v>
      </c>
      <c r="K32" s="51"/>
    </row>
    <row r="33" spans="2:11" s="1" customFormat="1" ht="14.4" customHeight="1" hidden="1">
      <c r="B33" s="46"/>
      <c r="C33" s="47"/>
      <c r="D33" s="47"/>
      <c r="E33" s="55" t="s">
        <v>48</v>
      </c>
      <c r="F33" s="157">
        <f>ROUND(SUM(BH80:BH136),2)</f>
        <v>0</v>
      </c>
      <c r="G33" s="47"/>
      <c r="H33" s="47"/>
      <c r="I33" s="158">
        <v>0.15</v>
      </c>
      <c r="J33" s="157">
        <v>0</v>
      </c>
      <c r="K33" s="51"/>
    </row>
    <row r="34" spans="2:11" s="1" customFormat="1" ht="14.4" customHeight="1" hidden="1">
      <c r="B34" s="46"/>
      <c r="C34" s="47"/>
      <c r="D34" s="47"/>
      <c r="E34" s="55" t="s">
        <v>49</v>
      </c>
      <c r="F34" s="157">
        <f>ROUND(SUM(BI80:BI136),2)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114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Muzeum Sokolov, Zámecká 1 - Sklep zámku - odkrytí základů tvrze</v>
      </c>
      <c r="F45" s="40"/>
      <c r="G45" s="40"/>
      <c r="H45" s="40"/>
      <c r="I45" s="144"/>
      <c r="J45" s="47"/>
      <c r="K45" s="51"/>
    </row>
    <row r="46" spans="2:11" s="1" customFormat="1" ht="14.4" customHeight="1">
      <c r="B46" s="46"/>
      <c r="C46" s="40" t="s">
        <v>112</v>
      </c>
      <c r="D46" s="47"/>
      <c r="E46" s="47"/>
      <c r="F46" s="47"/>
      <c r="G46" s="47"/>
      <c r="H46" s="47"/>
      <c r="I46" s="144"/>
      <c r="J46" s="47"/>
      <c r="K46" s="51"/>
    </row>
    <row r="47" spans="2:11" s="1" customFormat="1" ht="17.25" customHeight="1">
      <c r="B47" s="46"/>
      <c r="C47" s="47"/>
      <c r="D47" s="47"/>
      <c r="E47" s="145" t="str">
        <f>E9</f>
        <v>2-EZS - EZS</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Sokolov</v>
      </c>
      <c r="G49" s="47"/>
      <c r="H49" s="47"/>
      <c r="I49" s="146" t="s">
        <v>26</v>
      </c>
      <c r="J49" s="147" t="str">
        <f>IF(J12="","",J12)</f>
        <v>23. 1. 2017</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Muzeum Sokolov p.o.</v>
      </c>
      <c r="G51" s="47"/>
      <c r="H51" s="47"/>
      <c r="I51" s="146" t="s">
        <v>35</v>
      </c>
      <c r="J51" s="44" t="str">
        <f>E21</f>
        <v>Jurica a.s. - Ateliér Sokolov</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115</v>
      </c>
      <c r="D54" s="159"/>
      <c r="E54" s="159"/>
      <c r="F54" s="159"/>
      <c r="G54" s="159"/>
      <c r="H54" s="159"/>
      <c r="I54" s="173"/>
      <c r="J54" s="174" t="s">
        <v>116</v>
      </c>
      <c r="K54" s="175"/>
    </row>
    <row r="55" spans="2:11" s="1" customFormat="1" ht="10.3" customHeight="1">
      <c r="B55" s="46"/>
      <c r="C55" s="47"/>
      <c r="D55" s="47"/>
      <c r="E55" s="47"/>
      <c r="F55" s="47"/>
      <c r="G55" s="47"/>
      <c r="H55" s="47"/>
      <c r="I55" s="144"/>
      <c r="J55" s="47"/>
      <c r="K55" s="51"/>
    </row>
    <row r="56" spans="2:47" s="1" customFormat="1" ht="29.25" customHeight="1">
      <c r="B56" s="46"/>
      <c r="C56" s="176" t="s">
        <v>117</v>
      </c>
      <c r="D56" s="47"/>
      <c r="E56" s="47"/>
      <c r="F56" s="47"/>
      <c r="G56" s="47"/>
      <c r="H56" s="47"/>
      <c r="I56" s="144"/>
      <c r="J56" s="155">
        <f>J80</f>
        <v>0</v>
      </c>
      <c r="K56" s="51"/>
      <c r="AU56" s="24" t="s">
        <v>118</v>
      </c>
    </row>
    <row r="57" spans="2:11" s="7" customFormat="1" ht="24.95" customHeight="1">
      <c r="B57" s="177"/>
      <c r="C57" s="178"/>
      <c r="D57" s="179" t="s">
        <v>129</v>
      </c>
      <c r="E57" s="180"/>
      <c r="F57" s="180"/>
      <c r="G57" s="180"/>
      <c r="H57" s="180"/>
      <c r="I57" s="181"/>
      <c r="J57" s="182">
        <f>J81</f>
        <v>0</v>
      </c>
      <c r="K57" s="183"/>
    </row>
    <row r="58" spans="2:11" s="8" customFormat="1" ht="19.9" customHeight="1">
      <c r="B58" s="184"/>
      <c r="C58" s="185"/>
      <c r="D58" s="186" t="s">
        <v>2306</v>
      </c>
      <c r="E58" s="187"/>
      <c r="F58" s="187"/>
      <c r="G58" s="187"/>
      <c r="H58" s="187"/>
      <c r="I58" s="188"/>
      <c r="J58" s="189">
        <f>J82</f>
        <v>0</v>
      </c>
      <c r="K58" s="190"/>
    </row>
    <row r="59" spans="2:11" s="8" customFormat="1" ht="19.9" customHeight="1">
      <c r="B59" s="184"/>
      <c r="C59" s="185"/>
      <c r="D59" s="186" t="s">
        <v>2307</v>
      </c>
      <c r="E59" s="187"/>
      <c r="F59" s="187"/>
      <c r="G59" s="187"/>
      <c r="H59" s="187"/>
      <c r="I59" s="188"/>
      <c r="J59" s="189">
        <f>J95</f>
        <v>0</v>
      </c>
      <c r="K59" s="190"/>
    </row>
    <row r="60" spans="2:11" s="8" customFormat="1" ht="19.9" customHeight="1">
      <c r="B60" s="184"/>
      <c r="C60" s="185"/>
      <c r="D60" s="186" t="s">
        <v>2308</v>
      </c>
      <c r="E60" s="187"/>
      <c r="F60" s="187"/>
      <c r="G60" s="187"/>
      <c r="H60" s="187"/>
      <c r="I60" s="188"/>
      <c r="J60" s="189">
        <f>J115</f>
        <v>0</v>
      </c>
      <c r="K60" s="190"/>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141</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6.5" customHeight="1">
      <c r="B70" s="46"/>
      <c r="C70" s="74"/>
      <c r="D70" s="74"/>
      <c r="E70" s="192" t="str">
        <f>E7</f>
        <v>Muzeum Sokolov, Zámecká 1 - Sklep zámku - odkrytí základů tvrze</v>
      </c>
      <c r="F70" s="76"/>
      <c r="G70" s="76"/>
      <c r="H70" s="76"/>
      <c r="I70" s="191"/>
      <c r="J70" s="74"/>
      <c r="K70" s="74"/>
      <c r="L70" s="72"/>
    </row>
    <row r="71" spans="2:12" s="1" customFormat="1" ht="14.4" customHeight="1">
      <c r="B71" s="46"/>
      <c r="C71" s="76" t="s">
        <v>112</v>
      </c>
      <c r="D71" s="74"/>
      <c r="E71" s="74"/>
      <c r="F71" s="74"/>
      <c r="G71" s="74"/>
      <c r="H71" s="74"/>
      <c r="I71" s="191"/>
      <c r="J71" s="74"/>
      <c r="K71" s="74"/>
      <c r="L71" s="72"/>
    </row>
    <row r="72" spans="2:12" s="1" customFormat="1" ht="17.25" customHeight="1">
      <c r="B72" s="46"/>
      <c r="C72" s="74"/>
      <c r="D72" s="74"/>
      <c r="E72" s="82" t="str">
        <f>E9</f>
        <v>2-EZS - EZS</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24</v>
      </c>
      <c r="D74" s="74"/>
      <c r="E74" s="74"/>
      <c r="F74" s="193" t="str">
        <f>F12</f>
        <v>Sokolov</v>
      </c>
      <c r="G74" s="74"/>
      <c r="H74" s="74"/>
      <c r="I74" s="194" t="s">
        <v>26</v>
      </c>
      <c r="J74" s="85" t="str">
        <f>IF(J12="","",J12)</f>
        <v>23. 1. 2017</v>
      </c>
      <c r="K74" s="74"/>
      <c r="L74" s="72"/>
    </row>
    <row r="75" spans="2:12" s="1" customFormat="1" ht="6.95" customHeight="1">
      <c r="B75" s="46"/>
      <c r="C75" s="74"/>
      <c r="D75" s="74"/>
      <c r="E75" s="74"/>
      <c r="F75" s="74"/>
      <c r="G75" s="74"/>
      <c r="H75" s="74"/>
      <c r="I75" s="191"/>
      <c r="J75" s="74"/>
      <c r="K75" s="74"/>
      <c r="L75" s="72"/>
    </row>
    <row r="76" spans="2:12" s="1" customFormat="1" ht="13.5">
      <c r="B76" s="46"/>
      <c r="C76" s="76" t="s">
        <v>28</v>
      </c>
      <c r="D76" s="74"/>
      <c r="E76" s="74"/>
      <c r="F76" s="193" t="str">
        <f>E15</f>
        <v>Muzeum Sokolov p.o.</v>
      </c>
      <c r="G76" s="74"/>
      <c r="H76" s="74"/>
      <c r="I76" s="194" t="s">
        <v>35</v>
      </c>
      <c r="J76" s="193" t="str">
        <f>E21</f>
        <v>Jurica a.s. - Ateliér Sokolov</v>
      </c>
      <c r="K76" s="74"/>
      <c r="L76" s="72"/>
    </row>
    <row r="77" spans="2:12" s="1" customFormat="1" ht="14.4" customHeight="1">
      <c r="B77" s="46"/>
      <c r="C77" s="76" t="s">
        <v>33</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142</v>
      </c>
      <c r="D79" s="197" t="s">
        <v>59</v>
      </c>
      <c r="E79" s="197" t="s">
        <v>55</v>
      </c>
      <c r="F79" s="197" t="s">
        <v>143</v>
      </c>
      <c r="G79" s="197" t="s">
        <v>144</v>
      </c>
      <c r="H79" s="197" t="s">
        <v>145</v>
      </c>
      <c r="I79" s="198" t="s">
        <v>146</v>
      </c>
      <c r="J79" s="197" t="s">
        <v>116</v>
      </c>
      <c r="K79" s="199" t="s">
        <v>147</v>
      </c>
      <c r="L79" s="200"/>
      <c r="M79" s="102" t="s">
        <v>148</v>
      </c>
      <c r="N79" s="103" t="s">
        <v>44</v>
      </c>
      <c r="O79" s="103" t="s">
        <v>149</v>
      </c>
      <c r="P79" s="103" t="s">
        <v>150</v>
      </c>
      <c r="Q79" s="103" t="s">
        <v>151</v>
      </c>
      <c r="R79" s="103" t="s">
        <v>152</v>
      </c>
      <c r="S79" s="103" t="s">
        <v>153</v>
      </c>
      <c r="T79" s="104" t="s">
        <v>154</v>
      </c>
    </row>
    <row r="80" spans="2:63" s="1" customFormat="1" ht="29.25" customHeight="1">
      <c r="B80" s="46"/>
      <c r="C80" s="108" t="s">
        <v>117</v>
      </c>
      <c r="D80" s="74"/>
      <c r="E80" s="74"/>
      <c r="F80" s="74"/>
      <c r="G80" s="74"/>
      <c r="H80" s="74"/>
      <c r="I80" s="191"/>
      <c r="J80" s="201">
        <f>BK80</f>
        <v>0</v>
      </c>
      <c r="K80" s="74"/>
      <c r="L80" s="72"/>
      <c r="M80" s="105"/>
      <c r="N80" s="106"/>
      <c r="O80" s="106"/>
      <c r="P80" s="202">
        <f>P81</f>
        <v>0</v>
      </c>
      <c r="Q80" s="106"/>
      <c r="R80" s="202">
        <f>R81</f>
        <v>0</v>
      </c>
      <c r="S80" s="106"/>
      <c r="T80" s="203">
        <f>T81</f>
        <v>0</v>
      </c>
      <c r="AT80" s="24" t="s">
        <v>73</v>
      </c>
      <c r="AU80" s="24" t="s">
        <v>118</v>
      </c>
      <c r="BK80" s="204">
        <f>BK81</f>
        <v>0</v>
      </c>
    </row>
    <row r="81" spans="2:63" s="10" customFormat="1" ht="37.4" customHeight="1">
      <c r="B81" s="205"/>
      <c r="C81" s="206"/>
      <c r="D81" s="207" t="s">
        <v>73</v>
      </c>
      <c r="E81" s="208" t="s">
        <v>993</v>
      </c>
      <c r="F81" s="208" t="s">
        <v>994</v>
      </c>
      <c r="G81" s="206"/>
      <c r="H81" s="206"/>
      <c r="I81" s="209"/>
      <c r="J81" s="210">
        <f>BK81</f>
        <v>0</v>
      </c>
      <c r="K81" s="206"/>
      <c r="L81" s="211"/>
      <c r="M81" s="212"/>
      <c r="N81" s="213"/>
      <c r="O81" s="213"/>
      <c r="P81" s="214">
        <f>P82+P95+P115</f>
        <v>0</v>
      </c>
      <c r="Q81" s="213"/>
      <c r="R81" s="214">
        <f>R82+R95+R115</f>
        <v>0</v>
      </c>
      <c r="S81" s="213"/>
      <c r="T81" s="215">
        <f>T82+T95+T115</f>
        <v>0</v>
      </c>
      <c r="AR81" s="216" t="s">
        <v>84</v>
      </c>
      <c r="AT81" s="217" t="s">
        <v>73</v>
      </c>
      <c r="AU81" s="217" t="s">
        <v>74</v>
      </c>
      <c r="AY81" s="216" t="s">
        <v>157</v>
      </c>
      <c r="BK81" s="218">
        <f>BK82+BK95+BK115</f>
        <v>0</v>
      </c>
    </row>
    <row r="82" spans="2:63" s="10" customFormat="1" ht="19.9" customHeight="1">
      <c r="B82" s="205"/>
      <c r="C82" s="206"/>
      <c r="D82" s="207" t="s">
        <v>73</v>
      </c>
      <c r="E82" s="219" t="s">
        <v>82</v>
      </c>
      <c r="F82" s="219" t="s">
        <v>2309</v>
      </c>
      <c r="G82" s="206"/>
      <c r="H82" s="206"/>
      <c r="I82" s="209"/>
      <c r="J82" s="220">
        <f>BK82</f>
        <v>0</v>
      </c>
      <c r="K82" s="206"/>
      <c r="L82" s="211"/>
      <c r="M82" s="212"/>
      <c r="N82" s="213"/>
      <c r="O82" s="213"/>
      <c r="P82" s="214">
        <f>SUM(P83:P94)</f>
        <v>0</v>
      </c>
      <c r="Q82" s="213"/>
      <c r="R82" s="214">
        <f>SUM(R83:R94)</f>
        <v>0</v>
      </c>
      <c r="S82" s="213"/>
      <c r="T82" s="215">
        <f>SUM(T83:T94)</f>
        <v>0</v>
      </c>
      <c r="AR82" s="216" t="s">
        <v>82</v>
      </c>
      <c r="AT82" s="217" t="s">
        <v>73</v>
      </c>
      <c r="AU82" s="217" t="s">
        <v>82</v>
      </c>
      <c r="AY82" s="216" t="s">
        <v>157</v>
      </c>
      <c r="BK82" s="218">
        <f>SUM(BK83:BK94)</f>
        <v>0</v>
      </c>
    </row>
    <row r="83" spans="2:65" s="1" customFormat="1" ht="16.5" customHeight="1">
      <c r="B83" s="46"/>
      <c r="C83" s="221" t="s">
        <v>82</v>
      </c>
      <c r="D83" s="221" t="s">
        <v>159</v>
      </c>
      <c r="E83" s="222" t="s">
        <v>84</v>
      </c>
      <c r="F83" s="223" t="s">
        <v>2310</v>
      </c>
      <c r="G83" s="224" t="s">
        <v>395</v>
      </c>
      <c r="H83" s="225">
        <v>1</v>
      </c>
      <c r="I83" s="226"/>
      <c r="J83" s="227">
        <f>ROUND(I83*H83,2)</f>
        <v>0</v>
      </c>
      <c r="K83" s="223" t="s">
        <v>183</v>
      </c>
      <c r="L83" s="72"/>
      <c r="M83" s="228" t="s">
        <v>30</v>
      </c>
      <c r="N83" s="229" t="s">
        <v>45</v>
      </c>
      <c r="O83" s="47"/>
      <c r="P83" s="230">
        <f>O83*H83</f>
        <v>0</v>
      </c>
      <c r="Q83" s="230">
        <v>0</v>
      </c>
      <c r="R83" s="230">
        <f>Q83*H83</f>
        <v>0</v>
      </c>
      <c r="S83" s="230">
        <v>0</v>
      </c>
      <c r="T83" s="231">
        <f>S83*H83</f>
        <v>0</v>
      </c>
      <c r="AR83" s="24" t="s">
        <v>164</v>
      </c>
      <c r="AT83" s="24" t="s">
        <v>159</v>
      </c>
      <c r="AU83" s="24" t="s">
        <v>84</v>
      </c>
      <c r="AY83" s="24" t="s">
        <v>157</v>
      </c>
      <c r="BE83" s="232">
        <f>IF(N83="základní",J83,0)</f>
        <v>0</v>
      </c>
      <c r="BF83" s="232">
        <f>IF(N83="snížená",J83,0)</f>
        <v>0</v>
      </c>
      <c r="BG83" s="232">
        <f>IF(N83="zákl. přenesená",J83,0)</f>
        <v>0</v>
      </c>
      <c r="BH83" s="232">
        <f>IF(N83="sníž. přenesená",J83,0)</f>
        <v>0</v>
      </c>
      <c r="BI83" s="232">
        <f>IF(N83="nulová",J83,0)</f>
        <v>0</v>
      </c>
      <c r="BJ83" s="24" t="s">
        <v>82</v>
      </c>
      <c r="BK83" s="232">
        <f>ROUND(I83*H83,2)</f>
        <v>0</v>
      </c>
      <c r="BL83" s="24" t="s">
        <v>164</v>
      </c>
      <c r="BM83" s="24" t="s">
        <v>82</v>
      </c>
    </row>
    <row r="84" spans="2:65" s="1" customFormat="1" ht="16.5" customHeight="1">
      <c r="B84" s="46"/>
      <c r="C84" s="221" t="s">
        <v>84</v>
      </c>
      <c r="D84" s="221" t="s">
        <v>159</v>
      </c>
      <c r="E84" s="222" t="s">
        <v>178</v>
      </c>
      <c r="F84" s="223" t="s">
        <v>2311</v>
      </c>
      <c r="G84" s="224" t="s">
        <v>395</v>
      </c>
      <c r="H84" s="225">
        <v>1</v>
      </c>
      <c r="I84" s="226"/>
      <c r="J84" s="227">
        <f>ROUND(I84*H84,2)</f>
        <v>0</v>
      </c>
      <c r="K84" s="223" t="s">
        <v>183</v>
      </c>
      <c r="L84" s="72"/>
      <c r="M84" s="228" t="s">
        <v>30</v>
      </c>
      <c r="N84" s="229" t="s">
        <v>45</v>
      </c>
      <c r="O84" s="47"/>
      <c r="P84" s="230">
        <f>O84*H84</f>
        <v>0</v>
      </c>
      <c r="Q84" s="230">
        <v>0</v>
      </c>
      <c r="R84" s="230">
        <f>Q84*H84</f>
        <v>0</v>
      </c>
      <c r="S84" s="230">
        <v>0</v>
      </c>
      <c r="T84" s="231">
        <f>S84*H84</f>
        <v>0</v>
      </c>
      <c r="AR84" s="24" t="s">
        <v>164</v>
      </c>
      <c r="AT84" s="24" t="s">
        <v>159</v>
      </c>
      <c r="AU84" s="24" t="s">
        <v>84</v>
      </c>
      <c r="AY84" s="24" t="s">
        <v>157</v>
      </c>
      <c r="BE84" s="232">
        <f>IF(N84="základní",J84,0)</f>
        <v>0</v>
      </c>
      <c r="BF84" s="232">
        <f>IF(N84="snížená",J84,0)</f>
        <v>0</v>
      </c>
      <c r="BG84" s="232">
        <f>IF(N84="zákl. přenesená",J84,0)</f>
        <v>0</v>
      </c>
      <c r="BH84" s="232">
        <f>IF(N84="sníž. přenesená",J84,0)</f>
        <v>0</v>
      </c>
      <c r="BI84" s="232">
        <f>IF(N84="nulová",J84,0)</f>
        <v>0</v>
      </c>
      <c r="BJ84" s="24" t="s">
        <v>82</v>
      </c>
      <c r="BK84" s="232">
        <f>ROUND(I84*H84,2)</f>
        <v>0</v>
      </c>
      <c r="BL84" s="24" t="s">
        <v>164</v>
      </c>
      <c r="BM84" s="24" t="s">
        <v>84</v>
      </c>
    </row>
    <row r="85" spans="2:65" s="1" customFormat="1" ht="16.5" customHeight="1">
      <c r="B85" s="46"/>
      <c r="C85" s="221" t="s">
        <v>178</v>
      </c>
      <c r="D85" s="221" t="s">
        <v>159</v>
      </c>
      <c r="E85" s="222" t="s">
        <v>164</v>
      </c>
      <c r="F85" s="223" t="s">
        <v>2312</v>
      </c>
      <c r="G85" s="224" t="s">
        <v>395</v>
      </c>
      <c r="H85" s="225">
        <v>1</v>
      </c>
      <c r="I85" s="226"/>
      <c r="J85" s="227">
        <f>ROUND(I85*H85,2)</f>
        <v>0</v>
      </c>
      <c r="K85" s="223" t="s">
        <v>183</v>
      </c>
      <c r="L85" s="72"/>
      <c r="M85" s="228" t="s">
        <v>30</v>
      </c>
      <c r="N85" s="229" t="s">
        <v>45</v>
      </c>
      <c r="O85" s="47"/>
      <c r="P85" s="230">
        <f>O85*H85</f>
        <v>0</v>
      </c>
      <c r="Q85" s="230">
        <v>0</v>
      </c>
      <c r="R85" s="230">
        <f>Q85*H85</f>
        <v>0</v>
      </c>
      <c r="S85" s="230">
        <v>0</v>
      </c>
      <c r="T85" s="231">
        <f>S85*H85</f>
        <v>0</v>
      </c>
      <c r="AR85" s="24" t="s">
        <v>164</v>
      </c>
      <c r="AT85" s="24" t="s">
        <v>159</v>
      </c>
      <c r="AU85" s="24" t="s">
        <v>84</v>
      </c>
      <c r="AY85" s="24" t="s">
        <v>157</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164</v>
      </c>
      <c r="BM85" s="24" t="s">
        <v>178</v>
      </c>
    </row>
    <row r="86" spans="2:65" s="1" customFormat="1" ht="16.5" customHeight="1">
      <c r="B86" s="46"/>
      <c r="C86" s="221" t="s">
        <v>164</v>
      </c>
      <c r="D86" s="221" t="s">
        <v>159</v>
      </c>
      <c r="E86" s="222" t="s">
        <v>190</v>
      </c>
      <c r="F86" s="223" t="s">
        <v>2313</v>
      </c>
      <c r="G86" s="224" t="s">
        <v>395</v>
      </c>
      <c r="H86" s="225">
        <v>1</v>
      </c>
      <c r="I86" s="226"/>
      <c r="J86" s="227">
        <f>ROUND(I86*H86,2)</f>
        <v>0</v>
      </c>
      <c r="K86" s="223" t="s">
        <v>183</v>
      </c>
      <c r="L86" s="72"/>
      <c r="M86" s="228" t="s">
        <v>30</v>
      </c>
      <c r="N86" s="229" t="s">
        <v>45</v>
      </c>
      <c r="O86" s="47"/>
      <c r="P86" s="230">
        <f>O86*H86</f>
        <v>0</v>
      </c>
      <c r="Q86" s="230">
        <v>0</v>
      </c>
      <c r="R86" s="230">
        <f>Q86*H86</f>
        <v>0</v>
      </c>
      <c r="S86" s="230">
        <v>0</v>
      </c>
      <c r="T86" s="231">
        <f>S86*H86</f>
        <v>0</v>
      </c>
      <c r="AR86" s="24" t="s">
        <v>164</v>
      </c>
      <c r="AT86" s="24" t="s">
        <v>159</v>
      </c>
      <c r="AU86" s="24" t="s">
        <v>84</v>
      </c>
      <c r="AY86" s="24" t="s">
        <v>157</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164</v>
      </c>
      <c r="BM86" s="24" t="s">
        <v>164</v>
      </c>
    </row>
    <row r="87" spans="2:65" s="1" customFormat="1" ht="16.5" customHeight="1">
      <c r="B87" s="46"/>
      <c r="C87" s="221" t="s">
        <v>190</v>
      </c>
      <c r="D87" s="221" t="s">
        <v>159</v>
      </c>
      <c r="E87" s="222" t="s">
        <v>197</v>
      </c>
      <c r="F87" s="223" t="s">
        <v>2314</v>
      </c>
      <c r="G87" s="224" t="s">
        <v>395</v>
      </c>
      <c r="H87" s="225">
        <v>1</v>
      </c>
      <c r="I87" s="226"/>
      <c r="J87" s="227">
        <f>ROUND(I87*H87,2)</f>
        <v>0</v>
      </c>
      <c r="K87" s="223" t="s">
        <v>183</v>
      </c>
      <c r="L87" s="72"/>
      <c r="M87" s="228" t="s">
        <v>30</v>
      </c>
      <c r="N87" s="229" t="s">
        <v>45</v>
      </c>
      <c r="O87" s="47"/>
      <c r="P87" s="230">
        <f>O87*H87</f>
        <v>0</v>
      </c>
      <c r="Q87" s="230">
        <v>0</v>
      </c>
      <c r="R87" s="230">
        <f>Q87*H87</f>
        <v>0</v>
      </c>
      <c r="S87" s="230">
        <v>0</v>
      </c>
      <c r="T87" s="231">
        <f>S87*H87</f>
        <v>0</v>
      </c>
      <c r="AR87" s="24" t="s">
        <v>164</v>
      </c>
      <c r="AT87" s="24" t="s">
        <v>159</v>
      </c>
      <c r="AU87" s="24" t="s">
        <v>84</v>
      </c>
      <c r="AY87" s="24" t="s">
        <v>157</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164</v>
      </c>
      <c r="BM87" s="24" t="s">
        <v>190</v>
      </c>
    </row>
    <row r="88" spans="2:65" s="1" customFormat="1" ht="16.5" customHeight="1">
      <c r="B88" s="46"/>
      <c r="C88" s="221" t="s">
        <v>197</v>
      </c>
      <c r="D88" s="221" t="s">
        <v>159</v>
      </c>
      <c r="E88" s="222" t="s">
        <v>201</v>
      </c>
      <c r="F88" s="223" t="s">
        <v>2315</v>
      </c>
      <c r="G88" s="224" t="s">
        <v>295</v>
      </c>
      <c r="H88" s="225">
        <v>20</v>
      </c>
      <c r="I88" s="226"/>
      <c r="J88" s="227">
        <f>ROUND(I88*H88,2)</f>
        <v>0</v>
      </c>
      <c r="K88" s="223" t="s">
        <v>183</v>
      </c>
      <c r="L88" s="72"/>
      <c r="M88" s="228" t="s">
        <v>30</v>
      </c>
      <c r="N88" s="229" t="s">
        <v>45</v>
      </c>
      <c r="O88" s="47"/>
      <c r="P88" s="230">
        <f>O88*H88</f>
        <v>0</v>
      </c>
      <c r="Q88" s="230">
        <v>0</v>
      </c>
      <c r="R88" s="230">
        <f>Q88*H88</f>
        <v>0</v>
      </c>
      <c r="S88" s="230">
        <v>0</v>
      </c>
      <c r="T88" s="231">
        <f>S88*H88</f>
        <v>0</v>
      </c>
      <c r="AR88" s="24" t="s">
        <v>164</v>
      </c>
      <c r="AT88" s="24" t="s">
        <v>159</v>
      </c>
      <c r="AU88" s="24" t="s">
        <v>84</v>
      </c>
      <c r="AY88" s="24" t="s">
        <v>157</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164</v>
      </c>
      <c r="BM88" s="24" t="s">
        <v>197</v>
      </c>
    </row>
    <row r="89" spans="2:65" s="1" customFormat="1" ht="16.5" customHeight="1">
      <c r="B89" s="46"/>
      <c r="C89" s="221" t="s">
        <v>201</v>
      </c>
      <c r="D89" s="221" t="s">
        <v>159</v>
      </c>
      <c r="E89" s="222" t="s">
        <v>184</v>
      </c>
      <c r="F89" s="223" t="s">
        <v>2316</v>
      </c>
      <c r="G89" s="224" t="s">
        <v>295</v>
      </c>
      <c r="H89" s="225">
        <v>20</v>
      </c>
      <c r="I89" s="226"/>
      <c r="J89" s="227">
        <f>ROUND(I89*H89,2)</f>
        <v>0</v>
      </c>
      <c r="K89" s="223" t="s">
        <v>183</v>
      </c>
      <c r="L89" s="72"/>
      <c r="M89" s="228" t="s">
        <v>30</v>
      </c>
      <c r="N89" s="229" t="s">
        <v>45</v>
      </c>
      <c r="O89" s="47"/>
      <c r="P89" s="230">
        <f>O89*H89</f>
        <v>0</v>
      </c>
      <c r="Q89" s="230">
        <v>0</v>
      </c>
      <c r="R89" s="230">
        <f>Q89*H89</f>
        <v>0</v>
      </c>
      <c r="S89" s="230">
        <v>0</v>
      </c>
      <c r="T89" s="231">
        <f>S89*H89</f>
        <v>0</v>
      </c>
      <c r="AR89" s="24" t="s">
        <v>164</v>
      </c>
      <c r="AT89" s="24" t="s">
        <v>159</v>
      </c>
      <c r="AU89" s="24" t="s">
        <v>84</v>
      </c>
      <c r="AY89" s="24" t="s">
        <v>157</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164</v>
      </c>
      <c r="BM89" s="24" t="s">
        <v>201</v>
      </c>
    </row>
    <row r="90" spans="2:65" s="1" customFormat="1" ht="16.5" customHeight="1">
      <c r="B90" s="46"/>
      <c r="C90" s="221" t="s">
        <v>184</v>
      </c>
      <c r="D90" s="221" t="s">
        <v>159</v>
      </c>
      <c r="E90" s="222" t="s">
        <v>213</v>
      </c>
      <c r="F90" s="223" t="s">
        <v>2317</v>
      </c>
      <c r="G90" s="224" t="s">
        <v>395</v>
      </c>
      <c r="H90" s="225">
        <v>8</v>
      </c>
      <c r="I90" s="226"/>
      <c r="J90" s="227">
        <f>ROUND(I90*H90,2)</f>
        <v>0</v>
      </c>
      <c r="K90" s="223" t="s">
        <v>183</v>
      </c>
      <c r="L90" s="72"/>
      <c r="M90" s="228" t="s">
        <v>30</v>
      </c>
      <c r="N90" s="229" t="s">
        <v>45</v>
      </c>
      <c r="O90" s="47"/>
      <c r="P90" s="230">
        <f>O90*H90</f>
        <v>0</v>
      </c>
      <c r="Q90" s="230">
        <v>0</v>
      </c>
      <c r="R90" s="230">
        <f>Q90*H90</f>
        <v>0</v>
      </c>
      <c r="S90" s="230">
        <v>0</v>
      </c>
      <c r="T90" s="231">
        <f>S90*H90</f>
        <v>0</v>
      </c>
      <c r="AR90" s="24" t="s">
        <v>164</v>
      </c>
      <c r="AT90" s="24" t="s">
        <v>159</v>
      </c>
      <c r="AU90" s="24" t="s">
        <v>84</v>
      </c>
      <c r="AY90" s="24" t="s">
        <v>157</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164</v>
      </c>
      <c r="BM90" s="24" t="s">
        <v>184</v>
      </c>
    </row>
    <row r="91" spans="2:65" s="1" customFormat="1" ht="16.5" customHeight="1">
      <c r="B91" s="46"/>
      <c r="C91" s="221" t="s">
        <v>213</v>
      </c>
      <c r="D91" s="221" t="s">
        <v>159</v>
      </c>
      <c r="E91" s="222" t="s">
        <v>217</v>
      </c>
      <c r="F91" s="223" t="s">
        <v>2318</v>
      </c>
      <c r="G91" s="224" t="s">
        <v>395</v>
      </c>
      <c r="H91" s="225">
        <v>1</v>
      </c>
      <c r="I91" s="226"/>
      <c r="J91" s="227">
        <f>ROUND(I91*H91,2)</f>
        <v>0</v>
      </c>
      <c r="K91" s="223" t="s">
        <v>183</v>
      </c>
      <c r="L91" s="72"/>
      <c r="M91" s="228" t="s">
        <v>30</v>
      </c>
      <c r="N91" s="229" t="s">
        <v>45</v>
      </c>
      <c r="O91" s="47"/>
      <c r="P91" s="230">
        <f>O91*H91</f>
        <v>0</v>
      </c>
      <c r="Q91" s="230">
        <v>0</v>
      </c>
      <c r="R91" s="230">
        <f>Q91*H91</f>
        <v>0</v>
      </c>
      <c r="S91" s="230">
        <v>0</v>
      </c>
      <c r="T91" s="231">
        <f>S91*H91</f>
        <v>0</v>
      </c>
      <c r="AR91" s="24" t="s">
        <v>164</v>
      </c>
      <c r="AT91" s="24" t="s">
        <v>159</v>
      </c>
      <c r="AU91" s="24" t="s">
        <v>84</v>
      </c>
      <c r="AY91" s="24" t="s">
        <v>157</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164</v>
      </c>
      <c r="BM91" s="24" t="s">
        <v>213</v>
      </c>
    </row>
    <row r="92" spans="2:65" s="1" customFormat="1" ht="16.5" customHeight="1">
      <c r="B92" s="46"/>
      <c r="C92" s="221" t="s">
        <v>217</v>
      </c>
      <c r="D92" s="221" t="s">
        <v>159</v>
      </c>
      <c r="E92" s="222" t="s">
        <v>223</v>
      </c>
      <c r="F92" s="223" t="s">
        <v>2319</v>
      </c>
      <c r="G92" s="224" t="s">
        <v>395</v>
      </c>
      <c r="H92" s="225">
        <v>1</v>
      </c>
      <c r="I92" s="226"/>
      <c r="J92" s="227">
        <f>ROUND(I92*H92,2)</f>
        <v>0</v>
      </c>
      <c r="K92" s="223" t="s">
        <v>183</v>
      </c>
      <c r="L92" s="72"/>
      <c r="M92" s="228" t="s">
        <v>30</v>
      </c>
      <c r="N92" s="229" t="s">
        <v>45</v>
      </c>
      <c r="O92" s="47"/>
      <c r="P92" s="230">
        <f>O92*H92</f>
        <v>0</v>
      </c>
      <c r="Q92" s="230">
        <v>0</v>
      </c>
      <c r="R92" s="230">
        <f>Q92*H92</f>
        <v>0</v>
      </c>
      <c r="S92" s="230">
        <v>0</v>
      </c>
      <c r="T92" s="231">
        <f>S92*H92</f>
        <v>0</v>
      </c>
      <c r="AR92" s="24" t="s">
        <v>164</v>
      </c>
      <c r="AT92" s="24" t="s">
        <v>159</v>
      </c>
      <c r="AU92" s="24" t="s">
        <v>84</v>
      </c>
      <c r="AY92" s="24" t="s">
        <v>157</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164</v>
      </c>
      <c r="BM92" s="24" t="s">
        <v>217</v>
      </c>
    </row>
    <row r="93" spans="2:65" s="1" customFormat="1" ht="16.5" customHeight="1">
      <c r="B93" s="46"/>
      <c r="C93" s="221" t="s">
        <v>223</v>
      </c>
      <c r="D93" s="221" t="s">
        <v>159</v>
      </c>
      <c r="E93" s="222" t="s">
        <v>227</v>
      </c>
      <c r="F93" s="223" t="s">
        <v>2320</v>
      </c>
      <c r="G93" s="224" t="s">
        <v>395</v>
      </c>
      <c r="H93" s="225">
        <v>1</v>
      </c>
      <c r="I93" s="226"/>
      <c r="J93" s="227">
        <f>ROUND(I93*H93,2)</f>
        <v>0</v>
      </c>
      <c r="K93" s="223" t="s">
        <v>183</v>
      </c>
      <c r="L93" s="72"/>
      <c r="M93" s="228" t="s">
        <v>30</v>
      </c>
      <c r="N93" s="229" t="s">
        <v>45</v>
      </c>
      <c r="O93" s="47"/>
      <c r="P93" s="230">
        <f>O93*H93</f>
        <v>0</v>
      </c>
      <c r="Q93" s="230">
        <v>0</v>
      </c>
      <c r="R93" s="230">
        <f>Q93*H93</f>
        <v>0</v>
      </c>
      <c r="S93" s="230">
        <v>0</v>
      </c>
      <c r="T93" s="231">
        <f>S93*H93</f>
        <v>0</v>
      </c>
      <c r="AR93" s="24" t="s">
        <v>164</v>
      </c>
      <c r="AT93" s="24" t="s">
        <v>159</v>
      </c>
      <c r="AU93" s="24" t="s">
        <v>84</v>
      </c>
      <c r="AY93" s="24" t="s">
        <v>157</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164</v>
      </c>
      <c r="BM93" s="24" t="s">
        <v>223</v>
      </c>
    </row>
    <row r="94" spans="2:65" s="1" customFormat="1" ht="16.5" customHeight="1">
      <c r="B94" s="46"/>
      <c r="C94" s="221" t="s">
        <v>227</v>
      </c>
      <c r="D94" s="221" t="s">
        <v>159</v>
      </c>
      <c r="E94" s="222" t="s">
        <v>235</v>
      </c>
      <c r="F94" s="223" t="s">
        <v>2321</v>
      </c>
      <c r="G94" s="224" t="s">
        <v>395</v>
      </c>
      <c r="H94" s="225">
        <v>1</v>
      </c>
      <c r="I94" s="226"/>
      <c r="J94" s="227">
        <f>ROUND(I94*H94,2)</f>
        <v>0</v>
      </c>
      <c r="K94" s="223" t="s">
        <v>183</v>
      </c>
      <c r="L94" s="72"/>
      <c r="M94" s="228" t="s">
        <v>30</v>
      </c>
      <c r="N94" s="229" t="s">
        <v>45</v>
      </c>
      <c r="O94" s="47"/>
      <c r="P94" s="230">
        <f>O94*H94</f>
        <v>0</v>
      </c>
      <c r="Q94" s="230">
        <v>0</v>
      </c>
      <c r="R94" s="230">
        <f>Q94*H94</f>
        <v>0</v>
      </c>
      <c r="S94" s="230">
        <v>0</v>
      </c>
      <c r="T94" s="231">
        <f>S94*H94</f>
        <v>0</v>
      </c>
      <c r="AR94" s="24" t="s">
        <v>164</v>
      </c>
      <c r="AT94" s="24" t="s">
        <v>159</v>
      </c>
      <c r="AU94" s="24" t="s">
        <v>84</v>
      </c>
      <c r="AY94" s="24" t="s">
        <v>157</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164</v>
      </c>
      <c r="BM94" s="24" t="s">
        <v>227</v>
      </c>
    </row>
    <row r="95" spans="2:63" s="10" customFormat="1" ht="29.85" customHeight="1">
      <c r="B95" s="205"/>
      <c r="C95" s="206"/>
      <c r="D95" s="207" t="s">
        <v>73</v>
      </c>
      <c r="E95" s="219" t="s">
        <v>272</v>
      </c>
      <c r="F95" s="219" t="s">
        <v>2322</v>
      </c>
      <c r="G95" s="206"/>
      <c r="H95" s="206"/>
      <c r="I95" s="209"/>
      <c r="J95" s="220">
        <f>BK95</f>
        <v>0</v>
      </c>
      <c r="K95" s="206"/>
      <c r="L95" s="211"/>
      <c r="M95" s="212"/>
      <c r="N95" s="213"/>
      <c r="O95" s="213"/>
      <c r="P95" s="214">
        <f>SUM(P96:P114)</f>
        <v>0</v>
      </c>
      <c r="Q95" s="213"/>
      <c r="R95" s="214">
        <f>SUM(R96:R114)</f>
        <v>0</v>
      </c>
      <c r="S95" s="213"/>
      <c r="T95" s="215">
        <f>SUM(T96:T114)</f>
        <v>0</v>
      </c>
      <c r="AR95" s="216" t="s">
        <v>82</v>
      </c>
      <c r="AT95" s="217" t="s">
        <v>73</v>
      </c>
      <c r="AU95" s="217" t="s">
        <v>82</v>
      </c>
      <c r="AY95" s="216" t="s">
        <v>157</v>
      </c>
      <c r="BK95" s="218">
        <f>SUM(BK96:BK114)</f>
        <v>0</v>
      </c>
    </row>
    <row r="96" spans="2:65" s="1" customFormat="1" ht="16.5" customHeight="1">
      <c r="B96" s="46"/>
      <c r="C96" s="221" t="s">
        <v>235</v>
      </c>
      <c r="D96" s="221" t="s">
        <v>159</v>
      </c>
      <c r="E96" s="222" t="s">
        <v>279</v>
      </c>
      <c r="F96" s="223" t="s">
        <v>2323</v>
      </c>
      <c r="G96" s="224" t="s">
        <v>395</v>
      </c>
      <c r="H96" s="225">
        <v>1</v>
      </c>
      <c r="I96" s="226"/>
      <c r="J96" s="227">
        <f>ROUND(I96*H96,2)</f>
        <v>0</v>
      </c>
      <c r="K96" s="223" t="s">
        <v>183</v>
      </c>
      <c r="L96" s="72"/>
      <c r="M96" s="228" t="s">
        <v>30</v>
      </c>
      <c r="N96" s="229" t="s">
        <v>45</v>
      </c>
      <c r="O96" s="47"/>
      <c r="P96" s="230">
        <f>O96*H96</f>
        <v>0</v>
      </c>
      <c r="Q96" s="230">
        <v>0</v>
      </c>
      <c r="R96" s="230">
        <f>Q96*H96</f>
        <v>0</v>
      </c>
      <c r="S96" s="230">
        <v>0</v>
      </c>
      <c r="T96" s="231">
        <f>S96*H96</f>
        <v>0</v>
      </c>
      <c r="AR96" s="24" t="s">
        <v>164</v>
      </c>
      <c r="AT96" s="24" t="s">
        <v>159</v>
      </c>
      <c r="AU96" s="24" t="s">
        <v>84</v>
      </c>
      <c r="AY96" s="24" t="s">
        <v>157</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164</v>
      </c>
      <c r="BM96" s="24" t="s">
        <v>241</v>
      </c>
    </row>
    <row r="97" spans="2:65" s="1" customFormat="1" ht="16.5" customHeight="1">
      <c r="B97" s="46"/>
      <c r="C97" s="221" t="s">
        <v>241</v>
      </c>
      <c r="D97" s="221" t="s">
        <v>159</v>
      </c>
      <c r="E97" s="222" t="s">
        <v>9</v>
      </c>
      <c r="F97" s="223" t="s">
        <v>2324</v>
      </c>
      <c r="G97" s="224" t="s">
        <v>395</v>
      </c>
      <c r="H97" s="225">
        <v>1</v>
      </c>
      <c r="I97" s="226"/>
      <c r="J97" s="227">
        <f>ROUND(I97*H97,2)</f>
        <v>0</v>
      </c>
      <c r="K97" s="223" t="s">
        <v>183</v>
      </c>
      <c r="L97" s="72"/>
      <c r="M97" s="228" t="s">
        <v>30</v>
      </c>
      <c r="N97" s="229" t="s">
        <v>45</v>
      </c>
      <c r="O97" s="47"/>
      <c r="P97" s="230">
        <f>O97*H97</f>
        <v>0</v>
      </c>
      <c r="Q97" s="230">
        <v>0</v>
      </c>
      <c r="R97" s="230">
        <f>Q97*H97</f>
        <v>0</v>
      </c>
      <c r="S97" s="230">
        <v>0</v>
      </c>
      <c r="T97" s="231">
        <f>S97*H97</f>
        <v>0</v>
      </c>
      <c r="AR97" s="24" t="s">
        <v>164</v>
      </c>
      <c r="AT97" s="24" t="s">
        <v>159</v>
      </c>
      <c r="AU97" s="24" t="s">
        <v>84</v>
      </c>
      <c r="AY97" s="24" t="s">
        <v>157</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164</v>
      </c>
      <c r="BM97" s="24" t="s">
        <v>10</v>
      </c>
    </row>
    <row r="98" spans="2:65" s="1" customFormat="1" ht="16.5" customHeight="1">
      <c r="B98" s="46"/>
      <c r="C98" s="221" t="s">
        <v>10</v>
      </c>
      <c r="D98" s="221" t="s">
        <v>159</v>
      </c>
      <c r="E98" s="222" t="s">
        <v>288</v>
      </c>
      <c r="F98" s="223" t="s">
        <v>2325</v>
      </c>
      <c r="G98" s="224" t="s">
        <v>395</v>
      </c>
      <c r="H98" s="225">
        <v>1</v>
      </c>
      <c r="I98" s="226"/>
      <c r="J98" s="227">
        <f>ROUND(I98*H98,2)</f>
        <v>0</v>
      </c>
      <c r="K98" s="223" t="s">
        <v>183</v>
      </c>
      <c r="L98" s="72"/>
      <c r="M98" s="228" t="s">
        <v>30</v>
      </c>
      <c r="N98" s="229" t="s">
        <v>45</v>
      </c>
      <c r="O98" s="47"/>
      <c r="P98" s="230">
        <f>O98*H98</f>
        <v>0</v>
      </c>
      <c r="Q98" s="230">
        <v>0</v>
      </c>
      <c r="R98" s="230">
        <f>Q98*H98</f>
        <v>0</v>
      </c>
      <c r="S98" s="230">
        <v>0</v>
      </c>
      <c r="T98" s="231">
        <f>S98*H98</f>
        <v>0</v>
      </c>
      <c r="AR98" s="24" t="s">
        <v>164</v>
      </c>
      <c r="AT98" s="24" t="s">
        <v>159</v>
      </c>
      <c r="AU98" s="24" t="s">
        <v>84</v>
      </c>
      <c r="AY98" s="24" t="s">
        <v>157</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164</v>
      </c>
      <c r="BM98" s="24" t="s">
        <v>255</v>
      </c>
    </row>
    <row r="99" spans="2:65" s="1" customFormat="1" ht="16.5" customHeight="1">
      <c r="B99" s="46"/>
      <c r="C99" s="221" t="s">
        <v>255</v>
      </c>
      <c r="D99" s="221" t="s">
        <v>159</v>
      </c>
      <c r="E99" s="222" t="s">
        <v>292</v>
      </c>
      <c r="F99" s="223" t="s">
        <v>2326</v>
      </c>
      <c r="G99" s="224" t="s">
        <v>395</v>
      </c>
      <c r="H99" s="225">
        <v>2</v>
      </c>
      <c r="I99" s="226"/>
      <c r="J99" s="227">
        <f>ROUND(I99*H99,2)</f>
        <v>0</v>
      </c>
      <c r="K99" s="223" t="s">
        <v>183</v>
      </c>
      <c r="L99" s="72"/>
      <c r="M99" s="228" t="s">
        <v>30</v>
      </c>
      <c r="N99" s="229" t="s">
        <v>45</v>
      </c>
      <c r="O99" s="47"/>
      <c r="P99" s="230">
        <f>O99*H99</f>
        <v>0</v>
      </c>
      <c r="Q99" s="230">
        <v>0</v>
      </c>
      <c r="R99" s="230">
        <f>Q99*H99</f>
        <v>0</v>
      </c>
      <c r="S99" s="230">
        <v>0</v>
      </c>
      <c r="T99" s="231">
        <f>S99*H99</f>
        <v>0</v>
      </c>
      <c r="AR99" s="24" t="s">
        <v>164</v>
      </c>
      <c r="AT99" s="24" t="s">
        <v>159</v>
      </c>
      <c r="AU99" s="24" t="s">
        <v>84</v>
      </c>
      <c r="AY99" s="24" t="s">
        <v>157</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164</v>
      </c>
      <c r="BM99" s="24" t="s">
        <v>261</v>
      </c>
    </row>
    <row r="100" spans="2:65" s="1" customFormat="1" ht="16.5" customHeight="1">
      <c r="B100" s="46"/>
      <c r="C100" s="221" t="s">
        <v>261</v>
      </c>
      <c r="D100" s="221" t="s">
        <v>159</v>
      </c>
      <c r="E100" s="222" t="s">
        <v>299</v>
      </c>
      <c r="F100" s="223" t="s">
        <v>2327</v>
      </c>
      <c r="G100" s="224" t="s">
        <v>395</v>
      </c>
      <c r="H100" s="225">
        <v>2</v>
      </c>
      <c r="I100" s="226"/>
      <c r="J100" s="227">
        <f>ROUND(I100*H100,2)</f>
        <v>0</v>
      </c>
      <c r="K100" s="223" t="s">
        <v>183</v>
      </c>
      <c r="L100" s="72"/>
      <c r="M100" s="228" t="s">
        <v>30</v>
      </c>
      <c r="N100" s="229" t="s">
        <v>45</v>
      </c>
      <c r="O100" s="47"/>
      <c r="P100" s="230">
        <f>O100*H100</f>
        <v>0</v>
      </c>
      <c r="Q100" s="230">
        <v>0</v>
      </c>
      <c r="R100" s="230">
        <f>Q100*H100</f>
        <v>0</v>
      </c>
      <c r="S100" s="230">
        <v>0</v>
      </c>
      <c r="T100" s="231">
        <f>S100*H100</f>
        <v>0</v>
      </c>
      <c r="AR100" s="24" t="s">
        <v>164</v>
      </c>
      <c r="AT100" s="24" t="s">
        <v>159</v>
      </c>
      <c r="AU100" s="24" t="s">
        <v>84</v>
      </c>
      <c r="AY100" s="24" t="s">
        <v>157</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164</v>
      </c>
      <c r="BM100" s="24" t="s">
        <v>267</v>
      </c>
    </row>
    <row r="101" spans="2:65" s="1" customFormat="1" ht="16.5" customHeight="1">
      <c r="B101" s="46"/>
      <c r="C101" s="221" t="s">
        <v>267</v>
      </c>
      <c r="D101" s="221" t="s">
        <v>159</v>
      </c>
      <c r="E101" s="222" t="s">
        <v>315</v>
      </c>
      <c r="F101" s="223" t="s">
        <v>2328</v>
      </c>
      <c r="G101" s="224" t="s">
        <v>395</v>
      </c>
      <c r="H101" s="225">
        <v>1</v>
      </c>
      <c r="I101" s="226"/>
      <c r="J101" s="227">
        <f>ROUND(I101*H101,2)</f>
        <v>0</v>
      </c>
      <c r="K101" s="223" t="s">
        <v>183</v>
      </c>
      <c r="L101" s="72"/>
      <c r="M101" s="228" t="s">
        <v>30</v>
      </c>
      <c r="N101" s="229" t="s">
        <v>45</v>
      </c>
      <c r="O101" s="47"/>
      <c r="P101" s="230">
        <f>O101*H101</f>
        <v>0</v>
      </c>
      <c r="Q101" s="230">
        <v>0</v>
      </c>
      <c r="R101" s="230">
        <f>Q101*H101</f>
        <v>0</v>
      </c>
      <c r="S101" s="230">
        <v>0</v>
      </c>
      <c r="T101" s="231">
        <f>S101*H101</f>
        <v>0</v>
      </c>
      <c r="AR101" s="24" t="s">
        <v>164</v>
      </c>
      <c r="AT101" s="24" t="s">
        <v>159</v>
      </c>
      <c r="AU101" s="24" t="s">
        <v>84</v>
      </c>
      <c r="AY101" s="24" t="s">
        <v>157</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164</v>
      </c>
      <c r="BM101" s="24" t="s">
        <v>272</v>
      </c>
    </row>
    <row r="102" spans="2:65" s="1" customFormat="1" ht="16.5" customHeight="1">
      <c r="B102" s="46"/>
      <c r="C102" s="221" t="s">
        <v>272</v>
      </c>
      <c r="D102" s="221" t="s">
        <v>159</v>
      </c>
      <c r="E102" s="222" t="s">
        <v>330</v>
      </c>
      <c r="F102" s="223" t="s">
        <v>2329</v>
      </c>
      <c r="G102" s="224" t="s">
        <v>395</v>
      </c>
      <c r="H102" s="225">
        <v>1</v>
      </c>
      <c r="I102" s="226"/>
      <c r="J102" s="227">
        <f>ROUND(I102*H102,2)</f>
        <v>0</v>
      </c>
      <c r="K102" s="223" t="s">
        <v>183</v>
      </c>
      <c r="L102" s="72"/>
      <c r="M102" s="228" t="s">
        <v>30</v>
      </c>
      <c r="N102" s="229" t="s">
        <v>45</v>
      </c>
      <c r="O102" s="47"/>
      <c r="P102" s="230">
        <f>O102*H102</f>
        <v>0</v>
      </c>
      <c r="Q102" s="230">
        <v>0</v>
      </c>
      <c r="R102" s="230">
        <f>Q102*H102</f>
        <v>0</v>
      </c>
      <c r="S102" s="230">
        <v>0</v>
      </c>
      <c r="T102" s="231">
        <f>S102*H102</f>
        <v>0</v>
      </c>
      <c r="AR102" s="24" t="s">
        <v>164</v>
      </c>
      <c r="AT102" s="24" t="s">
        <v>159</v>
      </c>
      <c r="AU102" s="24" t="s">
        <v>84</v>
      </c>
      <c r="AY102" s="24" t="s">
        <v>157</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164</v>
      </c>
      <c r="BM102" s="24" t="s">
        <v>279</v>
      </c>
    </row>
    <row r="103" spans="2:65" s="1" customFormat="1" ht="38.25" customHeight="1">
      <c r="B103" s="46"/>
      <c r="C103" s="221" t="s">
        <v>279</v>
      </c>
      <c r="D103" s="221" t="s">
        <v>159</v>
      </c>
      <c r="E103" s="222" t="s">
        <v>334</v>
      </c>
      <c r="F103" s="223" t="s">
        <v>2330</v>
      </c>
      <c r="G103" s="224" t="s">
        <v>395</v>
      </c>
      <c r="H103" s="225">
        <v>1</v>
      </c>
      <c r="I103" s="226"/>
      <c r="J103" s="227">
        <f>ROUND(I103*H103,2)</f>
        <v>0</v>
      </c>
      <c r="K103" s="223" t="s">
        <v>183</v>
      </c>
      <c r="L103" s="72"/>
      <c r="M103" s="228" t="s">
        <v>30</v>
      </c>
      <c r="N103" s="229" t="s">
        <v>45</v>
      </c>
      <c r="O103" s="47"/>
      <c r="P103" s="230">
        <f>O103*H103</f>
        <v>0</v>
      </c>
      <c r="Q103" s="230">
        <v>0</v>
      </c>
      <c r="R103" s="230">
        <f>Q103*H103</f>
        <v>0</v>
      </c>
      <c r="S103" s="230">
        <v>0</v>
      </c>
      <c r="T103" s="231">
        <f>S103*H103</f>
        <v>0</v>
      </c>
      <c r="AR103" s="24" t="s">
        <v>164</v>
      </c>
      <c r="AT103" s="24" t="s">
        <v>159</v>
      </c>
      <c r="AU103" s="24" t="s">
        <v>84</v>
      </c>
      <c r="AY103" s="24" t="s">
        <v>157</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164</v>
      </c>
      <c r="BM103" s="24" t="s">
        <v>9</v>
      </c>
    </row>
    <row r="104" spans="2:65" s="1" customFormat="1" ht="16.5" customHeight="1">
      <c r="B104" s="46"/>
      <c r="C104" s="221" t="s">
        <v>9</v>
      </c>
      <c r="D104" s="221" t="s">
        <v>159</v>
      </c>
      <c r="E104" s="222" t="s">
        <v>346</v>
      </c>
      <c r="F104" s="223" t="s">
        <v>2331</v>
      </c>
      <c r="G104" s="224" t="s">
        <v>395</v>
      </c>
      <c r="H104" s="225">
        <v>1</v>
      </c>
      <c r="I104" s="226"/>
      <c r="J104" s="227">
        <f>ROUND(I104*H104,2)</f>
        <v>0</v>
      </c>
      <c r="K104" s="223" t="s">
        <v>183</v>
      </c>
      <c r="L104" s="72"/>
      <c r="M104" s="228" t="s">
        <v>30</v>
      </c>
      <c r="N104" s="229" t="s">
        <v>45</v>
      </c>
      <c r="O104" s="47"/>
      <c r="P104" s="230">
        <f>O104*H104</f>
        <v>0</v>
      </c>
      <c r="Q104" s="230">
        <v>0</v>
      </c>
      <c r="R104" s="230">
        <f>Q104*H104</f>
        <v>0</v>
      </c>
      <c r="S104" s="230">
        <v>0</v>
      </c>
      <c r="T104" s="231">
        <f>S104*H104</f>
        <v>0</v>
      </c>
      <c r="AR104" s="24" t="s">
        <v>164</v>
      </c>
      <c r="AT104" s="24" t="s">
        <v>159</v>
      </c>
      <c r="AU104" s="24" t="s">
        <v>84</v>
      </c>
      <c r="AY104" s="24" t="s">
        <v>157</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164</v>
      </c>
      <c r="BM104" s="24" t="s">
        <v>288</v>
      </c>
    </row>
    <row r="105" spans="2:65" s="1" customFormat="1" ht="16.5" customHeight="1">
      <c r="B105" s="46"/>
      <c r="C105" s="221" t="s">
        <v>288</v>
      </c>
      <c r="D105" s="221" t="s">
        <v>159</v>
      </c>
      <c r="E105" s="222" t="s">
        <v>351</v>
      </c>
      <c r="F105" s="223" t="s">
        <v>2332</v>
      </c>
      <c r="G105" s="224" t="s">
        <v>395</v>
      </c>
      <c r="H105" s="225">
        <v>1</v>
      </c>
      <c r="I105" s="226"/>
      <c r="J105" s="227">
        <f>ROUND(I105*H105,2)</f>
        <v>0</v>
      </c>
      <c r="K105" s="223" t="s">
        <v>183</v>
      </c>
      <c r="L105" s="72"/>
      <c r="M105" s="228" t="s">
        <v>30</v>
      </c>
      <c r="N105" s="229" t="s">
        <v>45</v>
      </c>
      <c r="O105" s="47"/>
      <c r="P105" s="230">
        <f>O105*H105</f>
        <v>0</v>
      </c>
      <c r="Q105" s="230">
        <v>0</v>
      </c>
      <c r="R105" s="230">
        <f>Q105*H105</f>
        <v>0</v>
      </c>
      <c r="S105" s="230">
        <v>0</v>
      </c>
      <c r="T105" s="231">
        <f>S105*H105</f>
        <v>0</v>
      </c>
      <c r="AR105" s="24" t="s">
        <v>164</v>
      </c>
      <c r="AT105" s="24" t="s">
        <v>159</v>
      </c>
      <c r="AU105" s="24" t="s">
        <v>84</v>
      </c>
      <c r="AY105" s="24" t="s">
        <v>157</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164</v>
      </c>
      <c r="BM105" s="24" t="s">
        <v>292</v>
      </c>
    </row>
    <row r="106" spans="2:65" s="1" customFormat="1" ht="25.5" customHeight="1">
      <c r="B106" s="46"/>
      <c r="C106" s="221" t="s">
        <v>292</v>
      </c>
      <c r="D106" s="221" t="s">
        <v>159</v>
      </c>
      <c r="E106" s="222" t="s">
        <v>359</v>
      </c>
      <c r="F106" s="223" t="s">
        <v>2333</v>
      </c>
      <c r="G106" s="224" t="s">
        <v>395</v>
      </c>
      <c r="H106" s="225">
        <v>1</v>
      </c>
      <c r="I106" s="226"/>
      <c r="J106" s="227">
        <f>ROUND(I106*H106,2)</f>
        <v>0</v>
      </c>
      <c r="K106" s="223" t="s">
        <v>183</v>
      </c>
      <c r="L106" s="72"/>
      <c r="M106" s="228" t="s">
        <v>30</v>
      </c>
      <c r="N106" s="229" t="s">
        <v>45</v>
      </c>
      <c r="O106" s="47"/>
      <c r="P106" s="230">
        <f>O106*H106</f>
        <v>0</v>
      </c>
      <c r="Q106" s="230">
        <v>0</v>
      </c>
      <c r="R106" s="230">
        <f>Q106*H106</f>
        <v>0</v>
      </c>
      <c r="S106" s="230">
        <v>0</v>
      </c>
      <c r="T106" s="231">
        <f>S106*H106</f>
        <v>0</v>
      </c>
      <c r="AR106" s="24" t="s">
        <v>164</v>
      </c>
      <c r="AT106" s="24" t="s">
        <v>159</v>
      </c>
      <c r="AU106" s="24" t="s">
        <v>84</v>
      </c>
      <c r="AY106" s="24" t="s">
        <v>157</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164</v>
      </c>
      <c r="BM106" s="24" t="s">
        <v>299</v>
      </c>
    </row>
    <row r="107" spans="2:65" s="1" customFormat="1" ht="16.5" customHeight="1">
      <c r="B107" s="46"/>
      <c r="C107" s="221" t="s">
        <v>299</v>
      </c>
      <c r="D107" s="221" t="s">
        <v>159</v>
      </c>
      <c r="E107" s="222" t="s">
        <v>363</v>
      </c>
      <c r="F107" s="223" t="s">
        <v>2334</v>
      </c>
      <c r="G107" s="224" t="s">
        <v>395</v>
      </c>
      <c r="H107" s="225">
        <v>1</v>
      </c>
      <c r="I107" s="226"/>
      <c r="J107" s="227">
        <f>ROUND(I107*H107,2)</f>
        <v>0</v>
      </c>
      <c r="K107" s="223" t="s">
        <v>183</v>
      </c>
      <c r="L107" s="72"/>
      <c r="M107" s="228" t="s">
        <v>30</v>
      </c>
      <c r="N107" s="229" t="s">
        <v>45</v>
      </c>
      <c r="O107" s="47"/>
      <c r="P107" s="230">
        <f>O107*H107</f>
        <v>0</v>
      </c>
      <c r="Q107" s="230">
        <v>0</v>
      </c>
      <c r="R107" s="230">
        <f>Q107*H107</f>
        <v>0</v>
      </c>
      <c r="S107" s="230">
        <v>0</v>
      </c>
      <c r="T107" s="231">
        <f>S107*H107</f>
        <v>0</v>
      </c>
      <c r="AR107" s="24" t="s">
        <v>164</v>
      </c>
      <c r="AT107" s="24" t="s">
        <v>159</v>
      </c>
      <c r="AU107" s="24" t="s">
        <v>84</v>
      </c>
      <c r="AY107" s="24" t="s">
        <v>157</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164</v>
      </c>
      <c r="BM107" s="24" t="s">
        <v>315</v>
      </c>
    </row>
    <row r="108" spans="2:65" s="1" customFormat="1" ht="16.5" customHeight="1">
      <c r="B108" s="46"/>
      <c r="C108" s="221" t="s">
        <v>315</v>
      </c>
      <c r="D108" s="221" t="s">
        <v>159</v>
      </c>
      <c r="E108" s="222" t="s">
        <v>370</v>
      </c>
      <c r="F108" s="223" t="s">
        <v>2335</v>
      </c>
      <c r="G108" s="224" t="s">
        <v>395</v>
      </c>
      <c r="H108" s="225">
        <v>2</v>
      </c>
      <c r="I108" s="226"/>
      <c r="J108" s="227">
        <f>ROUND(I108*H108,2)</f>
        <v>0</v>
      </c>
      <c r="K108" s="223" t="s">
        <v>183</v>
      </c>
      <c r="L108" s="72"/>
      <c r="M108" s="228" t="s">
        <v>30</v>
      </c>
      <c r="N108" s="229" t="s">
        <v>45</v>
      </c>
      <c r="O108" s="47"/>
      <c r="P108" s="230">
        <f>O108*H108</f>
        <v>0</v>
      </c>
      <c r="Q108" s="230">
        <v>0</v>
      </c>
      <c r="R108" s="230">
        <f>Q108*H108</f>
        <v>0</v>
      </c>
      <c r="S108" s="230">
        <v>0</v>
      </c>
      <c r="T108" s="231">
        <f>S108*H108</f>
        <v>0</v>
      </c>
      <c r="AR108" s="24" t="s">
        <v>164</v>
      </c>
      <c r="AT108" s="24" t="s">
        <v>159</v>
      </c>
      <c r="AU108" s="24" t="s">
        <v>84</v>
      </c>
      <c r="AY108" s="24" t="s">
        <v>157</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164</v>
      </c>
      <c r="BM108" s="24" t="s">
        <v>330</v>
      </c>
    </row>
    <row r="109" spans="2:65" s="1" customFormat="1" ht="25.5" customHeight="1">
      <c r="B109" s="46"/>
      <c r="C109" s="221" t="s">
        <v>330</v>
      </c>
      <c r="D109" s="221" t="s">
        <v>159</v>
      </c>
      <c r="E109" s="222" t="s">
        <v>376</v>
      </c>
      <c r="F109" s="223" t="s">
        <v>2336</v>
      </c>
      <c r="G109" s="224" t="s">
        <v>395</v>
      </c>
      <c r="H109" s="225">
        <v>2</v>
      </c>
      <c r="I109" s="226"/>
      <c r="J109" s="227">
        <f>ROUND(I109*H109,2)</f>
        <v>0</v>
      </c>
      <c r="K109" s="223" t="s">
        <v>183</v>
      </c>
      <c r="L109" s="72"/>
      <c r="M109" s="228" t="s">
        <v>30</v>
      </c>
      <c r="N109" s="229" t="s">
        <v>45</v>
      </c>
      <c r="O109" s="47"/>
      <c r="P109" s="230">
        <f>O109*H109</f>
        <v>0</v>
      </c>
      <c r="Q109" s="230">
        <v>0</v>
      </c>
      <c r="R109" s="230">
        <f>Q109*H109</f>
        <v>0</v>
      </c>
      <c r="S109" s="230">
        <v>0</v>
      </c>
      <c r="T109" s="231">
        <f>S109*H109</f>
        <v>0</v>
      </c>
      <c r="AR109" s="24" t="s">
        <v>164</v>
      </c>
      <c r="AT109" s="24" t="s">
        <v>159</v>
      </c>
      <c r="AU109" s="24" t="s">
        <v>84</v>
      </c>
      <c r="AY109" s="24" t="s">
        <v>157</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164</v>
      </c>
      <c r="BM109" s="24" t="s">
        <v>334</v>
      </c>
    </row>
    <row r="110" spans="2:65" s="1" customFormat="1" ht="16.5" customHeight="1">
      <c r="B110" s="46"/>
      <c r="C110" s="221" t="s">
        <v>334</v>
      </c>
      <c r="D110" s="221" t="s">
        <v>159</v>
      </c>
      <c r="E110" s="222" t="s">
        <v>380</v>
      </c>
      <c r="F110" s="223" t="s">
        <v>2337</v>
      </c>
      <c r="G110" s="224" t="s">
        <v>395</v>
      </c>
      <c r="H110" s="225">
        <v>2</v>
      </c>
      <c r="I110" s="226"/>
      <c r="J110" s="227">
        <f>ROUND(I110*H110,2)</f>
        <v>0</v>
      </c>
      <c r="K110" s="223" t="s">
        <v>183</v>
      </c>
      <c r="L110" s="72"/>
      <c r="M110" s="228" t="s">
        <v>30</v>
      </c>
      <c r="N110" s="229" t="s">
        <v>45</v>
      </c>
      <c r="O110" s="47"/>
      <c r="P110" s="230">
        <f>O110*H110</f>
        <v>0</v>
      </c>
      <c r="Q110" s="230">
        <v>0</v>
      </c>
      <c r="R110" s="230">
        <f>Q110*H110</f>
        <v>0</v>
      </c>
      <c r="S110" s="230">
        <v>0</v>
      </c>
      <c r="T110" s="231">
        <f>S110*H110</f>
        <v>0</v>
      </c>
      <c r="AR110" s="24" t="s">
        <v>164</v>
      </c>
      <c r="AT110" s="24" t="s">
        <v>159</v>
      </c>
      <c r="AU110" s="24" t="s">
        <v>84</v>
      </c>
      <c r="AY110" s="24" t="s">
        <v>157</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164</v>
      </c>
      <c r="BM110" s="24" t="s">
        <v>346</v>
      </c>
    </row>
    <row r="111" spans="2:65" s="1" customFormat="1" ht="16.5" customHeight="1">
      <c r="B111" s="46"/>
      <c r="C111" s="221" t="s">
        <v>346</v>
      </c>
      <c r="D111" s="221" t="s">
        <v>159</v>
      </c>
      <c r="E111" s="222" t="s">
        <v>392</v>
      </c>
      <c r="F111" s="223" t="s">
        <v>2338</v>
      </c>
      <c r="G111" s="224" t="s">
        <v>395</v>
      </c>
      <c r="H111" s="225">
        <v>50</v>
      </c>
      <c r="I111" s="226"/>
      <c r="J111" s="227">
        <f>ROUND(I111*H111,2)</f>
        <v>0</v>
      </c>
      <c r="K111" s="223" t="s">
        <v>183</v>
      </c>
      <c r="L111" s="72"/>
      <c r="M111" s="228" t="s">
        <v>30</v>
      </c>
      <c r="N111" s="229" t="s">
        <v>45</v>
      </c>
      <c r="O111" s="47"/>
      <c r="P111" s="230">
        <f>O111*H111</f>
        <v>0</v>
      </c>
      <c r="Q111" s="230">
        <v>0</v>
      </c>
      <c r="R111" s="230">
        <f>Q111*H111</f>
        <v>0</v>
      </c>
      <c r="S111" s="230">
        <v>0</v>
      </c>
      <c r="T111" s="231">
        <f>S111*H111</f>
        <v>0</v>
      </c>
      <c r="AR111" s="24" t="s">
        <v>164</v>
      </c>
      <c r="AT111" s="24" t="s">
        <v>159</v>
      </c>
      <c r="AU111" s="24" t="s">
        <v>84</v>
      </c>
      <c r="AY111" s="24" t="s">
        <v>157</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164</v>
      </c>
      <c r="BM111" s="24" t="s">
        <v>351</v>
      </c>
    </row>
    <row r="112" spans="2:65" s="1" customFormat="1" ht="16.5" customHeight="1">
      <c r="B112" s="46"/>
      <c r="C112" s="221" t="s">
        <v>351</v>
      </c>
      <c r="D112" s="221" t="s">
        <v>159</v>
      </c>
      <c r="E112" s="222" t="s">
        <v>397</v>
      </c>
      <c r="F112" s="223" t="s">
        <v>2339</v>
      </c>
      <c r="G112" s="224" t="s">
        <v>395</v>
      </c>
      <c r="H112" s="225">
        <v>50</v>
      </c>
      <c r="I112" s="226"/>
      <c r="J112" s="227">
        <f>ROUND(I112*H112,2)</f>
        <v>0</v>
      </c>
      <c r="K112" s="223" t="s">
        <v>183</v>
      </c>
      <c r="L112" s="72"/>
      <c r="M112" s="228" t="s">
        <v>30</v>
      </c>
      <c r="N112" s="229" t="s">
        <v>45</v>
      </c>
      <c r="O112" s="47"/>
      <c r="P112" s="230">
        <f>O112*H112</f>
        <v>0</v>
      </c>
      <c r="Q112" s="230">
        <v>0</v>
      </c>
      <c r="R112" s="230">
        <f>Q112*H112</f>
        <v>0</v>
      </c>
      <c r="S112" s="230">
        <v>0</v>
      </c>
      <c r="T112" s="231">
        <f>S112*H112</f>
        <v>0</v>
      </c>
      <c r="AR112" s="24" t="s">
        <v>164</v>
      </c>
      <c r="AT112" s="24" t="s">
        <v>159</v>
      </c>
      <c r="AU112" s="24" t="s">
        <v>84</v>
      </c>
      <c r="AY112" s="24" t="s">
        <v>157</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164</v>
      </c>
      <c r="BM112" s="24" t="s">
        <v>359</v>
      </c>
    </row>
    <row r="113" spans="2:65" s="1" customFormat="1" ht="16.5" customHeight="1">
      <c r="B113" s="46"/>
      <c r="C113" s="221" t="s">
        <v>359</v>
      </c>
      <c r="D113" s="221" t="s">
        <v>159</v>
      </c>
      <c r="E113" s="222" t="s">
        <v>403</v>
      </c>
      <c r="F113" s="223" t="s">
        <v>2340</v>
      </c>
      <c r="G113" s="224" t="s">
        <v>395</v>
      </c>
      <c r="H113" s="225">
        <v>1</v>
      </c>
      <c r="I113" s="226"/>
      <c r="J113" s="227">
        <f>ROUND(I113*H113,2)</f>
        <v>0</v>
      </c>
      <c r="K113" s="223" t="s">
        <v>183</v>
      </c>
      <c r="L113" s="72"/>
      <c r="M113" s="228" t="s">
        <v>30</v>
      </c>
      <c r="N113" s="229" t="s">
        <v>45</v>
      </c>
      <c r="O113" s="47"/>
      <c r="P113" s="230">
        <f>O113*H113</f>
        <v>0</v>
      </c>
      <c r="Q113" s="230">
        <v>0</v>
      </c>
      <c r="R113" s="230">
        <f>Q113*H113</f>
        <v>0</v>
      </c>
      <c r="S113" s="230">
        <v>0</v>
      </c>
      <c r="T113" s="231">
        <f>S113*H113</f>
        <v>0</v>
      </c>
      <c r="AR113" s="24" t="s">
        <v>164</v>
      </c>
      <c r="AT113" s="24" t="s">
        <v>159</v>
      </c>
      <c r="AU113" s="24" t="s">
        <v>84</v>
      </c>
      <c r="AY113" s="24" t="s">
        <v>157</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164</v>
      </c>
      <c r="BM113" s="24" t="s">
        <v>363</v>
      </c>
    </row>
    <row r="114" spans="2:65" s="1" customFormat="1" ht="16.5" customHeight="1">
      <c r="B114" s="46"/>
      <c r="C114" s="221" t="s">
        <v>363</v>
      </c>
      <c r="D114" s="221" t="s">
        <v>159</v>
      </c>
      <c r="E114" s="222" t="s">
        <v>412</v>
      </c>
      <c r="F114" s="223" t="s">
        <v>2341</v>
      </c>
      <c r="G114" s="224" t="s">
        <v>395</v>
      </c>
      <c r="H114" s="225">
        <v>15</v>
      </c>
      <c r="I114" s="226"/>
      <c r="J114" s="227">
        <f>ROUND(I114*H114,2)</f>
        <v>0</v>
      </c>
      <c r="K114" s="223" t="s">
        <v>183</v>
      </c>
      <c r="L114" s="72"/>
      <c r="M114" s="228" t="s">
        <v>30</v>
      </c>
      <c r="N114" s="229" t="s">
        <v>45</v>
      </c>
      <c r="O114" s="47"/>
      <c r="P114" s="230">
        <f>O114*H114</f>
        <v>0</v>
      </c>
      <c r="Q114" s="230">
        <v>0</v>
      </c>
      <c r="R114" s="230">
        <f>Q114*H114</f>
        <v>0</v>
      </c>
      <c r="S114" s="230">
        <v>0</v>
      </c>
      <c r="T114" s="231">
        <f>S114*H114</f>
        <v>0</v>
      </c>
      <c r="AR114" s="24" t="s">
        <v>164</v>
      </c>
      <c r="AT114" s="24" t="s">
        <v>159</v>
      </c>
      <c r="AU114" s="24" t="s">
        <v>84</v>
      </c>
      <c r="AY114" s="24" t="s">
        <v>157</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164</v>
      </c>
      <c r="BM114" s="24" t="s">
        <v>370</v>
      </c>
    </row>
    <row r="115" spans="2:63" s="10" customFormat="1" ht="29.85" customHeight="1">
      <c r="B115" s="205"/>
      <c r="C115" s="206"/>
      <c r="D115" s="207" t="s">
        <v>73</v>
      </c>
      <c r="E115" s="219" t="s">
        <v>419</v>
      </c>
      <c r="F115" s="219" t="s">
        <v>2342</v>
      </c>
      <c r="G115" s="206"/>
      <c r="H115" s="206"/>
      <c r="I115" s="209"/>
      <c r="J115" s="220">
        <f>BK115</f>
        <v>0</v>
      </c>
      <c r="K115" s="206"/>
      <c r="L115" s="211"/>
      <c r="M115" s="212"/>
      <c r="N115" s="213"/>
      <c r="O115" s="213"/>
      <c r="P115" s="214">
        <f>SUM(P116:P136)</f>
        <v>0</v>
      </c>
      <c r="Q115" s="213"/>
      <c r="R115" s="214">
        <f>SUM(R116:R136)</f>
        <v>0</v>
      </c>
      <c r="S115" s="213"/>
      <c r="T115" s="215">
        <f>SUM(T116:T136)</f>
        <v>0</v>
      </c>
      <c r="AR115" s="216" t="s">
        <v>82</v>
      </c>
      <c r="AT115" s="217" t="s">
        <v>73</v>
      </c>
      <c r="AU115" s="217" t="s">
        <v>82</v>
      </c>
      <c r="AY115" s="216" t="s">
        <v>157</v>
      </c>
      <c r="BK115" s="218">
        <f>SUM(BK116:BK136)</f>
        <v>0</v>
      </c>
    </row>
    <row r="116" spans="2:65" s="1" customFormat="1" ht="25.5" customHeight="1">
      <c r="B116" s="46"/>
      <c r="C116" s="221" t="s">
        <v>370</v>
      </c>
      <c r="D116" s="221" t="s">
        <v>159</v>
      </c>
      <c r="E116" s="222" t="s">
        <v>427</v>
      </c>
      <c r="F116" s="223" t="s">
        <v>2343</v>
      </c>
      <c r="G116" s="224" t="s">
        <v>395</v>
      </c>
      <c r="H116" s="225">
        <v>17</v>
      </c>
      <c r="I116" s="226"/>
      <c r="J116" s="227">
        <f>ROUND(I116*H116,2)</f>
        <v>0</v>
      </c>
      <c r="K116" s="223" t="s">
        <v>183</v>
      </c>
      <c r="L116" s="72"/>
      <c r="M116" s="228" t="s">
        <v>30</v>
      </c>
      <c r="N116" s="229" t="s">
        <v>45</v>
      </c>
      <c r="O116" s="47"/>
      <c r="P116" s="230">
        <f>O116*H116</f>
        <v>0</v>
      </c>
      <c r="Q116" s="230">
        <v>0</v>
      </c>
      <c r="R116" s="230">
        <f>Q116*H116</f>
        <v>0</v>
      </c>
      <c r="S116" s="230">
        <v>0</v>
      </c>
      <c r="T116" s="231">
        <f>S116*H116</f>
        <v>0</v>
      </c>
      <c r="AR116" s="24" t="s">
        <v>164</v>
      </c>
      <c r="AT116" s="24" t="s">
        <v>159</v>
      </c>
      <c r="AU116" s="24" t="s">
        <v>84</v>
      </c>
      <c r="AY116" s="24" t="s">
        <v>157</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164</v>
      </c>
      <c r="BM116" s="24" t="s">
        <v>376</v>
      </c>
    </row>
    <row r="117" spans="2:65" s="1" customFormat="1" ht="16.5" customHeight="1">
      <c r="B117" s="46"/>
      <c r="C117" s="221" t="s">
        <v>376</v>
      </c>
      <c r="D117" s="221" t="s">
        <v>159</v>
      </c>
      <c r="E117" s="222" t="s">
        <v>434</v>
      </c>
      <c r="F117" s="223" t="s">
        <v>2344</v>
      </c>
      <c r="G117" s="224" t="s">
        <v>395</v>
      </c>
      <c r="H117" s="225">
        <v>17</v>
      </c>
      <c r="I117" s="226"/>
      <c r="J117" s="227">
        <f>ROUND(I117*H117,2)</f>
        <v>0</v>
      </c>
      <c r="K117" s="223" t="s">
        <v>183</v>
      </c>
      <c r="L117" s="72"/>
      <c r="M117" s="228" t="s">
        <v>30</v>
      </c>
      <c r="N117" s="229" t="s">
        <v>45</v>
      </c>
      <c r="O117" s="47"/>
      <c r="P117" s="230">
        <f>O117*H117</f>
        <v>0</v>
      </c>
      <c r="Q117" s="230">
        <v>0</v>
      </c>
      <c r="R117" s="230">
        <f>Q117*H117</f>
        <v>0</v>
      </c>
      <c r="S117" s="230">
        <v>0</v>
      </c>
      <c r="T117" s="231">
        <f>S117*H117</f>
        <v>0</v>
      </c>
      <c r="AR117" s="24" t="s">
        <v>164</v>
      </c>
      <c r="AT117" s="24" t="s">
        <v>159</v>
      </c>
      <c r="AU117" s="24" t="s">
        <v>84</v>
      </c>
      <c r="AY117" s="24" t="s">
        <v>157</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164</v>
      </c>
      <c r="BM117" s="24" t="s">
        <v>380</v>
      </c>
    </row>
    <row r="118" spans="2:65" s="1" customFormat="1" ht="16.5" customHeight="1">
      <c r="B118" s="46"/>
      <c r="C118" s="221" t="s">
        <v>380</v>
      </c>
      <c r="D118" s="221" t="s">
        <v>159</v>
      </c>
      <c r="E118" s="222" t="s">
        <v>441</v>
      </c>
      <c r="F118" s="223" t="s">
        <v>2345</v>
      </c>
      <c r="G118" s="224" t="s">
        <v>395</v>
      </c>
      <c r="H118" s="225">
        <v>18</v>
      </c>
      <c r="I118" s="226"/>
      <c r="J118" s="227">
        <f>ROUND(I118*H118,2)</f>
        <v>0</v>
      </c>
      <c r="K118" s="223" t="s">
        <v>183</v>
      </c>
      <c r="L118" s="72"/>
      <c r="M118" s="228" t="s">
        <v>30</v>
      </c>
      <c r="N118" s="229" t="s">
        <v>45</v>
      </c>
      <c r="O118" s="47"/>
      <c r="P118" s="230">
        <f>O118*H118</f>
        <v>0</v>
      </c>
      <c r="Q118" s="230">
        <v>0</v>
      </c>
      <c r="R118" s="230">
        <f>Q118*H118</f>
        <v>0</v>
      </c>
      <c r="S118" s="230">
        <v>0</v>
      </c>
      <c r="T118" s="231">
        <f>S118*H118</f>
        <v>0</v>
      </c>
      <c r="AR118" s="24" t="s">
        <v>164</v>
      </c>
      <c r="AT118" s="24" t="s">
        <v>159</v>
      </c>
      <c r="AU118" s="24" t="s">
        <v>84</v>
      </c>
      <c r="AY118" s="24" t="s">
        <v>157</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164</v>
      </c>
      <c r="BM118" s="24" t="s">
        <v>392</v>
      </c>
    </row>
    <row r="119" spans="2:65" s="1" customFormat="1" ht="16.5" customHeight="1">
      <c r="B119" s="46"/>
      <c r="C119" s="221" t="s">
        <v>392</v>
      </c>
      <c r="D119" s="221" t="s">
        <v>159</v>
      </c>
      <c r="E119" s="222" t="s">
        <v>452</v>
      </c>
      <c r="F119" s="223" t="s">
        <v>2346</v>
      </c>
      <c r="G119" s="224" t="s">
        <v>395</v>
      </c>
      <c r="H119" s="225">
        <v>18</v>
      </c>
      <c r="I119" s="226"/>
      <c r="J119" s="227">
        <f>ROUND(I119*H119,2)</f>
        <v>0</v>
      </c>
      <c r="K119" s="223" t="s">
        <v>183</v>
      </c>
      <c r="L119" s="72"/>
      <c r="M119" s="228" t="s">
        <v>30</v>
      </c>
      <c r="N119" s="229" t="s">
        <v>45</v>
      </c>
      <c r="O119" s="47"/>
      <c r="P119" s="230">
        <f>O119*H119</f>
        <v>0</v>
      </c>
      <c r="Q119" s="230">
        <v>0</v>
      </c>
      <c r="R119" s="230">
        <f>Q119*H119</f>
        <v>0</v>
      </c>
      <c r="S119" s="230">
        <v>0</v>
      </c>
      <c r="T119" s="231">
        <f>S119*H119</f>
        <v>0</v>
      </c>
      <c r="AR119" s="24" t="s">
        <v>164</v>
      </c>
      <c r="AT119" s="24" t="s">
        <v>159</v>
      </c>
      <c r="AU119" s="24" t="s">
        <v>84</v>
      </c>
      <c r="AY119" s="24" t="s">
        <v>157</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164</v>
      </c>
      <c r="BM119" s="24" t="s">
        <v>397</v>
      </c>
    </row>
    <row r="120" spans="2:65" s="1" customFormat="1" ht="16.5" customHeight="1">
      <c r="B120" s="46"/>
      <c r="C120" s="221" t="s">
        <v>397</v>
      </c>
      <c r="D120" s="221" t="s">
        <v>159</v>
      </c>
      <c r="E120" s="222" t="s">
        <v>460</v>
      </c>
      <c r="F120" s="223" t="s">
        <v>2347</v>
      </c>
      <c r="G120" s="224" t="s">
        <v>395</v>
      </c>
      <c r="H120" s="225">
        <v>12</v>
      </c>
      <c r="I120" s="226"/>
      <c r="J120" s="227">
        <f>ROUND(I120*H120,2)</f>
        <v>0</v>
      </c>
      <c r="K120" s="223" t="s">
        <v>183</v>
      </c>
      <c r="L120" s="72"/>
      <c r="M120" s="228" t="s">
        <v>30</v>
      </c>
      <c r="N120" s="229" t="s">
        <v>45</v>
      </c>
      <c r="O120" s="47"/>
      <c r="P120" s="230">
        <f>O120*H120</f>
        <v>0</v>
      </c>
      <c r="Q120" s="230">
        <v>0</v>
      </c>
      <c r="R120" s="230">
        <f>Q120*H120</f>
        <v>0</v>
      </c>
      <c r="S120" s="230">
        <v>0</v>
      </c>
      <c r="T120" s="231">
        <f>S120*H120</f>
        <v>0</v>
      </c>
      <c r="AR120" s="24" t="s">
        <v>164</v>
      </c>
      <c r="AT120" s="24" t="s">
        <v>159</v>
      </c>
      <c r="AU120" s="24" t="s">
        <v>84</v>
      </c>
      <c r="AY120" s="24" t="s">
        <v>157</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164</v>
      </c>
      <c r="BM120" s="24" t="s">
        <v>403</v>
      </c>
    </row>
    <row r="121" spans="2:65" s="1" customFormat="1" ht="16.5" customHeight="1">
      <c r="B121" s="46"/>
      <c r="C121" s="221" t="s">
        <v>403</v>
      </c>
      <c r="D121" s="221" t="s">
        <v>159</v>
      </c>
      <c r="E121" s="222" t="s">
        <v>467</v>
      </c>
      <c r="F121" s="223" t="s">
        <v>2348</v>
      </c>
      <c r="G121" s="224" t="s">
        <v>395</v>
      </c>
      <c r="H121" s="225">
        <v>6</v>
      </c>
      <c r="I121" s="226"/>
      <c r="J121" s="227">
        <f>ROUND(I121*H121,2)</f>
        <v>0</v>
      </c>
      <c r="K121" s="223" t="s">
        <v>183</v>
      </c>
      <c r="L121" s="72"/>
      <c r="M121" s="228" t="s">
        <v>30</v>
      </c>
      <c r="N121" s="229" t="s">
        <v>45</v>
      </c>
      <c r="O121" s="47"/>
      <c r="P121" s="230">
        <f>O121*H121</f>
        <v>0</v>
      </c>
      <c r="Q121" s="230">
        <v>0</v>
      </c>
      <c r="R121" s="230">
        <f>Q121*H121</f>
        <v>0</v>
      </c>
      <c r="S121" s="230">
        <v>0</v>
      </c>
      <c r="T121" s="231">
        <f>S121*H121</f>
        <v>0</v>
      </c>
      <c r="AR121" s="24" t="s">
        <v>164</v>
      </c>
      <c r="AT121" s="24" t="s">
        <v>159</v>
      </c>
      <c r="AU121" s="24" t="s">
        <v>84</v>
      </c>
      <c r="AY121" s="24" t="s">
        <v>157</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164</v>
      </c>
      <c r="BM121" s="24" t="s">
        <v>412</v>
      </c>
    </row>
    <row r="122" spans="2:65" s="1" customFormat="1" ht="16.5" customHeight="1">
      <c r="B122" s="46"/>
      <c r="C122" s="221" t="s">
        <v>412</v>
      </c>
      <c r="D122" s="221" t="s">
        <v>159</v>
      </c>
      <c r="E122" s="222" t="s">
        <v>475</v>
      </c>
      <c r="F122" s="223" t="s">
        <v>2349</v>
      </c>
      <c r="G122" s="224" t="s">
        <v>395</v>
      </c>
      <c r="H122" s="225">
        <v>1</v>
      </c>
      <c r="I122" s="226"/>
      <c r="J122" s="227">
        <f>ROUND(I122*H122,2)</f>
        <v>0</v>
      </c>
      <c r="K122" s="223" t="s">
        <v>183</v>
      </c>
      <c r="L122" s="72"/>
      <c r="M122" s="228" t="s">
        <v>30</v>
      </c>
      <c r="N122" s="229" t="s">
        <v>45</v>
      </c>
      <c r="O122" s="47"/>
      <c r="P122" s="230">
        <f>O122*H122</f>
        <v>0</v>
      </c>
      <c r="Q122" s="230">
        <v>0</v>
      </c>
      <c r="R122" s="230">
        <f>Q122*H122</f>
        <v>0</v>
      </c>
      <c r="S122" s="230">
        <v>0</v>
      </c>
      <c r="T122" s="231">
        <f>S122*H122</f>
        <v>0</v>
      </c>
      <c r="AR122" s="24" t="s">
        <v>164</v>
      </c>
      <c r="AT122" s="24" t="s">
        <v>159</v>
      </c>
      <c r="AU122" s="24" t="s">
        <v>84</v>
      </c>
      <c r="AY122" s="24" t="s">
        <v>157</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164</v>
      </c>
      <c r="BM122" s="24" t="s">
        <v>419</v>
      </c>
    </row>
    <row r="123" spans="2:65" s="1" customFormat="1" ht="25.5" customHeight="1">
      <c r="B123" s="46"/>
      <c r="C123" s="221" t="s">
        <v>419</v>
      </c>
      <c r="D123" s="221" t="s">
        <v>159</v>
      </c>
      <c r="E123" s="222" t="s">
        <v>480</v>
      </c>
      <c r="F123" s="223" t="s">
        <v>2350</v>
      </c>
      <c r="G123" s="224" t="s">
        <v>395</v>
      </c>
      <c r="H123" s="225">
        <v>3</v>
      </c>
      <c r="I123" s="226"/>
      <c r="J123" s="227">
        <f>ROUND(I123*H123,2)</f>
        <v>0</v>
      </c>
      <c r="K123" s="223" t="s">
        <v>183</v>
      </c>
      <c r="L123" s="72"/>
      <c r="M123" s="228" t="s">
        <v>30</v>
      </c>
      <c r="N123" s="229" t="s">
        <v>45</v>
      </c>
      <c r="O123" s="47"/>
      <c r="P123" s="230">
        <f>O123*H123</f>
        <v>0</v>
      </c>
      <c r="Q123" s="230">
        <v>0</v>
      </c>
      <c r="R123" s="230">
        <f>Q123*H123</f>
        <v>0</v>
      </c>
      <c r="S123" s="230">
        <v>0</v>
      </c>
      <c r="T123" s="231">
        <f>S123*H123</f>
        <v>0</v>
      </c>
      <c r="AR123" s="24" t="s">
        <v>164</v>
      </c>
      <c r="AT123" s="24" t="s">
        <v>159</v>
      </c>
      <c r="AU123" s="24" t="s">
        <v>84</v>
      </c>
      <c r="AY123" s="24" t="s">
        <v>157</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164</v>
      </c>
      <c r="BM123" s="24" t="s">
        <v>427</v>
      </c>
    </row>
    <row r="124" spans="2:65" s="1" customFormat="1" ht="51" customHeight="1">
      <c r="B124" s="46"/>
      <c r="C124" s="221" t="s">
        <v>427</v>
      </c>
      <c r="D124" s="221" t="s">
        <v>159</v>
      </c>
      <c r="E124" s="222" t="s">
        <v>486</v>
      </c>
      <c r="F124" s="223" t="s">
        <v>2351</v>
      </c>
      <c r="G124" s="224" t="s">
        <v>395</v>
      </c>
      <c r="H124" s="225">
        <v>1</v>
      </c>
      <c r="I124" s="226"/>
      <c r="J124" s="227">
        <f>ROUND(I124*H124,2)</f>
        <v>0</v>
      </c>
      <c r="K124" s="223" t="s">
        <v>183</v>
      </c>
      <c r="L124" s="72"/>
      <c r="M124" s="228" t="s">
        <v>30</v>
      </c>
      <c r="N124" s="229" t="s">
        <v>45</v>
      </c>
      <c r="O124" s="47"/>
      <c r="P124" s="230">
        <f>O124*H124</f>
        <v>0</v>
      </c>
      <c r="Q124" s="230">
        <v>0</v>
      </c>
      <c r="R124" s="230">
        <f>Q124*H124</f>
        <v>0</v>
      </c>
      <c r="S124" s="230">
        <v>0</v>
      </c>
      <c r="T124" s="231">
        <f>S124*H124</f>
        <v>0</v>
      </c>
      <c r="AR124" s="24" t="s">
        <v>164</v>
      </c>
      <c r="AT124" s="24" t="s">
        <v>159</v>
      </c>
      <c r="AU124" s="24" t="s">
        <v>84</v>
      </c>
      <c r="AY124" s="24" t="s">
        <v>157</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164</v>
      </c>
      <c r="BM124" s="24" t="s">
        <v>434</v>
      </c>
    </row>
    <row r="125" spans="2:65" s="1" customFormat="1" ht="114.75" customHeight="1">
      <c r="B125" s="46"/>
      <c r="C125" s="221" t="s">
        <v>434</v>
      </c>
      <c r="D125" s="221" t="s">
        <v>159</v>
      </c>
      <c r="E125" s="222" t="s">
        <v>492</v>
      </c>
      <c r="F125" s="223" t="s">
        <v>2352</v>
      </c>
      <c r="G125" s="224" t="s">
        <v>395</v>
      </c>
      <c r="H125" s="225">
        <v>4</v>
      </c>
      <c r="I125" s="226"/>
      <c r="J125" s="227">
        <f>ROUND(I125*H125,2)</f>
        <v>0</v>
      </c>
      <c r="K125" s="223" t="s">
        <v>183</v>
      </c>
      <c r="L125" s="72"/>
      <c r="M125" s="228" t="s">
        <v>30</v>
      </c>
      <c r="N125" s="229" t="s">
        <v>45</v>
      </c>
      <c r="O125" s="47"/>
      <c r="P125" s="230">
        <f>O125*H125</f>
        <v>0</v>
      </c>
      <c r="Q125" s="230">
        <v>0</v>
      </c>
      <c r="R125" s="230">
        <f>Q125*H125</f>
        <v>0</v>
      </c>
      <c r="S125" s="230">
        <v>0</v>
      </c>
      <c r="T125" s="231">
        <f>S125*H125</f>
        <v>0</v>
      </c>
      <c r="AR125" s="24" t="s">
        <v>164</v>
      </c>
      <c r="AT125" s="24" t="s">
        <v>159</v>
      </c>
      <c r="AU125" s="24" t="s">
        <v>84</v>
      </c>
      <c r="AY125" s="24" t="s">
        <v>157</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164</v>
      </c>
      <c r="BM125" s="24" t="s">
        <v>441</v>
      </c>
    </row>
    <row r="126" spans="2:65" s="1" customFormat="1" ht="16.5" customHeight="1">
      <c r="B126" s="46"/>
      <c r="C126" s="221" t="s">
        <v>441</v>
      </c>
      <c r="D126" s="221" t="s">
        <v>159</v>
      </c>
      <c r="E126" s="222" t="s">
        <v>496</v>
      </c>
      <c r="F126" s="223" t="s">
        <v>2353</v>
      </c>
      <c r="G126" s="224" t="s">
        <v>395</v>
      </c>
      <c r="H126" s="225">
        <v>15</v>
      </c>
      <c r="I126" s="226"/>
      <c r="J126" s="227">
        <f>ROUND(I126*H126,2)</f>
        <v>0</v>
      </c>
      <c r="K126" s="223" t="s">
        <v>183</v>
      </c>
      <c r="L126" s="72"/>
      <c r="M126" s="228" t="s">
        <v>30</v>
      </c>
      <c r="N126" s="229" t="s">
        <v>45</v>
      </c>
      <c r="O126" s="47"/>
      <c r="P126" s="230">
        <f>O126*H126</f>
        <v>0</v>
      </c>
      <c r="Q126" s="230">
        <v>0</v>
      </c>
      <c r="R126" s="230">
        <f>Q126*H126</f>
        <v>0</v>
      </c>
      <c r="S126" s="230">
        <v>0</v>
      </c>
      <c r="T126" s="231">
        <f>S126*H126</f>
        <v>0</v>
      </c>
      <c r="AR126" s="24" t="s">
        <v>164</v>
      </c>
      <c r="AT126" s="24" t="s">
        <v>159</v>
      </c>
      <c r="AU126" s="24" t="s">
        <v>84</v>
      </c>
      <c r="AY126" s="24" t="s">
        <v>157</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164</v>
      </c>
      <c r="BM126" s="24" t="s">
        <v>452</v>
      </c>
    </row>
    <row r="127" spans="2:65" s="1" customFormat="1" ht="16.5" customHeight="1">
      <c r="B127" s="46"/>
      <c r="C127" s="221" t="s">
        <v>452</v>
      </c>
      <c r="D127" s="221" t="s">
        <v>159</v>
      </c>
      <c r="E127" s="222" t="s">
        <v>500</v>
      </c>
      <c r="F127" s="223" t="s">
        <v>2354</v>
      </c>
      <c r="G127" s="224" t="s">
        <v>395</v>
      </c>
      <c r="H127" s="225">
        <v>8</v>
      </c>
      <c r="I127" s="226"/>
      <c r="J127" s="227">
        <f>ROUND(I127*H127,2)</f>
        <v>0</v>
      </c>
      <c r="K127" s="223" t="s">
        <v>183</v>
      </c>
      <c r="L127" s="72"/>
      <c r="M127" s="228" t="s">
        <v>30</v>
      </c>
      <c r="N127" s="229" t="s">
        <v>45</v>
      </c>
      <c r="O127" s="47"/>
      <c r="P127" s="230">
        <f>O127*H127</f>
        <v>0</v>
      </c>
      <c r="Q127" s="230">
        <v>0</v>
      </c>
      <c r="R127" s="230">
        <f>Q127*H127</f>
        <v>0</v>
      </c>
      <c r="S127" s="230">
        <v>0</v>
      </c>
      <c r="T127" s="231">
        <f>S127*H127</f>
        <v>0</v>
      </c>
      <c r="AR127" s="24" t="s">
        <v>164</v>
      </c>
      <c r="AT127" s="24" t="s">
        <v>159</v>
      </c>
      <c r="AU127" s="24" t="s">
        <v>84</v>
      </c>
      <c r="AY127" s="24" t="s">
        <v>157</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164</v>
      </c>
      <c r="BM127" s="24" t="s">
        <v>460</v>
      </c>
    </row>
    <row r="128" spans="2:65" s="1" customFormat="1" ht="76.5" customHeight="1">
      <c r="B128" s="46"/>
      <c r="C128" s="221" t="s">
        <v>460</v>
      </c>
      <c r="D128" s="221" t="s">
        <v>159</v>
      </c>
      <c r="E128" s="222" t="s">
        <v>505</v>
      </c>
      <c r="F128" s="223" t="s">
        <v>2355</v>
      </c>
      <c r="G128" s="224" t="s">
        <v>395</v>
      </c>
      <c r="H128" s="225">
        <v>1</v>
      </c>
      <c r="I128" s="226"/>
      <c r="J128" s="227">
        <f>ROUND(I128*H128,2)</f>
        <v>0</v>
      </c>
      <c r="K128" s="223" t="s">
        <v>183</v>
      </c>
      <c r="L128" s="72"/>
      <c r="M128" s="228" t="s">
        <v>30</v>
      </c>
      <c r="N128" s="229" t="s">
        <v>45</v>
      </c>
      <c r="O128" s="47"/>
      <c r="P128" s="230">
        <f>O128*H128</f>
        <v>0</v>
      </c>
      <c r="Q128" s="230">
        <v>0</v>
      </c>
      <c r="R128" s="230">
        <f>Q128*H128</f>
        <v>0</v>
      </c>
      <c r="S128" s="230">
        <v>0</v>
      </c>
      <c r="T128" s="231">
        <f>S128*H128</f>
        <v>0</v>
      </c>
      <c r="AR128" s="24" t="s">
        <v>164</v>
      </c>
      <c r="AT128" s="24" t="s">
        <v>159</v>
      </c>
      <c r="AU128" s="24" t="s">
        <v>84</v>
      </c>
      <c r="AY128" s="24" t="s">
        <v>157</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164</v>
      </c>
      <c r="BM128" s="24" t="s">
        <v>467</v>
      </c>
    </row>
    <row r="129" spans="2:65" s="1" customFormat="1" ht="16.5" customHeight="1">
      <c r="B129" s="46"/>
      <c r="C129" s="221" t="s">
        <v>467</v>
      </c>
      <c r="D129" s="221" t="s">
        <v>159</v>
      </c>
      <c r="E129" s="222" t="s">
        <v>521</v>
      </c>
      <c r="F129" s="223" t="s">
        <v>2288</v>
      </c>
      <c r="G129" s="224" t="s">
        <v>295</v>
      </c>
      <c r="H129" s="225">
        <v>50</v>
      </c>
      <c r="I129" s="226"/>
      <c r="J129" s="227">
        <f>ROUND(I129*H129,2)</f>
        <v>0</v>
      </c>
      <c r="K129" s="223" t="s">
        <v>183</v>
      </c>
      <c r="L129" s="72"/>
      <c r="M129" s="228" t="s">
        <v>30</v>
      </c>
      <c r="N129" s="229" t="s">
        <v>45</v>
      </c>
      <c r="O129" s="47"/>
      <c r="P129" s="230">
        <f>O129*H129</f>
        <v>0</v>
      </c>
      <c r="Q129" s="230">
        <v>0</v>
      </c>
      <c r="R129" s="230">
        <f>Q129*H129</f>
        <v>0</v>
      </c>
      <c r="S129" s="230">
        <v>0</v>
      </c>
      <c r="T129" s="231">
        <f>S129*H129</f>
        <v>0</v>
      </c>
      <c r="AR129" s="24" t="s">
        <v>164</v>
      </c>
      <c r="AT129" s="24" t="s">
        <v>159</v>
      </c>
      <c r="AU129" s="24" t="s">
        <v>84</v>
      </c>
      <c r="AY129" s="24" t="s">
        <v>157</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164</v>
      </c>
      <c r="BM129" s="24" t="s">
        <v>480</v>
      </c>
    </row>
    <row r="130" spans="2:65" s="1" customFormat="1" ht="16.5" customHeight="1">
      <c r="B130" s="46"/>
      <c r="C130" s="221" t="s">
        <v>475</v>
      </c>
      <c r="D130" s="221" t="s">
        <v>159</v>
      </c>
      <c r="E130" s="222" t="s">
        <v>527</v>
      </c>
      <c r="F130" s="223" t="s">
        <v>2290</v>
      </c>
      <c r="G130" s="224" t="s">
        <v>395</v>
      </c>
      <c r="H130" s="225">
        <v>2</v>
      </c>
      <c r="I130" s="226"/>
      <c r="J130" s="227">
        <f>ROUND(I130*H130,2)</f>
        <v>0</v>
      </c>
      <c r="K130" s="223" t="s">
        <v>183</v>
      </c>
      <c r="L130" s="72"/>
      <c r="M130" s="228" t="s">
        <v>30</v>
      </c>
      <c r="N130" s="229" t="s">
        <v>45</v>
      </c>
      <c r="O130" s="47"/>
      <c r="P130" s="230">
        <f>O130*H130</f>
        <v>0</v>
      </c>
      <c r="Q130" s="230">
        <v>0</v>
      </c>
      <c r="R130" s="230">
        <f>Q130*H130</f>
        <v>0</v>
      </c>
      <c r="S130" s="230">
        <v>0</v>
      </c>
      <c r="T130" s="231">
        <f>S130*H130</f>
        <v>0</v>
      </c>
      <c r="AR130" s="24" t="s">
        <v>164</v>
      </c>
      <c r="AT130" s="24" t="s">
        <v>159</v>
      </c>
      <c r="AU130" s="24" t="s">
        <v>84</v>
      </c>
      <c r="AY130" s="24" t="s">
        <v>157</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164</v>
      </c>
      <c r="BM130" s="24" t="s">
        <v>486</v>
      </c>
    </row>
    <row r="131" spans="2:65" s="1" customFormat="1" ht="16.5" customHeight="1">
      <c r="B131" s="46"/>
      <c r="C131" s="221" t="s">
        <v>480</v>
      </c>
      <c r="D131" s="221" t="s">
        <v>159</v>
      </c>
      <c r="E131" s="222" t="s">
        <v>532</v>
      </c>
      <c r="F131" s="223" t="s">
        <v>2356</v>
      </c>
      <c r="G131" s="224" t="s">
        <v>295</v>
      </c>
      <c r="H131" s="225">
        <v>5000</v>
      </c>
      <c r="I131" s="226"/>
      <c r="J131" s="227">
        <f>ROUND(I131*H131,2)</f>
        <v>0</v>
      </c>
      <c r="K131" s="223" t="s">
        <v>183</v>
      </c>
      <c r="L131" s="72"/>
      <c r="M131" s="228" t="s">
        <v>30</v>
      </c>
      <c r="N131" s="229" t="s">
        <v>45</v>
      </c>
      <c r="O131" s="47"/>
      <c r="P131" s="230">
        <f>O131*H131</f>
        <v>0</v>
      </c>
      <c r="Q131" s="230">
        <v>0</v>
      </c>
      <c r="R131" s="230">
        <f>Q131*H131</f>
        <v>0</v>
      </c>
      <c r="S131" s="230">
        <v>0</v>
      </c>
      <c r="T131" s="231">
        <f>S131*H131</f>
        <v>0</v>
      </c>
      <c r="AR131" s="24" t="s">
        <v>164</v>
      </c>
      <c r="AT131" s="24" t="s">
        <v>159</v>
      </c>
      <c r="AU131" s="24" t="s">
        <v>84</v>
      </c>
      <c r="AY131" s="24" t="s">
        <v>157</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164</v>
      </c>
      <c r="BM131" s="24" t="s">
        <v>492</v>
      </c>
    </row>
    <row r="132" spans="2:65" s="1" customFormat="1" ht="16.5" customHeight="1">
      <c r="B132" s="46"/>
      <c r="C132" s="221" t="s">
        <v>486</v>
      </c>
      <c r="D132" s="221" t="s">
        <v>159</v>
      </c>
      <c r="E132" s="222" t="s">
        <v>538</v>
      </c>
      <c r="F132" s="223" t="s">
        <v>2357</v>
      </c>
      <c r="G132" s="224" t="s">
        <v>295</v>
      </c>
      <c r="H132" s="225">
        <v>400</v>
      </c>
      <c r="I132" s="226"/>
      <c r="J132" s="227">
        <f>ROUND(I132*H132,2)</f>
        <v>0</v>
      </c>
      <c r="K132" s="223" t="s">
        <v>183</v>
      </c>
      <c r="L132" s="72"/>
      <c r="M132" s="228" t="s">
        <v>30</v>
      </c>
      <c r="N132" s="229" t="s">
        <v>45</v>
      </c>
      <c r="O132" s="47"/>
      <c r="P132" s="230">
        <f>O132*H132</f>
        <v>0</v>
      </c>
      <c r="Q132" s="230">
        <v>0</v>
      </c>
      <c r="R132" s="230">
        <f>Q132*H132</f>
        <v>0</v>
      </c>
      <c r="S132" s="230">
        <v>0</v>
      </c>
      <c r="T132" s="231">
        <f>S132*H132</f>
        <v>0</v>
      </c>
      <c r="AR132" s="24" t="s">
        <v>164</v>
      </c>
      <c r="AT132" s="24" t="s">
        <v>159</v>
      </c>
      <c r="AU132" s="24" t="s">
        <v>84</v>
      </c>
      <c r="AY132" s="24" t="s">
        <v>157</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164</v>
      </c>
      <c r="BM132" s="24" t="s">
        <v>496</v>
      </c>
    </row>
    <row r="133" spans="2:65" s="1" customFormat="1" ht="38.25" customHeight="1">
      <c r="B133" s="46"/>
      <c r="C133" s="221" t="s">
        <v>492</v>
      </c>
      <c r="D133" s="221" t="s">
        <v>159</v>
      </c>
      <c r="E133" s="222" t="s">
        <v>545</v>
      </c>
      <c r="F133" s="223" t="s">
        <v>2358</v>
      </c>
      <c r="G133" s="224" t="s">
        <v>942</v>
      </c>
      <c r="H133" s="225">
        <v>1</v>
      </c>
      <c r="I133" s="226"/>
      <c r="J133" s="227">
        <f>ROUND(I133*H133,2)</f>
        <v>0</v>
      </c>
      <c r="K133" s="223" t="s">
        <v>183</v>
      </c>
      <c r="L133" s="72"/>
      <c r="M133" s="228" t="s">
        <v>30</v>
      </c>
      <c r="N133" s="229" t="s">
        <v>45</v>
      </c>
      <c r="O133" s="47"/>
      <c r="P133" s="230">
        <f>O133*H133</f>
        <v>0</v>
      </c>
      <c r="Q133" s="230">
        <v>0</v>
      </c>
      <c r="R133" s="230">
        <f>Q133*H133</f>
        <v>0</v>
      </c>
      <c r="S133" s="230">
        <v>0</v>
      </c>
      <c r="T133" s="231">
        <f>S133*H133</f>
        <v>0</v>
      </c>
      <c r="AR133" s="24" t="s">
        <v>164</v>
      </c>
      <c r="AT133" s="24" t="s">
        <v>159</v>
      </c>
      <c r="AU133" s="24" t="s">
        <v>84</v>
      </c>
      <c r="AY133" s="24" t="s">
        <v>157</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164</v>
      </c>
      <c r="BM133" s="24" t="s">
        <v>500</v>
      </c>
    </row>
    <row r="134" spans="2:65" s="1" customFormat="1" ht="16.5" customHeight="1">
      <c r="B134" s="46"/>
      <c r="C134" s="221" t="s">
        <v>496</v>
      </c>
      <c r="D134" s="221" t="s">
        <v>159</v>
      </c>
      <c r="E134" s="222" t="s">
        <v>549</v>
      </c>
      <c r="F134" s="223" t="s">
        <v>2359</v>
      </c>
      <c r="G134" s="224" t="s">
        <v>942</v>
      </c>
      <c r="H134" s="225">
        <v>1</v>
      </c>
      <c r="I134" s="226"/>
      <c r="J134" s="227">
        <f>ROUND(I134*H134,2)</f>
        <v>0</v>
      </c>
      <c r="K134" s="223" t="s">
        <v>183</v>
      </c>
      <c r="L134" s="72"/>
      <c r="M134" s="228" t="s">
        <v>30</v>
      </c>
      <c r="N134" s="229" t="s">
        <v>45</v>
      </c>
      <c r="O134" s="47"/>
      <c r="P134" s="230">
        <f>O134*H134</f>
        <v>0</v>
      </c>
      <c r="Q134" s="230">
        <v>0</v>
      </c>
      <c r="R134" s="230">
        <f>Q134*H134</f>
        <v>0</v>
      </c>
      <c r="S134" s="230">
        <v>0</v>
      </c>
      <c r="T134" s="231">
        <f>S134*H134</f>
        <v>0</v>
      </c>
      <c r="AR134" s="24" t="s">
        <v>164</v>
      </c>
      <c r="AT134" s="24" t="s">
        <v>159</v>
      </c>
      <c r="AU134" s="24" t="s">
        <v>84</v>
      </c>
      <c r="AY134" s="24" t="s">
        <v>157</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164</v>
      </c>
      <c r="BM134" s="24" t="s">
        <v>505</v>
      </c>
    </row>
    <row r="135" spans="2:65" s="1" customFormat="1" ht="16.5" customHeight="1">
      <c r="B135" s="46"/>
      <c r="C135" s="221" t="s">
        <v>500</v>
      </c>
      <c r="D135" s="221" t="s">
        <v>159</v>
      </c>
      <c r="E135" s="222" t="s">
        <v>554</v>
      </c>
      <c r="F135" s="223" t="s">
        <v>2360</v>
      </c>
      <c r="G135" s="224" t="s">
        <v>395</v>
      </c>
      <c r="H135" s="225">
        <v>1</v>
      </c>
      <c r="I135" s="226"/>
      <c r="J135" s="227">
        <f>ROUND(I135*H135,2)</f>
        <v>0</v>
      </c>
      <c r="K135" s="223" t="s">
        <v>183</v>
      </c>
      <c r="L135" s="72"/>
      <c r="M135" s="228" t="s">
        <v>30</v>
      </c>
      <c r="N135" s="229" t="s">
        <v>45</v>
      </c>
      <c r="O135" s="47"/>
      <c r="P135" s="230">
        <f>O135*H135</f>
        <v>0</v>
      </c>
      <c r="Q135" s="230">
        <v>0</v>
      </c>
      <c r="R135" s="230">
        <f>Q135*H135</f>
        <v>0</v>
      </c>
      <c r="S135" s="230">
        <v>0</v>
      </c>
      <c r="T135" s="231">
        <f>S135*H135</f>
        <v>0</v>
      </c>
      <c r="AR135" s="24" t="s">
        <v>164</v>
      </c>
      <c r="AT135" s="24" t="s">
        <v>159</v>
      </c>
      <c r="AU135" s="24" t="s">
        <v>84</v>
      </c>
      <c r="AY135" s="24" t="s">
        <v>157</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164</v>
      </c>
      <c r="BM135" s="24" t="s">
        <v>512</v>
      </c>
    </row>
    <row r="136" spans="2:65" s="1" customFormat="1" ht="25.5" customHeight="1">
      <c r="B136" s="46"/>
      <c r="C136" s="221" t="s">
        <v>505</v>
      </c>
      <c r="D136" s="221" t="s">
        <v>159</v>
      </c>
      <c r="E136" s="222" t="s">
        <v>579</v>
      </c>
      <c r="F136" s="223" t="s">
        <v>2361</v>
      </c>
      <c r="G136" s="224" t="s">
        <v>942</v>
      </c>
      <c r="H136" s="225">
        <v>1</v>
      </c>
      <c r="I136" s="226"/>
      <c r="J136" s="227">
        <f>ROUND(I136*H136,2)</f>
        <v>0</v>
      </c>
      <c r="K136" s="223" t="s">
        <v>183</v>
      </c>
      <c r="L136" s="72"/>
      <c r="M136" s="228" t="s">
        <v>30</v>
      </c>
      <c r="N136" s="292" t="s">
        <v>45</v>
      </c>
      <c r="O136" s="290"/>
      <c r="P136" s="293">
        <f>O136*H136</f>
        <v>0</v>
      </c>
      <c r="Q136" s="293">
        <v>0</v>
      </c>
      <c r="R136" s="293">
        <f>Q136*H136</f>
        <v>0</v>
      </c>
      <c r="S136" s="293">
        <v>0</v>
      </c>
      <c r="T136" s="294">
        <f>S136*H136</f>
        <v>0</v>
      </c>
      <c r="AR136" s="24" t="s">
        <v>164</v>
      </c>
      <c r="AT136" s="24" t="s">
        <v>159</v>
      </c>
      <c r="AU136" s="24" t="s">
        <v>84</v>
      </c>
      <c r="AY136" s="24" t="s">
        <v>157</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164</v>
      </c>
      <c r="BM136" s="24" t="s">
        <v>527</v>
      </c>
    </row>
    <row r="137" spans="2:12" s="1" customFormat="1" ht="6.95" customHeight="1">
      <c r="B137" s="67"/>
      <c r="C137" s="68"/>
      <c r="D137" s="68"/>
      <c r="E137" s="68"/>
      <c r="F137" s="68"/>
      <c r="G137" s="68"/>
      <c r="H137" s="68"/>
      <c r="I137" s="166"/>
      <c r="J137" s="68"/>
      <c r="K137" s="68"/>
      <c r="L137" s="72"/>
    </row>
  </sheetData>
  <sheetProtection password="CC35" sheet="1" objects="1" scenarios="1" formatColumns="0" formatRows="0" autoFilter="0"/>
  <autoFilter ref="C79:K136"/>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1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106</v>
      </c>
      <c r="G1" s="139" t="s">
        <v>107</v>
      </c>
      <c r="H1" s="139"/>
      <c r="I1" s="140"/>
      <c r="J1" s="139" t="s">
        <v>108</v>
      </c>
      <c r="K1" s="138" t="s">
        <v>109</v>
      </c>
      <c r="L1" s="139" t="s">
        <v>110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105</v>
      </c>
    </row>
    <row r="3" spans="2:46" ht="6.95" customHeight="1">
      <c r="B3" s="25"/>
      <c r="C3" s="26"/>
      <c r="D3" s="26"/>
      <c r="E3" s="26"/>
      <c r="F3" s="26"/>
      <c r="G3" s="26"/>
      <c r="H3" s="26"/>
      <c r="I3" s="141"/>
      <c r="J3" s="26"/>
      <c r="K3" s="27"/>
      <c r="AT3" s="24" t="s">
        <v>84</v>
      </c>
    </row>
    <row r="4" spans="2:46" ht="36.95" customHeight="1">
      <c r="B4" s="28"/>
      <c r="C4" s="29"/>
      <c r="D4" s="30" t="s">
        <v>111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Muzeum Sokolov, Zámecká 1 - Sklep zámku - odkrytí základů tvrze</v>
      </c>
      <c r="F7" s="40"/>
      <c r="G7" s="40"/>
      <c r="H7" s="40"/>
      <c r="I7" s="142"/>
      <c r="J7" s="29"/>
      <c r="K7" s="31"/>
    </row>
    <row r="8" spans="2:11" s="1" customFormat="1" ht="13.5">
      <c r="B8" s="46"/>
      <c r="C8" s="47"/>
      <c r="D8" s="40" t="s">
        <v>112</v>
      </c>
      <c r="E8" s="47"/>
      <c r="F8" s="47"/>
      <c r="G8" s="47"/>
      <c r="H8" s="47"/>
      <c r="I8" s="144"/>
      <c r="J8" s="47"/>
      <c r="K8" s="51"/>
    </row>
    <row r="9" spans="2:11" s="1" customFormat="1" ht="36.95" customHeight="1">
      <c r="B9" s="46"/>
      <c r="C9" s="47"/>
      <c r="D9" s="47"/>
      <c r="E9" s="145" t="s">
        <v>2362</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30</v>
      </c>
      <c r="G11" s="47"/>
      <c r="H11" s="47"/>
      <c r="I11" s="146" t="s">
        <v>22</v>
      </c>
      <c r="J11" s="35" t="s">
        <v>30</v>
      </c>
      <c r="K11" s="51"/>
    </row>
    <row r="12" spans="2:11" s="1" customFormat="1" ht="14.4" customHeight="1">
      <c r="B12" s="46"/>
      <c r="C12" s="47"/>
      <c r="D12" s="40" t="s">
        <v>24</v>
      </c>
      <c r="E12" s="47"/>
      <c r="F12" s="35" t="s">
        <v>25</v>
      </c>
      <c r="G12" s="47"/>
      <c r="H12" s="47"/>
      <c r="I12" s="146" t="s">
        <v>26</v>
      </c>
      <c r="J12" s="147" t="str">
        <f>'Rekapitulace stavby'!AN8</f>
        <v>23. 1. 2017</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28</v>
      </c>
      <c r="E14" s="47"/>
      <c r="F14" s="47"/>
      <c r="G14" s="47"/>
      <c r="H14" s="47"/>
      <c r="I14" s="146" t="s">
        <v>29</v>
      </c>
      <c r="J14" s="35" t="s">
        <v>30</v>
      </c>
      <c r="K14" s="51"/>
    </row>
    <row r="15" spans="2:11" s="1" customFormat="1" ht="18" customHeight="1">
      <c r="B15" s="46"/>
      <c r="C15" s="47"/>
      <c r="D15" s="47"/>
      <c r="E15" s="35" t="s">
        <v>31</v>
      </c>
      <c r="F15" s="47"/>
      <c r="G15" s="47"/>
      <c r="H15" s="47"/>
      <c r="I15" s="146" t="s">
        <v>32</v>
      </c>
      <c r="J15" s="35" t="s">
        <v>30</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29</v>
      </c>
      <c r="J20" s="35" t="s">
        <v>30</v>
      </c>
      <c r="K20" s="51"/>
    </row>
    <row r="21" spans="2:11" s="1" customFormat="1" ht="18" customHeight="1">
      <c r="B21" s="46"/>
      <c r="C21" s="47"/>
      <c r="D21" s="47"/>
      <c r="E21" s="35" t="s">
        <v>36</v>
      </c>
      <c r="F21" s="47"/>
      <c r="G21" s="47"/>
      <c r="H21" s="47"/>
      <c r="I21" s="146" t="s">
        <v>32</v>
      </c>
      <c r="J21" s="35" t="s">
        <v>30</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30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ROUND(J83,2)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ROUND(SUM(BE83:BE110),2)</f>
        <v>0</v>
      </c>
      <c r="G30" s="47"/>
      <c r="H30" s="47"/>
      <c r="I30" s="158">
        <v>0.21</v>
      </c>
      <c r="J30" s="157">
        <f>ROUND(ROUND((SUM(BE83:BE110)),2)*I30,2)</f>
        <v>0</v>
      </c>
      <c r="K30" s="51"/>
    </row>
    <row r="31" spans="2:11" s="1" customFormat="1" ht="14.4" customHeight="1">
      <c r="B31" s="46"/>
      <c r="C31" s="47"/>
      <c r="D31" s="47"/>
      <c r="E31" s="55" t="s">
        <v>46</v>
      </c>
      <c r="F31" s="157">
        <f>ROUND(SUM(BF83:BF110),2)</f>
        <v>0</v>
      </c>
      <c r="G31" s="47"/>
      <c r="H31" s="47"/>
      <c r="I31" s="158">
        <v>0.15</v>
      </c>
      <c r="J31" s="157">
        <f>ROUND(ROUND((SUM(BF83:BF110)),2)*I31,2)</f>
        <v>0</v>
      </c>
      <c r="K31" s="51"/>
    </row>
    <row r="32" spans="2:11" s="1" customFormat="1" ht="14.4" customHeight="1" hidden="1">
      <c r="B32" s="46"/>
      <c r="C32" s="47"/>
      <c r="D32" s="47"/>
      <c r="E32" s="55" t="s">
        <v>47</v>
      </c>
      <c r="F32" s="157">
        <f>ROUND(SUM(BG83:BG110),2)</f>
        <v>0</v>
      </c>
      <c r="G32" s="47"/>
      <c r="H32" s="47"/>
      <c r="I32" s="158">
        <v>0.21</v>
      </c>
      <c r="J32" s="157">
        <v>0</v>
      </c>
      <c r="K32" s="51"/>
    </row>
    <row r="33" spans="2:11" s="1" customFormat="1" ht="14.4" customHeight="1" hidden="1">
      <c r="B33" s="46"/>
      <c r="C33" s="47"/>
      <c r="D33" s="47"/>
      <c r="E33" s="55" t="s">
        <v>48</v>
      </c>
      <c r="F33" s="157">
        <f>ROUND(SUM(BH83:BH110),2)</f>
        <v>0</v>
      </c>
      <c r="G33" s="47"/>
      <c r="H33" s="47"/>
      <c r="I33" s="158">
        <v>0.15</v>
      </c>
      <c r="J33" s="157">
        <v>0</v>
      </c>
      <c r="K33" s="51"/>
    </row>
    <row r="34" spans="2:11" s="1" customFormat="1" ht="14.4" customHeight="1" hidden="1">
      <c r="B34" s="46"/>
      <c r="C34" s="47"/>
      <c r="D34" s="47"/>
      <c r="E34" s="55" t="s">
        <v>49</v>
      </c>
      <c r="F34" s="157">
        <f>ROUND(SUM(BI83:BI110),2)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114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Muzeum Sokolov, Zámecká 1 - Sklep zámku - odkrytí základů tvrze</v>
      </c>
      <c r="F45" s="40"/>
      <c r="G45" s="40"/>
      <c r="H45" s="40"/>
      <c r="I45" s="144"/>
      <c r="J45" s="47"/>
      <c r="K45" s="51"/>
    </row>
    <row r="46" spans="2:11" s="1" customFormat="1" ht="14.4" customHeight="1">
      <c r="B46" s="46"/>
      <c r="C46" s="40" t="s">
        <v>112</v>
      </c>
      <c r="D46" s="47"/>
      <c r="E46" s="47"/>
      <c r="F46" s="47"/>
      <c r="G46" s="47"/>
      <c r="H46" s="47"/>
      <c r="I46" s="144"/>
      <c r="J46" s="47"/>
      <c r="K46" s="51"/>
    </row>
    <row r="47" spans="2:11" s="1" customFormat="1" ht="17.25" customHeight="1">
      <c r="B47" s="46"/>
      <c r="C47" s="47"/>
      <c r="D47" s="47"/>
      <c r="E47" s="145" t="str">
        <f>E9</f>
        <v>VRN - Vedlejší rozpočtové náklady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24</v>
      </c>
      <c r="D49" s="47"/>
      <c r="E49" s="47"/>
      <c r="F49" s="35" t="str">
        <f>F12</f>
        <v>Sokolov</v>
      </c>
      <c r="G49" s="47"/>
      <c r="H49" s="47"/>
      <c r="I49" s="146" t="s">
        <v>26</v>
      </c>
      <c r="J49" s="147" t="str">
        <f>IF(J12="","",J12)</f>
        <v>23. 1. 2017</v>
      </c>
      <c r="K49" s="51"/>
    </row>
    <row r="50" spans="2:11" s="1" customFormat="1" ht="6.95" customHeight="1">
      <c r="B50" s="46"/>
      <c r="C50" s="47"/>
      <c r="D50" s="47"/>
      <c r="E50" s="47"/>
      <c r="F50" s="47"/>
      <c r="G50" s="47"/>
      <c r="H50" s="47"/>
      <c r="I50" s="144"/>
      <c r="J50" s="47"/>
      <c r="K50" s="51"/>
    </row>
    <row r="51" spans="2:11" s="1" customFormat="1" ht="13.5">
      <c r="B51" s="46"/>
      <c r="C51" s="40" t="s">
        <v>28</v>
      </c>
      <c r="D51" s="47"/>
      <c r="E51" s="47"/>
      <c r="F51" s="35" t="str">
        <f>E15</f>
        <v>Muzeum Sokolov p.o.</v>
      </c>
      <c r="G51" s="47"/>
      <c r="H51" s="47"/>
      <c r="I51" s="146" t="s">
        <v>35</v>
      </c>
      <c r="J51" s="44" t="str">
        <f>E21</f>
        <v>Jurica a.s. - Ateliér Sokolov</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115</v>
      </c>
      <c r="D54" s="159"/>
      <c r="E54" s="159"/>
      <c r="F54" s="159"/>
      <c r="G54" s="159"/>
      <c r="H54" s="159"/>
      <c r="I54" s="173"/>
      <c r="J54" s="174" t="s">
        <v>116</v>
      </c>
      <c r="K54" s="175"/>
    </row>
    <row r="55" spans="2:11" s="1" customFormat="1" ht="10.3" customHeight="1">
      <c r="B55" s="46"/>
      <c r="C55" s="47"/>
      <c r="D55" s="47"/>
      <c r="E55" s="47"/>
      <c r="F55" s="47"/>
      <c r="G55" s="47"/>
      <c r="H55" s="47"/>
      <c r="I55" s="144"/>
      <c r="J55" s="47"/>
      <c r="K55" s="51"/>
    </row>
    <row r="56" spans="2:47" s="1" customFormat="1" ht="29.25" customHeight="1">
      <c r="B56" s="46"/>
      <c r="C56" s="176" t="s">
        <v>117</v>
      </c>
      <c r="D56" s="47"/>
      <c r="E56" s="47"/>
      <c r="F56" s="47"/>
      <c r="G56" s="47"/>
      <c r="H56" s="47"/>
      <c r="I56" s="144"/>
      <c r="J56" s="155">
        <f>J83</f>
        <v>0</v>
      </c>
      <c r="K56" s="51"/>
      <c r="AU56" s="24" t="s">
        <v>118</v>
      </c>
    </row>
    <row r="57" spans="2:11" s="7" customFormat="1" ht="24.95" customHeight="1">
      <c r="B57" s="177"/>
      <c r="C57" s="178"/>
      <c r="D57" s="179" t="s">
        <v>2362</v>
      </c>
      <c r="E57" s="180"/>
      <c r="F57" s="180"/>
      <c r="G57" s="180"/>
      <c r="H57" s="180"/>
      <c r="I57" s="181"/>
      <c r="J57" s="182">
        <f>J84</f>
        <v>0</v>
      </c>
      <c r="K57" s="183"/>
    </row>
    <row r="58" spans="2:11" s="8" customFormat="1" ht="19.9" customHeight="1">
      <c r="B58" s="184"/>
      <c r="C58" s="185"/>
      <c r="D58" s="186" t="s">
        <v>2363</v>
      </c>
      <c r="E58" s="187"/>
      <c r="F58" s="187"/>
      <c r="G58" s="187"/>
      <c r="H58" s="187"/>
      <c r="I58" s="188"/>
      <c r="J58" s="189">
        <f>J85</f>
        <v>0</v>
      </c>
      <c r="K58" s="190"/>
    </row>
    <row r="59" spans="2:11" s="8" customFormat="1" ht="19.9" customHeight="1">
      <c r="B59" s="184"/>
      <c r="C59" s="185"/>
      <c r="D59" s="186" t="s">
        <v>2364</v>
      </c>
      <c r="E59" s="187"/>
      <c r="F59" s="187"/>
      <c r="G59" s="187"/>
      <c r="H59" s="187"/>
      <c r="I59" s="188"/>
      <c r="J59" s="189">
        <f>J88</f>
        <v>0</v>
      </c>
      <c r="K59" s="190"/>
    </row>
    <row r="60" spans="2:11" s="8" customFormat="1" ht="19.9" customHeight="1">
      <c r="B60" s="184"/>
      <c r="C60" s="185"/>
      <c r="D60" s="186" t="s">
        <v>2365</v>
      </c>
      <c r="E60" s="187"/>
      <c r="F60" s="187"/>
      <c r="G60" s="187"/>
      <c r="H60" s="187"/>
      <c r="I60" s="188"/>
      <c r="J60" s="189">
        <f>J98</f>
        <v>0</v>
      </c>
      <c r="K60" s="190"/>
    </row>
    <row r="61" spans="2:11" s="8" customFormat="1" ht="19.9" customHeight="1">
      <c r="B61" s="184"/>
      <c r="C61" s="185"/>
      <c r="D61" s="186" t="s">
        <v>2366</v>
      </c>
      <c r="E61" s="187"/>
      <c r="F61" s="187"/>
      <c r="G61" s="187"/>
      <c r="H61" s="187"/>
      <c r="I61" s="188"/>
      <c r="J61" s="189">
        <f>J103</f>
        <v>0</v>
      </c>
      <c r="K61" s="190"/>
    </row>
    <row r="62" spans="2:11" s="8" customFormat="1" ht="19.9" customHeight="1">
      <c r="B62" s="184"/>
      <c r="C62" s="185"/>
      <c r="D62" s="186" t="s">
        <v>2367</v>
      </c>
      <c r="E62" s="187"/>
      <c r="F62" s="187"/>
      <c r="G62" s="187"/>
      <c r="H62" s="187"/>
      <c r="I62" s="188"/>
      <c r="J62" s="189">
        <f>J105</f>
        <v>0</v>
      </c>
      <c r="K62" s="190"/>
    </row>
    <row r="63" spans="2:11" s="8" customFormat="1" ht="19.9" customHeight="1">
      <c r="B63" s="184"/>
      <c r="C63" s="185"/>
      <c r="D63" s="186" t="s">
        <v>2368</v>
      </c>
      <c r="E63" s="187"/>
      <c r="F63" s="187"/>
      <c r="G63" s="187"/>
      <c r="H63" s="187"/>
      <c r="I63" s="188"/>
      <c r="J63" s="189">
        <f>J107</f>
        <v>0</v>
      </c>
      <c r="K63" s="190"/>
    </row>
    <row r="64" spans="2:11" s="1" customFormat="1" ht="21.8" customHeight="1">
      <c r="B64" s="46"/>
      <c r="C64" s="47"/>
      <c r="D64" s="47"/>
      <c r="E64" s="47"/>
      <c r="F64" s="47"/>
      <c r="G64" s="47"/>
      <c r="H64" s="47"/>
      <c r="I64" s="144"/>
      <c r="J64" s="47"/>
      <c r="K64" s="51"/>
    </row>
    <row r="65" spans="2:11" s="1" customFormat="1" ht="6.95" customHeight="1">
      <c r="B65" s="67"/>
      <c r="C65" s="68"/>
      <c r="D65" s="68"/>
      <c r="E65" s="68"/>
      <c r="F65" s="68"/>
      <c r="G65" s="68"/>
      <c r="H65" s="68"/>
      <c r="I65" s="166"/>
      <c r="J65" s="68"/>
      <c r="K65" s="69"/>
    </row>
    <row r="69" spans="2:12" s="1" customFormat="1" ht="6.95" customHeight="1">
      <c r="B69" s="70"/>
      <c r="C69" s="71"/>
      <c r="D69" s="71"/>
      <c r="E69" s="71"/>
      <c r="F69" s="71"/>
      <c r="G69" s="71"/>
      <c r="H69" s="71"/>
      <c r="I69" s="169"/>
      <c r="J69" s="71"/>
      <c r="K69" s="71"/>
      <c r="L69" s="72"/>
    </row>
    <row r="70" spans="2:12" s="1" customFormat="1" ht="36.95" customHeight="1">
      <c r="B70" s="46"/>
      <c r="C70" s="73" t="s">
        <v>141</v>
      </c>
      <c r="D70" s="74"/>
      <c r="E70" s="74"/>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4.4" customHeight="1">
      <c r="B72" s="46"/>
      <c r="C72" s="76" t="s">
        <v>18</v>
      </c>
      <c r="D72" s="74"/>
      <c r="E72" s="74"/>
      <c r="F72" s="74"/>
      <c r="G72" s="74"/>
      <c r="H72" s="74"/>
      <c r="I72" s="191"/>
      <c r="J72" s="74"/>
      <c r="K72" s="74"/>
      <c r="L72" s="72"/>
    </row>
    <row r="73" spans="2:12" s="1" customFormat="1" ht="16.5" customHeight="1">
      <c r="B73" s="46"/>
      <c r="C73" s="74"/>
      <c r="D73" s="74"/>
      <c r="E73" s="192" t="str">
        <f>E7</f>
        <v>Muzeum Sokolov, Zámecká 1 - Sklep zámku - odkrytí základů tvrze</v>
      </c>
      <c r="F73" s="76"/>
      <c r="G73" s="76"/>
      <c r="H73" s="76"/>
      <c r="I73" s="191"/>
      <c r="J73" s="74"/>
      <c r="K73" s="74"/>
      <c r="L73" s="72"/>
    </row>
    <row r="74" spans="2:12" s="1" customFormat="1" ht="14.4" customHeight="1">
      <c r="B74" s="46"/>
      <c r="C74" s="76" t="s">
        <v>112</v>
      </c>
      <c r="D74" s="74"/>
      <c r="E74" s="74"/>
      <c r="F74" s="74"/>
      <c r="G74" s="74"/>
      <c r="H74" s="74"/>
      <c r="I74" s="191"/>
      <c r="J74" s="74"/>
      <c r="K74" s="74"/>
      <c r="L74" s="72"/>
    </row>
    <row r="75" spans="2:12" s="1" customFormat="1" ht="17.25" customHeight="1">
      <c r="B75" s="46"/>
      <c r="C75" s="74"/>
      <c r="D75" s="74"/>
      <c r="E75" s="82" t="str">
        <f>E9</f>
        <v>VRN - Vedlejší rozpočtové náklady</v>
      </c>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8" customHeight="1">
      <c r="B77" s="46"/>
      <c r="C77" s="76" t="s">
        <v>24</v>
      </c>
      <c r="D77" s="74"/>
      <c r="E77" s="74"/>
      <c r="F77" s="193" t="str">
        <f>F12</f>
        <v>Sokolov</v>
      </c>
      <c r="G77" s="74"/>
      <c r="H77" s="74"/>
      <c r="I77" s="194" t="s">
        <v>26</v>
      </c>
      <c r="J77" s="85" t="str">
        <f>IF(J12="","",J12)</f>
        <v>23. 1. 2017</v>
      </c>
      <c r="K77" s="74"/>
      <c r="L77" s="72"/>
    </row>
    <row r="78" spans="2:12" s="1" customFormat="1" ht="6.95" customHeight="1">
      <c r="B78" s="46"/>
      <c r="C78" s="74"/>
      <c r="D78" s="74"/>
      <c r="E78" s="74"/>
      <c r="F78" s="74"/>
      <c r="G78" s="74"/>
      <c r="H78" s="74"/>
      <c r="I78" s="191"/>
      <c r="J78" s="74"/>
      <c r="K78" s="74"/>
      <c r="L78" s="72"/>
    </row>
    <row r="79" spans="2:12" s="1" customFormat="1" ht="13.5">
      <c r="B79" s="46"/>
      <c r="C79" s="76" t="s">
        <v>28</v>
      </c>
      <c r="D79" s="74"/>
      <c r="E79" s="74"/>
      <c r="F79" s="193" t="str">
        <f>E15</f>
        <v>Muzeum Sokolov p.o.</v>
      </c>
      <c r="G79" s="74"/>
      <c r="H79" s="74"/>
      <c r="I79" s="194" t="s">
        <v>35</v>
      </c>
      <c r="J79" s="193" t="str">
        <f>E21</f>
        <v>Jurica a.s. - Ateliér Sokolov</v>
      </c>
      <c r="K79" s="74"/>
      <c r="L79" s="72"/>
    </row>
    <row r="80" spans="2:12" s="1" customFormat="1" ht="14.4" customHeight="1">
      <c r="B80" s="46"/>
      <c r="C80" s="76" t="s">
        <v>33</v>
      </c>
      <c r="D80" s="74"/>
      <c r="E80" s="74"/>
      <c r="F80" s="193" t="str">
        <f>IF(E18="","",E18)</f>
        <v/>
      </c>
      <c r="G80" s="74"/>
      <c r="H80" s="74"/>
      <c r="I80" s="191"/>
      <c r="J80" s="74"/>
      <c r="K80" s="74"/>
      <c r="L80" s="72"/>
    </row>
    <row r="81" spans="2:12" s="1" customFormat="1" ht="10.3" customHeight="1">
      <c r="B81" s="46"/>
      <c r="C81" s="74"/>
      <c r="D81" s="74"/>
      <c r="E81" s="74"/>
      <c r="F81" s="74"/>
      <c r="G81" s="74"/>
      <c r="H81" s="74"/>
      <c r="I81" s="191"/>
      <c r="J81" s="74"/>
      <c r="K81" s="74"/>
      <c r="L81" s="72"/>
    </row>
    <row r="82" spans="2:20" s="9" customFormat="1" ht="29.25" customHeight="1">
      <c r="B82" s="195"/>
      <c r="C82" s="196" t="s">
        <v>142</v>
      </c>
      <c r="D82" s="197" t="s">
        <v>59</v>
      </c>
      <c r="E82" s="197" t="s">
        <v>55</v>
      </c>
      <c r="F82" s="197" t="s">
        <v>143</v>
      </c>
      <c r="G82" s="197" t="s">
        <v>144</v>
      </c>
      <c r="H82" s="197" t="s">
        <v>145</v>
      </c>
      <c r="I82" s="198" t="s">
        <v>146</v>
      </c>
      <c r="J82" s="197" t="s">
        <v>116</v>
      </c>
      <c r="K82" s="199" t="s">
        <v>147</v>
      </c>
      <c r="L82" s="200"/>
      <c r="M82" s="102" t="s">
        <v>148</v>
      </c>
      <c r="N82" s="103" t="s">
        <v>44</v>
      </c>
      <c r="O82" s="103" t="s">
        <v>149</v>
      </c>
      <c r="P82" s="103" t="s">
        <v>150</v>
      </c>
      <c r="Q82" s="103" t="s">
        <v>151</v>
      </c>
      <c r="R82" s="103" t="s">
        <v>152</v>
      </c>
      <c r="S82" s="103" t="s">
        <v>153</v>
      </c>
      <c r="T82" s="104" t="s">
        <v>154</v>
      </c>
    </row>
    <row r="83" spans="2:63" s="1" customFormat="1" ht="29.25" customHeight="1">
      <c r="B83" s="46"/>
      <c r="C83" s="108" t="s">
        <v>117</v>
      </c>
      <c r="D83" s="74"/>
      <c r="E83" s="74"/>
      <c r="F83" s="74"/>
      <c r="G83" s="74"/>
      <c r="H83" s="74"/>
      <c r="I83" s="191"/>
      <c r="J83" s="201">
        <f>BK83</f>
        <v>0</v>
      </c>
      <c r="K83" s="74"/>
      <c r="L83" s="72"/>
      <c r="M83" s="105"/>
      <c r="N83" s="106"/>
      <c r="O83" s="106"/>
      <c r="P83" s="202">
        <f>P84</f>
        <v>0</v>
      </c>
      <c r="Q83" s="106"/>
      <c r="R83" s="202">
        <f>R84</f>
        <v>0</v>
      </c>
      <c r="S83" s="106"/>
      <c r="T83" s="203">
        <f>T84</f>
        <v>0</v>
      </c>
      <c r="AT83" s="24" t="s">
        <v>73</v>
      </c>
      <c r="AU83" s="24" t="s">
        <v>118</v>
      </c>
      <c r="BK83" s="204">
        <f>BK84</f>
        <v>0</v>
      </c>
    </row>
    <row r="84" spans="2:63" s="10" customFormat="1" ht="37.4" customHeight="1">
      <c r="B84" s="205"/>
      <c r="C84" s="206"/>
      <c r="D84" s="207" t="s">
        <v>73</v>
      </c>
      <c r="E84" s="208" t="s">
        <v>103</v>
      </c>
      <c r="F84" s="208" t="s">
        <v>104</v>
      </c>
      <c r="G84" s="206"/>
      <c r="H84" s="206"/>
      <c r="I84" s="209"/>
      <c r="J84" s="210">
        <f>BK84</f>
        <v>0</v>
      </c>
      <c r="K84" s="206"/>
      <c r="L84" s="211"/>
      <c r="M84" s="212"/>
      <c r="N84" s="213"/>
      <c r="O84" s="213"/>
      <c r="P84" s="214">
        <f>P85+P88+P98+P103+P105+P107</f>
        <v>0</v>
      </c>
      <c r="Q84" s="213"/>
      <c r="R84" s="214">
        <f>R85+R88+R98+R103+R105+R107</f>
        <v>0</v>
      </c>
      <c r="S84" s="213"/>
      <c r="T84" s="215">
        <f>T85+T88+T98+T103+T105+T107</f>
        <v>0</v>
      </c>
      <c r="AR84" s="216" t="s">
        <v>190</v>
      </c>
      <c r="AT84" s="217" t="s">
        <v>73</v>
      </c>
      <c r="AU84" s="217" t="s">
        <v>74</v>
      </c>
      <c r="AY84" s="216" t="s">
        <v>157</v>
      </c>
      <c r="BK84" s="218">
        <f>BK85+BK88+BK98+BK103+BK105+BK107</f>
        <v>0</v>
      </c>
    </row>
    <row r="85" spans="2:63" s="10" customFormat="1" ht="19.9" customHeight="1">
      <c r="B85" s="205"/>
      <c r="C85" s="206"/>
      <c r="D85" s="207" t="s">
        <v>73</v>
      </c>
      <c r="E85" s="219" t="s">
        <v>2369</v>
      </c>
      <c r="F85" s="219" t="s">
        <v>2370</v>
      </c>
      <c r="G85" s="206"/>
      <c r="H85" s="206"/>
      <c r="I85" s="209"/>
      <c r="J85" s="220">
        <f>BK85</f>
        <v>0</v>
      </c>
      <c r="K85" s="206"/>
      <c r="L85" s="211"/>
      <c r="M85" s="212"/>
      <c r="N85" s="213"/>
      <c r="O85" s="213"/>
      <c r="P85" s="214">
        <f>SUM(P86:P87)</f>
        <v>0</v>
      </c>
      <c r="Q85" s="213"/>
      <c r="R85" s="214">
        <f>SUM(R86:R87)</f>
        <v>0</v>
      </c>
      <c r="S85" s="213"/>
      <c r="T85" s="215">
        <f>SUM(T86:T87)</f>
        <v>0</v>
      </c>
      <c r="AR85" s="216" t="s">
        <v>190</v>
      </c>
      <c r="AT85" s="217" t="s">
        <v>73</v>
      </c>
      <c r="AU85" s="217" t="s">
        <v>82</v>
      </c>
      <c r="AY85" s="216" t="s">
        <v>157</v>
      </c>
      <c r="BK85" s="218">
        <f>SUM(BK86:BK87)</f>
        <v>0</v>
      </c>
    </row>
    <row r="86" spans="2:65" s="1" customFormat="1" ht="16.5" customHeight="1">
      <c r="B86" s="46"/>
      <c r="C86" s="221" t="s">
        <v>178</v>
      </c>
      <c r="D86" s="221" t="s">
        <v>159</v>
      </c>
      <c r="E86" s="222" t="s">
        <v>2371</v>
      </c>
      <c r="F86" s="223" t="s">
        <v>2372</v>
      </c>
      <c r="G86" s="224" t="s">
        <v>942</v>
      </c>
      <c r="H86" s="225">
        <v>1</v>
      </c>
      <c r="I86" s="226"/>
      <c r="J86" s="227">
        <f>ROUND(I86*H86,2)</f>
        <v>0</v>
      </c>
      <c r="K86" s="223" t="s">
        <v>1624</v>
      </c>
      <c r="L86" s="72"/>
      <c r="M86" s="228" t="s">
        <v>30</v>
      </c>
      <c r="N86" s="229" t="s">
        <v>45</v>
      </c>
      <c r="O86" s="47"/>
      <c r="P86" s="230">
        <f>O86*H86</f>
        <v>0</v>
      </c>
      <c r="Q86" s="230">
        <v>0</v>
      </c>
      <c r="R86" s="230">
        <f>Q86*H86</f>
        <v>0</v>
      </c>
      <c r="S86" s="230">
        <v>0</v>
      </c>
      <c r="T86" s="231">
        <f>S86*H86</f>
        <v>0</v>
      </c>
      <c r="AR86" s="24" t="s">
        <v>2373</v>
      </c>
      <c r="AT86" s="24" t="s">
        <v>159</v>
      </c>
      <c r="AU86" s="24" t="s">
        <v>84</v>
      </c>
      <c r="AY86" s="24" t="s">
        <v>157</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2373</v>
      </c>
      <c r="BM86" s="24" t="s">
        <v>2374</v>
      </c>
    </row>
    <row r="87" spans="2:65" s="1" customFormat="1" ht="25.5" customHeight="1">
      <c r="B87" s="46"/>
      <c r="C87" s="221" t="s">
        <v>164</v>
      </c>
      <c r="D87" s="221" t="s">
        <v>159</v>
      </c>
      <c r="E87" s="222" t="s">
        <v>2375</v>
      </c>
      <c r="F87" s="223" t="s">
        <v>2376</v>
      </c>
      <c r="G87" s="224" t="s">
        <v>942</v>
      </c>
      <c r="H87" s="225">
        <v>1</v>
      </c>
      <c r="I87" s="226"/>
      <c r="J87" s="227">
        <f>ROUND(I87*H87,2)</f>
        <v>0</v>
      </c>
      <c r="K87" s="223" t="s">
        <v>1624</v>
      </c>
      <c r="L87" s="72"/>
      <c r="M87" s="228" t="s">
        <v>30</v>
      </c>
      <c r="N87" s="229" t="s">
        <v>45</v>
      </c>
      <c r="O87" s="47"/>
      <c r="P87" s="230">
        <f>O87*H87</f>
        <v>0</v>
      </c>
      <c r="Q87" s="230">
        <v>0</v>
      </c>
      <c r="R87" s="230">
        <f>Q87*H87</f>
        <v>0</v>
      </c>
      <c r="S87" s="230">
        <v>0</v>
      </c>
      <c r="T87" s="231">
        <f>S87*H87</f>
        <v>0</v>
      </c>
      <c r="AR87" s="24" t="s">
        <v>2373</v>
      </c>
      <c r="AT87" s="24" t="s">
        <v>159</v>
      </c>
      <c r="AU87" s="24" t="s">
        <v>84</v>
      </c>
      <c r="AY87" s="24" t="s">
        <v>157</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2373</v>
      </c>
      <c r="BM87" s="24" t="s">
        <v>2377</v>
      </c>
    </row>
    <row r="88" spans="2:63" s="10" customFormat="1" ht="29.85" customHeight="1">
      <c r="B88" s="205"/>
      <c r="C88" s="206"/>
      <c r="D88" s="207" t="s">
        <v>73</v>
      </c>
      <c r="E88" s="219" t="s">
        <v>2378</v>
      </c>
      <c r="F88" s="219" t="s">
        <v>2379</v>
      </c>
      <c r="G88" s="206"/>
      <c r="H88" s="206"/>
      <c r="I88" s="209"/>
      <c r="J88" s="220">
        <f>BK88</f>
        <v>0</v>
      </c>
      <c r="K88" s="206"/>
      <c r="L88" s="211"/>
      <c r="M88" s="212"/>
      <c r="N88" s="213"/>
      <c r="O88" s="213"/>
      <c r="P88" s="214">
        <f>SUM(P89:P97)</f>
        <v>0</v>
      </c>
      <c r="Q88" s="213"/>
      <c r="R88" s="214">
        <f>SUM(R89:R97)</f>
        <v>0</v>
      </c>
      <c r="S88" s="213"/>
      <c r="T88" s="215">
        <f>SUM(T89:T97)</f>
        <v>0</v>
      </c>
      <c r="AR88" s="216" t="s">
        <v>190</v>
      </c>
      <c r="AT88" s="217" t="s">
        <v>73</v>
      </c>
      <c r="AU88" s="217" t="s">
        <v>82</v>
      </c>
      <c r="AY88" s="216" t="s">
        <v>157</v>
      </c>
      <c r="BK88" s="218">
        <f>SUM(BK89:BK97)</f>
        <v>0</v>
      </c>
    </row>
    <row r="89" spans="2:65" s="1" customFormat="1" ht="16.5" customHeight="1">
      <c r="B89" s="46"/>
      <c r="C89" s="221" t="s">
        <v>190</v>
      </c>
      <c r="D89" s="221" t="s">
        <v>159</v>
      </c>
      <c r="E89" s="222" t="s">
        <v>2380</v>
      </c>
      <c r="F89" s="223" t="s">
        <v>2381</v>
      </c>
      <c r="G89" s="224" t="s">
        <v>2382</v>
      </c>
      <c r="H89" s="296"/>
      <c r="I89" s="226"/>
      <c r="J89" s="227">
        <f>ROUND(I89*H89,2)</f>
        <v>0</v>
      </c>
      <c r="K89" s="223" t="s">
        <v>1624</v>
      </c>
      <c r="L89" s="72"/>
      <c r="M89" s="228" t="s">
        <v>30</v>
      </c>
      <c r="N89" s="229" t="s">
        <v>45</v>
      </c>
      <c r="O89" s="47"/>
      <c r="P89" s="230">
        <f>O89*H89</f>
        <v>0</v>
      </c>
      <c r="Q89" s="230">
        <v>0</v>
      </c>
      <c r="R89" s="230">
        <f>Q89*H89</f>
        <v>0</v>
      </c>
      <c r="S89" s="230">
        <v>0</v>
      </c>
      <c r="T89" s="231">
        <f>S89*H89</f>
        <v>0</v>
      </c>
      <c r="AR89" s="24" t="s">
        <v>2373</v>
      </c>
      <c r="AT89" s="24" t="s">
        <v>159</v>
      </c>
      <c r="AU89" s="24" t="s">
        <v>84</v>
      </c>
      <c r="AY89" s="24" t="s">
        <v>157</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2373</v>
      </c>
      <c r="BM89" s="24" t="s">
        <v>2383</v>
      </c>
    </row>
    <row r="90" spans="2:65" s="1" customFormat="1" ht="16.5" customHeight="1">
      <c r="B90" s="46"/>
      <c r="C90" s="221" t="s">
        <v>197</v>
      </c>
      <c r="D90" s="221" t="s">
        <v>159</v>
      </c>
      <c r="E90" s="222" t="s">
        <v>2384</v>
      </c>
      <c r="F90" s="223" t="s">
        <v>2385</v>
      </c>
      <c r="G90" s="224" t="s">
        <v>942</v>
      </c>
      <c r="H90" s="225">
        <v>1</v>
      </c>
      <c r="I90" s="226"/>
      <c r="J90" s="227">
        <f>ROUND(I90*H90,2)</f>
        <v>0</v>
      </c>
      <c r="K90" s="223" t="s">
        <v>2077</v>
      </c>
      <c r="L90" s="72"/>
      <c r="M90" s="228" t="s">
        <v>30</v>
      </c>
      <c r="N90" s="229" t="s">
        <v>45</v>
      </c>
      <c r="O90" s="47"/>
      <c r="P90" s="230">
        <f>O90*H90</f>
        <v>0</v>
      </c>
      <c r="Q90" s="230">
        <v>0</v>
      </c>
      <c r="R90" s="230">
        <f>Q90*H90</f>
        <v>0</v>
      </c>
      <c r="S90" s="230">
        <v>0</v>
      </c>
      <c r="T90" s="231">
        <f>S90*H90</f>
        <v>0</v>
      </c>
      <c r="AR90" s="24" t="s">
        <v>2373</v>
      </c>
      <c r="AT90" s="24" t="s">
        <v>159</v>
      </c>
      <c r="AU90" s="24" t="s">
        <v>84</v>
      </c>
      <c r="AY90" s="24" t="s">
        <v>157</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2373</v>
      </c>
      <c r="BM90" s="24" t="s">
        <v>2386</v>
      </c>
    </row>
    <row r="91" spans="2:51" s="11" customFormat="1" ht="13.5">
      <c r="B91" s="233"/>
      <c r="C91" s="234"/>
      <c r="D91" s="235" t="s">
        <v>166</v>
      </c>
      <c r="E91" s="236" t="s">
        <v>30</v>
      </c>
      <c r="F91" s="237" t="s">
        <v>2387</v>
      </c>
      <c r="G91" s="234"/>
      <c r="H91" s="236" t="s">
        <v>30</v>
      </c>
      <c r="I91" s="238"/>
      <c r="J91" s="234"/>
      <c r="K91" s="234"/>
      <c r="L91" s="239"/>
      <c r="M91" s="240"/>
      <c r="N91" s="241"/>
      <c r="O91" s="241"/>
      <c r="P91" s="241"/>
      <c r="Q91" s="241"/>
      <c r="R91" s="241"/>
      <c r="S91" s="241"/>
      <c r="T91" s="242"/>
      <c r="AT91" s="243" t="s">
        <v>166</v>
      </c>
      <c r="AU91" s="243" t="s">
        <v>84</v>
      </c>
      <c r="AV91" s="11" t="s">
        <v>82</v>
      </c>
      <c r="AW91" s="11" t="s">
        <v>37</v>
      </c>
      <c r="AX91" s="11" t="s">
        <v>74</v>
      </c>
      <c r="AY91" s="243" t="s">
        <v>157</v>
      </c>
    </row>
    <row r="92" spans="2:51" s="12" customFormat="1" ht="13.5">
      <c r="B92" s="244"/>
      <c r="C92" s="245"/>
      <c r="D92" s="235" t="s">
        <v>166</v>
      </c>
      <c r="E92" s="246" t="s">
        <v>30</v>
      </c>
      <c r="F92" s="247" t="s">
        <v>82</v>
      </c>
      <c r="G92" s="245"/>
      <c r="H92" s="248">
        <v>1</v>
      </c>
      <c r="I92" s="249"/>
      <c r="J92" s="245"/>
      <c r="K92" s="245"/>
      <c r="L92" s="250"/>
      <c r="M92" s="251"/>
      <c r="N92" s="252"/>
      <c r="O92" s="252"/>
      <c r="P92" s="252"/>
      <c r="Q92" s="252"/>
      <c r="R92" s="252"/>
      <c r="S92" s="252"/>
      <c r="T92" s="253"/>
      <c r="AT92" s="254" t="s">
        <v>166</v>
      </c>
      <c r="AU92" s="254" t="s">
        <v>84</v>
      </c>
      <c r="AV92" s="12" t="s">
        <v>84</v>
      </c>
      <c r="AW92" s="12" t="s">
        <v>37</v>
      </c>
      <c r="AX92" s="12" t="s">
        <v>82</v>
      </c>
      <c r="AY92" s="254" t="s">
        <v>157</v>
      </c>
    </row>
    <row r="93" spans="2:65" s="1" customFormat="1" ht="16.5" customHeight="1">
      <c r="B93" s="46"/>
      <c r="C93" s="221" t="s">
        <v>201</v>
      </c>
      <c r="D93" s="221" t="s">
        <v>159</v>
      </c>
      <c r="E93" s="222" t="s">
        <v>2388</v>
      </c>
      <c r="F93" s="223" t="s">
        <v>2389</v>
      </c>
      <c r="G93" s="224" t="s">
        <v>295</v>
      </c>
      <c r="H93" s="225">
        <v>50.45</v>
      </c>
      <c r="I93" s="226"/>
      <c r="J93" s="227">
        <f>ROUND(I93*H93,2)</f>
        <v>0</v>
      </c>
      <c r="K93" s="223" t="s">
        <v>1624</v>
      </c>
      <c r="L93" s="72"/>
      <c r="M93" s="228" t="s">
        <v>30</v>
      </c>
      <c r="N93" s="229" t="s">
        <v>45</v>
      </c>
      <c r="O93" s="47"/>
      <c r="P93" s="230">
        <f>O93*H93</f>
        <v>0</v>
      </c>
      <c r="Q93" s="230">
        <v>0</v>
      </c>
      <c r="R93" s="230">
        <f>Q93*H93</f>
        <v>0</v>
      </c>
      <c r="S93" s="230">
        <v>0</v>
      </c>
      <c r="T93" s="231">
        <f>S93*H93</f>
        <v>0</v>
      </c>
      <c r="AR93" s="24" t="s">
        <v>2373</v>
      </c>
      <c r="AT93" s="24" t="s">
        <v>159</v>
      </c>
      <c r="AU93" s="24" t="s">
        <v>84</v>
      </c>
      <c r="AY93" s="24" t="s">
        <v>157</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2373</v>
      </c>
      <c r="BM93" s="24" t="s">
        <v>2390</v>
      </c>
    </row>
    <row r="94" spans="2:51" s="11" customFormat="1" ht="13.5">
      <c r="B94" s="233"/>
      <c r="C94" s="234"/>
      <c r="D94" s="235" t="s">
        <v>166</v>
      </c>
      <c r="E94" s="236" t="s">
        <v>30</v>
      </c>
      <c r="F94" s="237" t="s">
        <v>2391</v>
      </c>
      <c r="G94" s="234"/>
      <c r="H94" s="236" t="s">
        <v>30</v>
      </c>
      <c r="I94" s="238"/>
      <c r="J94" s="234"/>
      <c r="K94" s="234"/>
      <c r="L94" s="239"/>
      <c r="M94" s="240"/>
      <c r="N94" s="241"/>
      <c r="O94" s="241"/>
      <c r="P94" s="241"/>
      <c r="Q94" s="241"/>
      <c r="R94" s="241"/>
      <c r="S94" s="241"/>
      <c r="T94" s="242"/>
      <c r="AT94" s="243" t="s">
        <v>166</v>
      </c>
      <c r="AU94" s="243" t="s">
        <v>84</v>
      </c>
      <c r="AV94" s="11" t="s">
        <v>82</v>
      </c>
      <c r="AW94" s="11" t="s">
        <v>37</v>
      </c>
      <c r="AX94" s="11" t="s">
        <v>74</v>
      </c>
      <c r="AY94" s="243" t="s">
        <v>157</v>
      </c>
    </row>
    <row r="95" spans="2:51" s="12" customFormat="1" ht="13.5">
      <c r="B95" s="244"/>
      <c r="C95" s="245"/>
      <c r="D95" s="235" t="s">
        <v>166</v>
      </c>
      <c r="E95" s="246" t="s">
        <v>30</v>
      </c>
      <c r="F95" s="247" t="s">
        <v>2392</v>
      </c>
      <c r="G95" s="245"/>
      <c r="H95" s="248">
        <v>50.45</v>
      </c>
      <c r="I95" s="249"/>
      <c r="J95" s="245"/>
      <c r="K95" s="245"/>
      <c r="L95" s="250"/>
      <c r="M95" s="251"/>
      <c r="N95" s="252"/>
      <c r="O95" s="252"/>
      <c r="P95" s="252"/>
      <c r="Q95" s="252"/>
      <c r="R95" s="252"/>
      <c r="S95" s="252"/>
      <c r="T95" s="253"/>
      <c r="AT95" s="254" t="s">
        <v>166</v>
      </c>
      <c r="AU95" s="254" t="s">
        <v>84</v>
      </c>
      <c r="AV95" s="12" t="s">
        <v>84</v>
      </c>
      <c r="AW95" s="12" t="s">
        <v>37</v>
      </c>
      <c r="AX95" s="12" t="s">
        <v>82</v>
      </c>
      <c r="AY95" s="254" t="s">
        <v>157</v>
      </c>
    </row>
    <row r="96" spans="2:65" s="1" customFormat="1" ht="16.5" customHeight="1">
      <c r="B96" s="46"/>
      <c r="C96" s="221" t="s">
        <v>184</v>
      </c>
      <c r="D96" s="221" t="s">
        <v>159</v>
      </c>
      <c r="E96" s="222" t="s">
        <v>2393</v>
      </c>
      <c r="F96" s="223" t="s">
        <v>2394</v>
      </c>
      <c r="G96" s="224" t="s">
        <v>942</v>
      </c>
      <c r="H96" s="225">
        <v>1</v>
      </c>
      <c r="I96" s="226"/>
      <c r="J96" s="227">
        <f>ROUND(I96*H96,2)</f>
        <v>0</v>
      </c>
      <c r="K96" s="223" t="s">
        <v>1624</v>
      </c>
      <c r="L96" s="72"/>
      <c r="M96" s="228" t="s">
        <v>30</v>
      </c>
      <c r="N96" s="229" t="s">
        <v>45</v>
      </c>
      <c r="O96" s="47"/>
      <c r="P96" s="230">
        <f>O96*H96</f>
        <v>0</v>
      </c>
      <c r="Q96" s="230">
        <v>0</v>
      </c>
      <c r="R96" s="230">
        <f>Q96*H96</f>
        <v>0</v>
      </c>
      <c r="S96" s="230">
        <v>0</v>
      </c>
      <c r="T96" s="231">
        <f>S96*H96</f>
        <v>0</v>
      </c>
      <c r="AR96" s="24" t="s">
        <v>2373</v>
      </c>
      <c r="AT96" s="24" t="s">
        <v>159</v>
      </c>
      <c r="AU96" s="24" t="s">
        <v>84</v>
      </c>
      <c r="AY96" s="24" t="s">
        <v>157</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2373</v>
      </c>
      <c r="BM96" s="24" t="s">
        <v>2395</v>
      </c>
    </row>
    <row r="97" spans="2:65" s="1" customFormat="1" ht="16.5" customHeight="1">
      <c r="B97" s="46"/>
      <c r="C97" s="221" t="s">
        <v>213</v>
      </c>
      <c r="D97" s="221" t="s">
        <v>159</v>
      </c>
      <c r="E97" s="222" t="s">
        <v>2396</v>
      </c>
      <c r="F97" s="223" t="s">
        <v>2397</v>
      </c>
      <c r="G97" s="224" t="s">
        <v>942</v>
      </c>
      <c r="H97" s="225">
        <v>1</v>
      </c>
      <c r="I97" s="226"/>
      <c r="J97" s="227">
        <f>ROUND(I97*H97,2)</f>
        <v>0</v>
      </c>
      <c r="K97" s="223" t="s">
        <v>1624</v>
      </c>
      <c r="L97" s="72"/>
      <c r="M97" s="228" t="s">
        <v>30</v>
      </c>
      <c r="N97" s="229" t="s">
        <v>45</v>
      </c>
      <c r="O97" s="47"/>
      <c r="P97" s="230">
        <f>O97*H97</f>
        <v>0</v>
      </c>
      <c r="Q97" s="230">
        <v>0</v>
      </c>
      <c r="R97" s="230">
        <f>Q97*H97</f>
        <v>0</v>
      </c>
      <c r="S97" s="230">
        <v>0</v>
      </c>
      <c r="T97" s="231">
        <f>S97*H97</f>
        <v>0</v>
      </c>
      <c r="AR97" s="24" t="s">
        <v>2373</v>
      </c>
      <c r="AT97" s="24" t="s">
        <v>159</v>
      </c>
      <c r="AU97" s="24" t="s">
        <v>84</v>
      </c>
      <c r="AY97" s="24" t="s">
        <v>157</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2373</v>
      </c>
      <c r="BM97" s="24" t="s">
        <v>2398</v>
      </c>
    </row>
    <row r="98" spans="2:63" s="10" customFormat="1" ht="29.85" customHeight="1">
      <c r="B98" s="205"/>
      <c r="C98" s="206"/>
      <c r="D98" s="207" t="s">
        <v>73</v>
      </c>
      <c r="E98" s="219" t="s">
        <v>2399</v>
      </c>
      <c r="F98" s="219" t="s">
        <v>2400</v>
      </c>
      <c r="G98" s="206"/>
      <c r="H98" s="206"/>
      <c r="I98" s="209"/>
      <c r="J98" s="220">
        <f>BK98</f>
        <v>0</v>
      </c>
      <c r="K98" s="206"/>
      <c r="L98" s="211"/>
      <c r="M98" s="212"/>
      <c r="N98" s="213"/>
      <c r="O98" s="213"/>
      <c r="P98" s="214">
        <f>SUM(P99:P102)</f>
        <v>0</v>
      </c>
      <c r="Q98" s="213"/>
      <c r="R98" s="214">
        <f>SUM(R99:R102)</f>
        <v>0</v>
      </c>
      <c r="S98" s="213"/>
      <c r="T98" s="215">
        <f>SUM(T99:T102)</f>
        <v>0</v>
      </c>
      <c r="AR98" s="216" t="s">
        <v>190</v>
      </c>
      <c r="AT98" s="217" t="s">
        <v>73</v>
      </c>
      <c r="AU98" s="217" t="s">
        <v>82</v>
      </c>
      <c r="AY98" s="216" t="s">
        <v>157</v>
      </c>
      <c r="BK98" s="218">
        <f>SUM(BK99:BK102)</f>
        <v>0</v>
      </c>
    </row>
    <row r="99" spans="2:65" s="1" customFormat="1" ht="16.5" customHeight="1">
      <c r="B99" s="46"/>
      <c r="C99" s="221" t="s">
        <v>217</v>
      </c>
      <c r="D99" s="221" t="s">
        <v>159</v>
      </c>
      <c r="E99" s="222" t="s">
        <v>2401</v>
      </c>
      <c r="F99" s="223" t="s">
        <v>2402</v>
      </c>
      <c r="G99" s="224" t="s">
        <v>2403</v>
      </c>
      <c r="H99" s="225">
        <v>1</v>
      </c>
      <c r="I99" s="226"/>
      <c r="J99" s="227">
        <f>ROUND(I99*H99,2)</f>
        <v>0</v>
      </c>
      <c r="K99" s="223" t="s">
        <v>163</v>
      </c>
      <c r="L99" s="72"/>
      <c r="M99" s="228" t="s">
        <v>30</v>
      </c>
      <c r="N99" s="229" t="s">
        <v>45</v>
      </c>
      <c r="O99" s="47"/>
      <c r="P99" s="230">
        <f>O99*H99</f>
        <v>0</v>
      </c>
      <c r="Q99" s="230">
        <v>0</v>
      </c>
      <c r="R99" s="230">
        <f>Q99*H99</f>
        <v>0</v>
      </c>
      <c r="S99" s="230">
        <v>0</v>
      </c>
      <c r="T99" s="231">
        <f>S99*H99</f>
        <v>0</v>
      </c>
      <c r="AR99" s="24" t="s">
        <v>2373</v>
      </c>
      <c r="AT99" s="24" t="s">
        <v>159</v>
      </c>
      <c r="AU99" s="24" t="s">
        <v>84</v>
      </c>
      <c r="AY99" s="24" t="s">
        <v>157</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2373</v>
      </c>
      <c r="BM99" s="24" t="s">
        <v>2404</v>
      </c>
    </row>
    <row r="100" spans="2:51" s="11" customFormat="1" ht="13.5">
      <c r="B100" s="233"/>
      <c r="C100" s="234"/>
      <c r="D100" s="235" t="s">
        <v>166</v>
      </c>
      <c r="E100" s="236" t="s">
        <v>30</v>
      </c>
      <c r="F100" s="237" t="s">
        <v>2405</v>
      </c>
      <c r="G100" s="234"/>
      <c r="H100" s="236" t="s">
        <v>30</v>
      </c>
      <c r="I100" s="238"/>
      <c r="J100" s="234"/>
      <c r="K100" s="234"/>
      <c r="L100" s="239"/>
      <c r="M100" s="240"/>
      <c r="N100" s="241"/>
      <c r="O100" s="241"/>
      <c r="P100" s="241"/>
      <c r="Q100" s="241"/>
      <c r="R100" s="241"/>
      <c r="S100" s="241"/>
      <c r="T100" s="242"/>
      <c r="AT100" s="243" t="s">
        <v>166</v>
      </c>
      <c r="AU100" s="243" t="s">
        <v>84</v>
      </c>
      <c r="AV100" s="11" t="s">
        <v>82</v>
      </c>
      <c r="AW100" s="11" t="s">
        <v>37</v>
      </c>
      <c r="AX100" s="11" t="s">
        <v>74</v>
      </c>
      <c r="AY100" s="243" t="s">
        <v>157</v>
      </c>
    </row>
    <row r="101" spans="2:51" s="11" customFormat="1" ht="13.5">
      <c r="B101" s="233"/>
      <c r="C101" s="234"/>
      <c r="D101" s="235" t="s">
        <v>166</v>
      </c>
      <c r="E101" s="236" t="s">
        <v>30</v>
      </c>
      <c r="F101" s="237" t="s">
        <v>2406</v>
      </c>
      <c r="G101" s="234"/>
      <c r="H101" s="236" t="s">
        <v>30</v>
      </c>
      <c r="I101" s="238"/>
      <c r="J101" s="234"/>
      <c r="K101" s="234"/>
      <c r="L101" s="239"/>
      <c r="M101" s="240"/>
      <c r="N101" s="241"/>
      <c r="O101" s="241"/>
      <c r="P101" s="241"/>
      <c r="Q101" s="241"/>
      <c r="R101" s="241"/>
      <c r="S101" s="241"/>
      <c r="T101" s="242"/>
      <c r="AT101" s="243" t="s">
        <v>166</v>
      </c>
      <c r="AU101" s="243" t="s">
        <v>84</v>
      </c>
      <c r="AV101" s="11" t="s">
        <v>82</v>
      </c>
      <c r="AW101" s="11" t="s">
        <v>37</v>
      </c>
      <c r="AX101" s="11" t="s">
        <v>74</v>
      </c>
      <c r="AY101" s="243" t="s">
        <v>157</v>
      </c>
    </row>
    <row r="102" spans="2:51" s="12" customFormat="1" ht="13.5">
      <c r="B102" s="244"/>
      <c r="C102" s="245"/>
      <c r="D102" s="235" t="s">
        <v>166</v>
      </c>
      <c r="E102" s="246" t="s">
        <v>30</v>
      </c>
      <c r="F102" s="247" t="s">
        <v>82</v>
      </c>
      <c r="G102" s="245"/>
      <c r="H102" s="248">
        <v>1</v>
      </c>
      <c r="I102" s="249"/>
      <c r="J102" s="245"/>
      <c r="K102" s="245"/>
      <c r="L102" s="250"/>
      <c r="M102" s="251"/>
      <c r="N102" s="252"/>
      <c r="O102" s="252"/>
      <c r="P102" s="252"/>
      <c r="Q102" s="252"/>
      <c r="R102" s="252"/>
      <c r="S102" s="252"/>
      <c r="T102" s="253"/>
      <c r="AT102" s="254" t="s">
        <v>166</v>
      </c>
      <c r="AU102" s="254" t="s">
        <v>84</v>
      </c>
      <c r="AV102" s="12" t="s">
        <v>84</v>
      </c>
      <c r="AW102" s="12" t="s">
        <v>37</v>
      </c>
      <c r="AX102" s="12" t="s">
        <v>82</v>
      </c>
      <c r="AY102" s="254" t="s">
        <v>157</v>
      </c>
    </row>
    <row r="103" spans="2:63" s="10" customFormat="1" ht="29.85" customHeight="1">
      <c r="B103" s="205"/>
      <c r="C103" s="206"/>
      <c r="D103" s="207" t="s">
        <v>73</v>
      </c>
      <c r="E103" s="219" t="s">
        <v>2407</v>
      </c>
      <c r="F103" s="219" t="s">
        <v>2408</v>
      </c>
      <c r="G103" s="206"/>
      <c r="H103" s="206"/>
      <c r="I103" s="209"/>
      <c r="J103" s="220">
        <f>BK103</f>
        <v>0</v>
      </c>
      <c r="K103" s="206"/>
      <c r="L103" s="211"/>
      <c r="M103" s="212"/>
      <c r="N103" s="213"/>
      <c r="O103" s="213"/>
      <c r="P103" s="214">
        <f>P104</f>
        <v>0</v>
      </c>
      <c r="Q103" s="213"/>
      <c r="R103" s="214">
        <f>R104</f>
        <v>0</v>
      </c>
      <c r="S103" s="213"/>
      <c r="T103" s="215">
        <f>T104</f>
        <v>0</v>
      </c>
      <c r="AR103" s="216" t="s">
        <v>190</v>
      </c>
      <c r="AT103" s="217" t="s">
        <v>73</v>
      </c>
      <c r="AU103" s="217" t="s">
        <v>82</v>
      </c>
      <c r="AY103" s="216" t="s">
        <v>157</v>
      </c>
      <c r="BK103" s="218">
        <f>BK104</f>
        <v>0</v>
      </c>
    </row>
    <row r="104" spans="2:65" s="1" customFormat="1" ht="25.5" customHeight="1">
      <c r="B104" s="46"/>
      <c r="C104" s="221" t="s">
        <v>223</v>
      </c>
      <c r="D104" s="221" t="s">
        <v>159</v>
      </c>
      <c r="E104" s="222" t="s">
        <v>2409</v>
      </c>
      <c r="F104" s="223" t="s">
        <v>2410</v>
      </c>
      <c r="G104" s="224" t="s">
        <v>942</v>
      </c>
      <c r="H104" s="225">
        <v>2</v>
      </c>
      <c r="I104" s="226"/>
      <c r="J104" s="227">
        <f>ROUND(I104*H104,2)</f>
        <v>0</v>
      </c>
      <c r="K104" s="223" t="s">
        <v>1624</v>
      </c>
      <c r="L104" s="72"/>
      <c r="M104" s="228" t="s">
        <v>30</v>
      </c>
      <c r="N104" s="229" t="s">
        <v>45</v>
      </c>
      <c r="O104" s="47"/>
      <c r="P104" s="230">
        <f>O104*H104</f>
        <v>0</v>
      </c>
      <c r="Q104" s="230">
        <v>0</v>
      </c>
      <c r="R104" s="230">
        <f>Q104*H104</f>
        <v>0</v>
      </c>
      <c r="S104" s="230">
        <v>0</v>
      </c>
      <c r="T104" s="231">
        <f>S104*H104</f>
        <v>0</v>
      </c>
      <c r="AR104" s="24" t="s">
        <v>2373</v>
      </c>
      <c r="AT104" s="24" t="s">
        <v>159</v>
      </c>
      <c r="AU104" s="24" t="s">
        <v>84</v>
      </c>
      <c r="AY104" s="24" t="s">
        <v>157</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2373</v>
      </c>
      <c r="BM104" s="24" t="s">
        <v>2411</v>
      </c>
    </row>
    <row r="105" spans="2:63" s="10" customFormat="1" ht="29.85" customHeight="1">
      <c r="B105" s="205"/>
      <c r="C105" s="206"/>
      <c r="D105" s="207" t="s">
        <v>73</v>
      </c>
      <c r="E105" s="219" t="s">
        <v>2412</v>
      </c>
      <c r="F105" s="219" t="s">
        <v>2413</v>
      </c>
      <c r="G105" s="206"/>
      <c r="H105" s="206"/>
      <c r="I105" s="209"/>
      <c r="J105" s="220">
        <f>BK105</f>
        <v>0</v>
      </c>
      <c r="K105" s="206"/>
      <c r="L105" s="211"/>
      <c r="M105" s="212"/>
      <c r="N105" s="213"/>
      <c r="O105" s="213"/>
      <c r="P105" s="214">
        <f>P106</f>
        <v>0</v>
      </c>
      <c r="Q105" s="213"/>
      <c r="R105" s="214">
        <f>R106</f>
        <v>0</v>
      </c>
      <c r="S105" s="213"/>
      <c r="T105" s="215">
        <f>T106</f>
        <v>0</v>
      </c>
      <c r="AR105" s="216" t="s">
        <v>190</v>
      </c>
      <c r="AT105" s="217" t="s">
        <v>73</v>
      </c>
      <c r="AU105" s="217" t="s">
        <v>82</v>
      </c>
      <c r="AY105" s="216" t="s">
        <v>157</v>
      </c>
      <c r="BK105" s="218">
        <f>BK106</f>
        <v>0</v>
      </c>
    </row>
    <row r="106" spans="2:65" s="1" customFormat="1" ht="16.5" customHeight="1">
      <c r="B106" s="46"/>
      <c r="C106" s="221" t="s">
        <v>227</v>
      </c>
      <c r="D106" s="221" t="s">
        <v>159</v>
      </c>
      <c r="E106" s="222" t="s">
        <v>2414</v>
      </c>
      <c r="F106" s="223" t="s">
        <v>2415</v>
      </c>
      <c r="G106" s="224" t="s">
        <v>942</v>
      </c>
      <c r="H106" s="225">
        <v>1</v>
      </c>
      <c r="I106" s="226"/>
      <c r="J106" s="227">
        <f>ROUND(I106*H106,2)</f>
        <v>0</v>
      </c>
      <c r="K106" s="223" t="s">
        <v>1624</v>
      </c>
      <c r="L106" s="72"/>
      <c r="M106" s="228" t="s">
        <v>30</v>
      </c>
      <c r="N106" s="229" t="s">
        <v>45</v>
      </c>
      <c r="O106" s="47"/>
      <c r="P106" s="230">
        <f>O106*H106</f>
        <v>0</v>
      </c>
      <c r="Q106" s="230">
        <v>0</v>
      </c>
      <c r="R106" s="230">
        <f>Q106*H106</f>
        <v>0</v>
      </c>
      <c r="S106" s="230">
        <v>0</v>
      </c>
      <c r="T106" s="231">
        <f>S106*H106</f>
        <v>0</v>
      </c>
      <c r="AR106" s="24" t="s">
        <v>2373</v>
      </c>
      <c r="AT106" s="24" t="s">
        <v>159</v>
      </c>
      <c r="AU106" s="24" t="s">
        <v>84</v>
      </c>
      <c r="AY106" s="24" t="s">
        <v>157</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2373</v>
      </c>
      <c r="BM106" s="24" t="s">
        <v>2416</v>
      </c>
    </row>
    <row r="107" spans="2:63" s="10" customFormat="1" ht="29.85" customHeight="1">
      <c r="B107" s="205"/>
      <c r="C107" s="206"/>
      <c r="D107" s="207" t="s">
        <v>73</v>
      </c>
      <c r="E107" s="219" t="s">
        <v>2417</v>
      </c>
      <c r="F107" s="219" t="s">
        <v>2418</v>
      </c>
      <c r="G107" s="206"/>
      <c r="H107" s="206"/>
      <c r="I107" s="209"/>
      <c r="J107" s="220">
        <f>BK107</f>
        <v>0</v>
      </c>
      <c r="K107" s="206"/>
      <c r="L107" s="211"/>
      <c r="M107" s="212"/>
      <c r="N107" s="213"/>
      <c r="O107" s="213"/>
      <c r="P107" s="214">
        <f>SUM(P108:P110)</f>
        <v>0</v>
      </c>
      <c r="Q107" s="213"/>
      <c r="R107" s="214">
        <f>SUM(R108:R110)</f>
        <v>0</v>
      </c>
      <c r="S107" s="213"/>
      <c r="T107" s="215">
        <f>SUM(T108:T110)</f>
        <v>0</v>
      </c>
      <c r="AR107" s="216" t="s">
        <v>190</v>
      </c>
      <c r="AT107" s="217" t="s">
        <v>73</v>
      </c>
      <c r="AU107" s="217" t="s">
        <v>82</v>
      </c>
      <c r="AY107" s="216" t="s">
        <v>157</v>
      </c>
      <c r="BK107" s="218">
        <f>SUM(BK108:BK110)</f>
        <v>0</v>
      </c>
    </row>
    <row r="108" spans="2:65" s="1" customFormat="1" ht="16.5" customHeight="1">
      <c r="B108" s="46"/>
      <c r="C108" s="221" t="s">
        <v>241</v>
      </c>
      <c r="D108" s="221" t="s">
        <v>159</v>
      </c>
      <c r="E108" s="222" t="s">
        <v>2419</v>
      </c>
      <c r="F108" s="223" t="s">
        <v>2420</v>
      </c>
      <c r="G108" s="224" t="s">
        <v>942</v>
      </c>
      <c r="H108" s="225">
        <v>1</v>
      </c>
      <c r="I108" s="226"/>
      <c r="J108" s="227">
        <f>ROUND(I108*H108,2)</f>
        <v>0</v>
      </c>
      <c r="K108" s="223" t="s">
        <v>163</v>
      </c>
      <c r="L108" s="72"/>
      <c r="M108" s="228" t="s">
        <v>30</v>
      </c>
      <c r="N108" s="229" t="s">
        <v>45</v>
      </c>
      <c r="O108" s="47"/>
      <c r="P108" s="230">
        <f>O108*H108</f>
        <v>0</v>
      </c>
      <c r="Q108" s="230">
        <v>0</v>
      </c>
      <c r="R108" s="230">
        <f>Q108*H108</f>
        <v>0</v>
      </c>
      <c r="S108" s="230">
        <v>0</v>
      </c>
      <c r="T108" s="231">
        <f>S108*H108</f>
        <v>0</v>
      </c>
      <c r="AR108" s="24" t="s">
        <v>2373</v>
      </c>
      <c r="AT108" s="24" t="s">
        <v>159</v>
      </c>
      <c r="AU108" s="24" t="s">
        <v>84</v>
      </c>
      <c r="AY108" s="24" t="s">
        <v>157</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2373</v>
      </c>
      <c r="BM108" s="24" t="s">
        <v>2421</v>
      </c>
    </row>
    <row r="109" spans="2:51" s="11" customFormat="1" ht="13.5">
      <c r="B109" s="233"/>
      <c r="C109" s="234"/>
      <c r="D109" s="235" t="s">
        <v>166</v>
      </c>
      <c r="E109" s="236" t="s">
        <v>30</v>
      </c>
      <c r="F109" s="237" t="s">
        <v>2422</v>
      </c>
      <c r="G109" s="234"/>
      <c r="H109" s="236" t="s">
        <v>30</v>
      </c>
      <c r="I109" s="238"/>
      <c r="J109" s="234"/>
      <c r="K109" s="234"/>
      <c r="L109" s="239"/>
      <c r="M109" s="240"/>
      <c r="N109" s="241"/>
      <c r="O109" s="241"/>
      <c r="P109" s="241"/>
      <c r="Q109" s="241"/>
      <c r="R109" s="241"/>
      <c r="S109" s="241"/>
      <c r="T109" s="242"/>
      <c r="AT109" s="243" t="s">
        <v>166</v>
      </c>
      <c r="AU109" s="243" t="s">
        <v>84</v>
      </c>
      <c r="AV109" s="11" t="s">
        <v>82</v>
      </c>
      <c r="AW109" s="11" t="s">
        <v>37</v>
      </c>
      <c r="AX109" s="11" t="s">
        <v>74</v>
      </c>
      <c r="AY109" s="243" t="s">
        <v>157</v>
      </c>
    </row>
    <row r="110" spans="2:51" s="12" customFormat="1" ht="13.5">
      <c r="B110" s="244"/>
      <c r="C110" s="245"/>
      <c r="D110" s="235" t="s">
        <v>166</v>
      </c>
      <c r="E110" s="246" t="s">
        <v>30</v>
      </c>
      <c r="F110" s="247" t="s">
        <v>82</v>
      </c>
      <c r="G110" s="245"/>
      <c r="H110" s="248">
        <v>1</v>
      </c>
      <c r="I110" s="249"/>
      <c r="J110" s="245"/>
      <c r="K110" s="245"/>
      <c r="L110" s="250"/>
      <c r="M110" s="297"/>
      <c r="N110" s="298"/>
      <c r="O110" s="298"/>
      <c r="P110" s="298"/>
      <c r="Q110" s="298"/>
      <c r="R110" s="298"/>
      <c r="S110" s="298"/>
      <c r="T110" s="299"/>
      <c r="AT110" s="254" t="s">
        <v>166</v>
      </c>
      <c r="AU110" s="254" t="s">
        <v>84</v>
      </c>
      <c r="AV110" s="12" t="s">
        <v>84</v>
      </c>
      <c r="AW110" s="12" t="s">
        <v>37</v>
      </c>
      <c r="AX110" s="12" t="s">
        <v>82</v>
      </c>
      <c r="AY110" s="254" t="s">
        <v>157</v>
      </c>
    </row>
    <row r="111" spans="2:12" s="1" customFormat="1" ht="6.95" customHeight="1">
      <c r="B111" s="67"/>
      <c r="C111" s="68"/>
      <c r="D111" s="68"/>
      <c r="E111" s="68"/>
      <c r="F111" s="68"/>
      <c r="G111" s="68"/>
      <c r="H111" s="68"/>
      <c r="I111" s="166"/>
      <c r="J111" s="68"/>
      <c r="K111" s="68"/>
      <c r="L111" s="72"/>
    </row>
  </sheetData>
  <sheetProtection password="CC35" sheet="1" objects="1" scenarios="1" formatColumns="0" formatRows="0" autoFilter="0"/>
  <autoFilter ref="C82:K110"/>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Markova-PC\Markova</dc:creator>
  <cp:keywords/>
  <dc:description/>
  <cp:lastModifiedBy>Markova-PC\Markova</cp:lastModifiedBy>
  <dcterms:created xsi:type="dcterms:W3CDTF">2018-05-18T12:25:27Z</dcterms:created>
  <dcterms:modified xsi:type="dcterms:W3CDTF">2018-05-18T12:26:17Z</dcterms:modified>
  <cp:category/>
  <cp:version/>
  <cp:contentType/>
  <cp:contentStatus/>
</cp:coreProperties>
</file>