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588" yWindow="588" windowWidth="11196" windowHeight="7356" activeTab="0"/>
  </bookViews>
  <sheets>
    <sheet name="Rekapitulace stavby" sheetId="1" r:id="rId1"/>
    <sheet name="SO 02 - Výměna střešní kr..." sheetId="2" r:id="rId2"/>
    <sheet name="Pokyny pro vyplnění" sheetId="3" r:id="rId3"/>
  </sheets>
  <definedNames>
    <definedName name="_xlnm._FilterDatabase" localSheetId="1" hidden="1">'SO 02 - Výměna střešní kr...'!$C$102:$K$472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 02 - Výměna střešní kr...'!$C$4:$J$36,'SO 02 - Výměna střešní kr...'!$C$42:$J$84,'SO 02 - Výměna střešní kr...'!$C$90:$K$472</definedName>
    <definedName name="_xlnm.Print_Titles" localSheetId="0">'Rekapitulace stavby'!$49:$49</definedName>
    <definedName name="_xlnm.Print_Titles" localSheetId="1">'SO 02 - Výměna střešní kr...'!$102:$102</definedName>
  </definedNames>
  <calcPr calcId="124519"/>
</workbook>
</file>

<file path=xl/sharedStrings.xml><?xml version="1.0" encoding="utf-8"?>
<sst xmlns="http://schemas.openxmlformats.org/spreadsheetml/2006/main" count="4225" uniqueCount="1018">
  <si>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</si>
  <si>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</si>
  <si>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</si>
  <si>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</si>
  <si>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</si>
  <si>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</si>
  <si>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</si>
  <si>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{f09a5f58-7123-4fe2-9c82-408abc236c58}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</si>
  <si>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</si>
  <si>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</si>
  <si>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</si>
  <si>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</si>
  <si>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</si>
  <si>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</si>
  <si>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</si>
  <si>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</si>
  <si>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</si>
  <si>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999142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</si>
  <si>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</si>
  <si>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</si>
  <si>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Ostrov, Krušnohorská 34</t>
  </si>
  <si>
    <t>0,1</t>
  </si>
  <si>
    <t>KSO:</t>
  </si>
  <si>
    <t>CC-CZ:</t>
  </si>
  <si>
    <t>1</t>
  </si>
  <si>
    <t>Místo:</t>
  </si>
  <si>
    <t>Ostrov</t>
  </si>
  <si>
    <t>Datum:</t>
  </si>
  <si>
    <t>7.3.2018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</si>
  <si>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</si>
  <si>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</si>
  <si>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</si>
  <si>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</si>
  <si>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</si>
  <si>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</si>
  <si>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</si>
  <si>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</si>
  <si>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</si>
  <si>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G.PROJEKT - Ing. Roman Gajdoš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</si>
  <si>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</si>
  <si>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Jména výrobců a obchodní názvy u položek jsou pouze informativní, uvedené jako reference technických parametrů,
vzájemné kompatibility zařízení a dostupnosti odborného servisu. Lze použít výrobky ekvivalentních vlastností jiných výrobců.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</si>
  <si>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</si>
  <si>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</si>
  <si>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</si>
  <si>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</si>
  <si>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</si>
  <si>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</si>
  <si>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</si>
  <si>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</si>
  <si>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</si>
  <si>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</si>
  <si>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</si>
  <si>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</si>
  <si>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</si>
  <si>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</si>
  <si>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</si>
  <si>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</si>
  <si>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</si>
  <si>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</si>
  <si>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</si>
  <si>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</si>
  <si>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</si>
  <si>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</si>
  <si>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</si>
  <si>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</si>
  <si>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</si>
  <si>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</si>
  <si>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</si>
  <si>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</si>
  <si>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</si>
  <si>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</si>
  <si>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</si>
  <si>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</si>
  <si>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</si>
  <si>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</si>
  <si>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</si>
  <si>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</si>
  <si>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</si>
  <si>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</si>
  <si>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</si>
  <si>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</si>
  <si>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Výměna střešní krytiny</t>
  </si>
  <si>
    <t>STA</t>
  </si>
  <si>
    <t>{111d0137-db0c-4f0f-aa93-3bddb85fbab8}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</si>
  <si>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</si>
  <si>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</si>
  <si>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</si>
  <si>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</si>
  <si>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</si>
  <si>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</si>
  <si>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</si>
  <si>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</si>
  <si>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02 - Výměna střešní krytiny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</si>
  <si>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</si>
  <si>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</si>
  <si>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</si>
  <si>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</si>
  <si>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</si>
  <si>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</si>
  <si>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práce-bourání</t>
  </si>
  <si>
    <t xml:space="preserve">      94 - Lešení a stavební výtahy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</si>
  <si>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</si>
  <si>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</si>
  <si>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</si>
  <si>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</si>
  <si>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</si>
  <si>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</si>
  <si>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</si>
  <si>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732 - Ústřední vytápění - strojovny</t>
  </si>
  <si>
    <t xml:space="preserve">    733 - Ústřední vytápění - rozvodné potrubí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</si>
  <si>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</si>
  <si>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</si>
  <si>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</si>
  <si>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</si>
  <si>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</si>
  <si>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</si>
  <si>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</si>
  <si>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</si>
  <si>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</si>
  <si>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</si>
  <si>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</si>
  <si>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</si>
  <si>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</si>
  <si>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</si>
  <si>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</si>
  <si>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</si>
  <si>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</si>
  <si>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</si>
  <si>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</si>
  <si>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</si>
  <si>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</si>
  <si>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</si>
  <si>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</si>
  <si>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</si>
  <si>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</si>
  <si>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</si>
  <si>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</si>
  <si>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</si>
  <si>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</si>
  <si>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</si>
  <si>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</si>
  <si>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</si>
  <si>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</si>
  <si>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práce-bourání</t>
  </si>
  <si>
    <t>94</t>
  </si>
  <si>
    <t>Lešení a stavební výtahy</t>
  </si>
  <si>
    <t>K</t>
  </si>
  <si>
    <t>941111122</t>
  </si>
  <si>
    <t>Montáž lešení řadového trubkového lehkého s podlahami zatížení do 200 kg/m2 š do 1,2 m v do 25 m</t>
  </si>
  <si>
    <t>m2</t>
  </si>
  <si>
    <t>CS ÚRS 2017 01</t>
  </si>
  <si>
    <t>4</t>
  </si>
  <si>
    <t>3</t>
  </si>
  <si>
    <t>-2141031654</t>
  </si>
  <si>
    <t>VV</t>
  </si>
  <si>
    <t>"severozápadní" (30,24+0,85+2,72+1,2*4)*12</t>
  </si>
  <si>
    <t>True</t>
  </si>
  <si>
    <t>"jihozápadní" (48,56-1,34+11,8*2+1,2*2)*12-(5,5*4+11,8*(5+3))+6*2</t>
  </si>
  <si>
    <t>"jihovýchodní" (34,29-2,65+1,2*4)*11,5-6*6</t>
  </si>
  <si>
    <t>"severovýchodní" (47,22-3,5*2+10*2+4,15+1,32+1,2*6)*11,5-7*6</t>
  </si>
  <si>
    <t>941111222</t>
  </si>
  <si>
    <t>Příplatek k lešení řadovému trubkovému lehkému s podlahami š 1,2 m v 25 m za první a ZKD den použití</t>
  </si>
  <si>
    <t>-1569837068</t>
  </si>
  <si>
    <t>2416,855*30 'Přepočtené koeficientem množství</t>
  </si>
  <si>
    <t>941111822</t>
  </si>
  <si>
    <t>Demontáž lešení řadového trubkového lehkého s podlahami zatížení do 200 kg/m2 š do 1,2 m v do 25 m</t>
  </si>
  <si>
    <t>1473476600</t>
  </si>
  <si>
    <t>94596001</t>
  </si>
  <si>
    <t>Stavební výteh GEDA</t>
  </si>
  <si>
    <t>kpl.</t>
  </si>
  <si>
    <t>1430224833</t>
  </si>
  <si>
    <t>5</t>
  </si>
  <si>
    <t>945421110</t>
  </si>
  <si>
    <t>Hydraulická zvedací plošina na automobilovém podvozku výška zdvihu do 18 m včetně obsluhy</t>
  </si>
  <si>
    <t>hod</t>
  </si>
  <si>
    <t>1678587872</t>
  </si>
  <si>
    <t>PP</t>
  </si>
  <si>
    <t>Hydraulická zvedací plošina včetně obsluhy instalovaná na automobilovém podvozku, výšky zdvihu do 18 m</t>
  </si>
  <si>
    <t>"střechy nad přístavky" 48</t>
  </si>
  <si>
    <t>6</t>
  </si>
  <si>
    <t>949101112</t>
  </si>
  <si>
    <t>Lešení pomocné pro objekty pozemních staveb s lešeňovou podlahou v do 3,5 m zatížení do 150 kg/m2</t>
  </si>
  <si>
    <t>-1175312747</t>
  </si>
  <si>
    <t>Lešení pomocné pracovní pro objekty pozemních staveb pro zatížení do 150 kg/m2, o výšce lešeňové podlahy přes 1,9 do 3,5 m</t>
  </si>
  <si>
    <t>"pro bourání komínů" (2*2*4+3*2)*2</t>
  </si>
  <si>
    <t>"jihozápadní - vstup" 5,29*1*2</t>
  </si>
  <si>
    <t>"jihovýchodní - bok přístavku" 1,5*1</t>
  </si>
  <si>
    <t>"jihovýchodní - čelo přístavku" 4,5*1</t>
  </si>
  <si>
    <t>96</t>
  </si>
  <si>
    <t>Bourání konstrukcí</t>
  </si>
  <si>
    <t>7</t>
  </si>
  <si>
    <t>962032641</t>
  </si>
  <si>
    <t>Bourání zdiva komínového nad střechou z cihel na MC</t>
  </si>
  <si>
    <t>m3</t>
  </si>
  <si>
    <t>435732031</t>
  </si>
  <si>
    <t>"komín 1500/600"(0,6*0,6+0,45*0,9)*3</t>
  </si>
  <si>
    <t>"komín 1000/450" 1*0,45*2</t>
  </si>
  <si>
    <t>"komín 1000/450" 0,45*1*3,5</t>
  </si>
  <si>
    <t>"komín 2250/450" 2,25*0,45*3</t>
  </si>
  <si>
    <t>"komín 750/450" 0,45*0,75*1,5</t>
  </si>
  <si>
    <t>97</t>
  </si>
  <si>
    <t>Prorážení otvorů a ostatní bourací práce</t>
  </si>
  <si>
    <t>8</t>
  </si>
  <si>
    <t>975073111</t>
  </si>
  <si>
    <t>Jednostranné podchycení střešních vazníků v do 3,5 m pro zatížení do 1000 kg/m</t>
  </si>
  <si>
    <t>m</t>
  </si>
  <si>
    <t>484616603</t>
  </si>
  <si>
    <t>Jednostranné podchycení střešních vazníků dřevěnou výztuhou v. podchycení do 3,5 m a při zatížení hmotností do 1000 kg/m</t>
  </si>
  <si>
    <t>997</t>
  </si>
  <si>
    <t>Přesun sutě</t>
  </si>
  <si>
    <t>997013113</t>
  </si>
  <si>
    <t>Vnitrostaveništní doprava suti a vybouraných hmot pro budovy v do 12 m s použitím mechanizace</t>
  </si>
  <si>
    <t>t</t>
  </si>
  <si>
    <t>-780748936</t>
  </si>
  <si>
    <t>Vnitrostaveništní doprava suti a vybouraných hmot vodorovně do 50 m svisle s použitím mechanizace pro budovy a haly výšky přes 9 do 12 m</t>
  </si>
  <si>
    <t>997013501</t>
  </si>
  <si>
    <t>Odvoz suti a vybouraných hmot na skládku nebo meziskládku do 1 km se složením</t>
  </si>
  <si>
    <t>-1302510744</t>
  </si>
  <si>
    <t>Odvoz suti a vybouraných hmot na skládku nebo meziskládku se složením, na vzdálenost do 1 km</t>
  </si>
  <si>
    <t>11</t>
  </si>
  <si>
    <t>997013509</t>
  </si>
  <si>
    <t>Příplatek k odvozu suti a vybouraných hmot na skládku ZKD 1 km přes 1 km</t>
  </si>
  <si>
    <t>-825674659</t>
  </si>
  <si>
    <t>Odvoz suti a vybouraných hmot na skládku nebo meziskládku se složením, na vzdálenost Příplatek k ceně za každý další i započatý 1 km přes 1 km</t>
  </si>
  <si>
    <t>31,534*25 'Přepočtené koeficientem množství</t>
  </si>
  <si>
    <t>12</t>
  </si>
  <si>
    <t>997013831</t>
  </si>
  <si>
    <t>Poplatek za uložení stavebního směsného odpadu na skládce (skládkovné)</t>
  </si>
  <si>
    <t>403019167</t>
  </si>
  <si>
    <t>Poplatek za uložení stavebního odpadu na skládce (skládkovné) směsného</t>
  </si>
  <si>
    <t>31,534-10,006</t>
  </si>
  <si>
    <t>13</t>
  </si>
  <si>
    <t>997960001R</t>
  </si>
  <si>
    <t>Odvoz do sběrných surovin - kovový odpad</t>
  </si>
  <si>
    <t>1220102590</t>
  </si>
  <si>
    <t>998</t>
  </si>
  <si>
    <t>Přesun hmot</t>
  </si>
  <si>
    <t>14</t>
  </si>
  <si>
    <t>998011002</t>
  </si>
  <si>
    <t>Přesun hmot pro budovy zděné v do 12 m</t>
  </si>
  <si>
    <t>1218504376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</si>
  <si>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</si>
  <si>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</si>
  <si>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</si>
  <si>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712</t>
  </si>
  <si>
    <t>Povlakové krytiny</t>
  </si>
  <si>
    <t>712491171</t>
  </si>
  <si>
    <t>Provedení povlakové krytiny střech do 30° podkladní textilní vrstvy</t>
  </si>
  <si>
    <t>16</t>
  </si>
  <si>
    <t>-1170372746</t>
  </si>
  <si>
    <t>"1 přístavek" 1,8*2,2</t>
  </si>
  <si>
    <t>"2 přístavek" (7,1+4,2)*0,5*1,5+1,5*1,5</t>
  </si>
  <si>
    <t>"3 přístavek" 4,9*5,5-(0,8*2,5+0,7*4,5)</t>
  </si>
  <si>
    <t>"4 přístavek" (7,4+6,4)*0,5*2,7+(5+2,4)*0,5*1</t>
  </si>
  <si>
    <t>"5 přístavek" 3*5*2</t>
  </si>
  <si>
    <t>"6 přístavek" 8*4,4</t>
  </si>
  <si>
    <t>"7 přístavek" 2,8*2,9+(7,5+6,5)*0,5*4,3+(5,6+1,1)*0,5*1</t>
  </si>
  <si>
    <t>hlavní střecha</t>
  </si>
  <si>
    <t>"1sklon 7,5°"(26,4+20,8+10,4+4,7)*0,5*2,8*2-8,5*2,8</t>
  </si>
  <si>
    <t>"2sklon 7,5°"(34,8+26,4+10,4+4,7)*0,5*2,8*2-8,5*2,8</t>
  </si>
  <si>
    <t>"sklon 24°"(9,2+1)*0,5*4,7*2+8,5*5,1*0,5*2</t>
  </si>
  <si>
    <t>"sklon 24°"1*3,5*2</t>
  </si>
  <si>
    <t>"sklon 30°"(12,1+11,5)*0,5*0,45*2-(5,7*0,3)+4,3*0,45*2</t>
  </si>
  <si>
    <t>"sklon 30°"(10,7+9,7)*0,5*0,45*4</t>
  </si>
  <si>
    <t>712654511</t>
  </si>
  <si>
    <t>Provedení povlakové krytiny  střech do 75° přibitím podkladního pásu</t>
  </si>
  <si>
    <t>-303908150</t>
  </si>
  <si>
    <t>"1sklon 45°"(16,1+20,8)*0,5*3,3*2-(7,9+3,4)*0,5*3,3+4,7*3,3</t>
  </si>
  <si>
    <t>"2sklon 45°"(16,1+10,7)*0,5*5,6*2-3,4*2,4</t>
  </si>
  <si>
    <t>"3sklon 45°"(16,1+10,7)*0,5*5,6*2-3,4*2,4</t>
  </si>
  <si>
    <t>"1sklon 45°"(26,4+21,7)*0,5*3,3*2-(7,9+3,4)*0,5*3,3+4,7*3,3</t>
  </si>
  <si>
    <t>"sklon 70°"6,2*1,5*0,5</t>
  </si>
  <si>
    <t>"sklon 70°"(11,5+8,5+12,2+9,2)*0,5*4,5*2-(7,9*4*0,5*2+5,7*2+5,7*1,5*0,5)</t>
  </si>
  <si>
    <t>17</t>
  </si>
  <si>
    <t>M</t>
  </si>
  <si>
    <t>283292225</t>
  </si>
  <si>
    <t>strukturovaná rohož pod plechovou krytinu</t>
  </si>
  <si>
    <t>CS ÚRS 2010 01</t>
  </si>
  <si>
    <t>32</t>
  </si>
  <si>
    <t>-1983241143</t>
  </si>
  <si>
    <t>(635,495+701,745)*1,2</t>
  </si>
  <si>
    <t>1604,688*1,2 'Přepočtené koeficientem množství</t>
  </si>
  <si>
    <t>18</t>
  </si>
  <si>
    <t>998712103</t>
  </si>
  <si>
    <t>Přesun hmot pro krytiny povlakové v objektech v do 24 m</t>
  </si>
  <si>
    <t>1170868213</t>
  </si>
  <si>
    <t>713</t>
  </si>
  <si>
    <t>Izolace tepelné</t>
  </si>
  <si>
    <t>19</t>
  </si>
  <si>
    <t>713191131</t>
  </si>
  <si>
    <t>Izolace tepelné podlah, stropů vrchem a střech překrytí PE fólií tl. 0,2 mm</t>
  </si>
  <si>
    <t>-1680570599</t>
  </si>
  <si>
    <t>provizorní zakrytí střechy</t>
  </si>
  <si>
    <t>"střecha" 1337,24*1,5</t>
  </si>
  <si>
    <t>20</t>
  </si>
  <si>
    <t>998713103</t>
  </si>
  <si>
    <t>Přesun hmot pro izolace tepelné v objektech v do 24 m</t>
  </si>
  <si>
    <t>-544594393</t>
  </si>
  <si>
    <t>732</t>
  </si>
  <si>
    <t>Ústřední vytápění - strojovny</t>
  </si>
  <si>
    <t>732320817</t>
  </si>
  <si>
    <t>Demontáž nádrže beztlaké nebo tlakové odpojení od rozvodů potrubí obsah do 3000 litrů</t>
  </si>
  <si>
    <t>kus</t>
  </si>
  <si>
    <t>673092315</t>
  </si>
  <si>
    <t>Demontáž nádrží beztlakých nebo tlakových odpojení od rozvodů potrubí nádrže o obsahu přes 2 000 do 3 000 l</t>
  </si>
  <si>
    <t>P</t>
  </si>
  <si>
    <t>Poznámka k položce:
expanzní nádrž umístěná v půdním prostoru již nepoužívaná</t>
  </si>
  <si>
    <t>733</t>
  </si>
  <si>
    <t>Ústřední vytápění - rozvodné potrubí</t>
  </si>
  <si>
    <t>22</t>
  </si>
  <si>
    <t>733120826</t>
  </si>
  <si>
    <t>Demontáž potrubí ocelového hladkého do D 89</t>
  </si>
  <si>
    <t>-1820308899</t>
  </si>
  <si>
    <t>Demontáž potrubí z trubek ocelových hladkých D přes 60,3 do 89</t>
  </si>
  <si>
    <t>"potrubí k expanzní nádrži v půdním prostoru"</t>
  </si>
  <si>
    <t>2*10,0</t>
  </si>
  <si>
    <t>741</t>
  </si>
  <si>
    <t>Elektroinstalace - silnoproud</t>
  </si>
  <si>
    <t>23</t>
  </si>
  <si>
    <t>741120005</t>
  </si>
  <si>
    <t>Montáž vodič Cu izolovaný plný a laněný žíla 25-35 mm2 pod omítku (CY)</t>
  </si>
  <si>
    <t>-1095320358</t>
  </si>
  <si>
    <t>Montáž vodičů izolovaných měděných bez ukončení uložených pod omítku plných a laněných (CY), průřezu žíly 25 až 35 mm2</t>
  </si>
  <si>
    <t>24</t>
  </si>
  <si>
    <t>341408280</t>
  </si>
  <si>
    <t>vodič silový s Cu jádrem CY H07 V-R 16 mm2</t>
  </si>
  <si>
    <t>869444952</t>
  </si>
  <si>
    <t>25</t>
  </si>
  <si>
    <t>741420001</t>
  </si>
  <si>
    <t>Montáž drát nebo lano hromosvodné svodové D do 10 mm s podpěrou</t>
  </si>
  <si>
    <t>-866479881</t>
  </si>
  <si>
    <t>Montáž hromosvodného vedení svodových drátů nebo lan s podpěrami, D do 10 mm</t>
  </si>
  <si>
    <t>26</t>
  </si>
  <si>
    <t>354410720</t>
  </si>
  <si>
    <t>drát průměr 8 mm FeZn</t>
  </si>
  <si>
    <t>kg</t>
  </si>
  <si>
    <t>89993217</t>
  </si>
  <si>
    <t>27</t>
  </si>
  <si>
    <t>354415600</t>
  </si>
  <si>
    <t>podpěra vedení PV23 FeZn na plechové střechy 110 mm</t>
  </si>
  <si>
    <t>2091146358</t>
  </si>
  <si>
    <t>podpěra vedení FeZn na plechové střechy 110 mm</t>
  </si>
  <si>
    <t>28</t>
  </si>
  <si>
    <t>354414150</t>
  </si>
  <si>
    <t>podpěra vedení PV 1b 15 FeZn do zdiva 150 mm</t>
  </si>
  <si>
    <t>234290807</t>
  </si>
  <si>
    <t>podpěra vedení FeZn do zdiva 150 mm</t>
  </si>
  <si>
    <t>29</t>
  </si>
  <si>
    <t>741420021</t>
  </si>
  <si>
    <t>Montáž svorka hromosvodná se 2 šrouby</t>
  </si>
  <si>
    <t>-1088574929</t>
  </si>
  <si>
    <t>Montáž hromosvodného vedení svorek se 2 šrouby</t>
  </si>
  <si>
    <t>30</t>
  </si>
  <si>
    <t>354419050</t>
  </si>
  <si>
    <t>svorka připojovací SOc k připojení okapových žlabů</t>
  </si>
  <si>
    <t>1362120401</t>
  </si>
  <si>
    <t>svorka připojovací k připojení okapových žlabů</t>
  </si>
  <si>
    <t>31</t>
  </si>
  <si>
    <t>354418750</t>
  </si>
  <si>
    <t>svorka křížová SK pro vodič D6-10 mm</t>
  </si>
  <si>
    <t>953453167</t>
  </si>
  <si>
    <t>svorka křížová pro vodič D 6-10 mm</t>
  </si>
  <si>
    <t>354418850</t>
  </si>
  <si>
    <t>svorka spojovací SS pro lano D8-10 mm</t>
  </si>
  <si>
    <t>338264529</t>
  </si>
  <si>
    <t>svorka spojovací pro lano D 8-10 mm</t>
  </si>
  <si>
    <t>33</t>
  </si>
  <si>
    <t>354418950</t>
  </si>
  <si>
    <t>svorka připojovací SP1 k připojení kovových částí</t>
  </si>
  <si>
    <t>1111919027</t>
  </si>
  <si>
    <t>svorka připojovací k připojení kovových částí</t>
  </si>
  <si>
    <t>34</t>
  </si>
  <si>
    <t>354419250</t>
  </si>
  <si>
    <t>svorka zkušební SZ pro lano D6-12 mm   FeZn</t>
  </si>
  <si>
    <t>316416950</t>
  </si>
  <si>
    <t>svorka zkušební pro lano D 6-12 mm, FeZn</t>
  </si>
  <si>
    <t>35</t>
  </si>
  <si>
    <t>741420022</t>
  </si>
  <si>
    <t>Montáž svorka hromosvodná se 3 šrouby</t>
  </si>
  <si>
    <t>1960763239</t>
  </si>
  <si>
    <t>Montáž hromosvodného vedení svorek se 3 a více šrouby</t>
  </si>
  <si>
    <t>36</t>
  </si>
  <si>
    <t>354311600</t>
  </si>
  <si>
    <t>svorka univerzální 669101 pro lano 4-16 mm2</t>
  </si>
  <si>
    <t>1324573238</t>
  </si>
  <si>
    <t>37</t>
  </si>
  <si>
    <t>741420051</t>
  </si>
  <si>
    <t>Montáž vedení hromosvodné-úhelník nebo trubka s držáky do zdiva</t>
  </si>
  <si>
    <t>-1012476332</t>
  </si>
  <si>
    <t>Montáž hromosvodného vedení ochranných prvků úhelníků nebo trubek s držáky do zdiva</t>
  </si>
  <si>
    <t>38</t>
  </si>
  <si>
    <t>354418300</t>
  </si>
  <si>
    <t>úhelník ochranný OU 1.7 na ochranu svodu 1,7 m</t>
  </si>
  <si>
    <t>-104270360</t>
  </si>
  <si>
    <t>úhelník ochranný na ochranu svodu - 1700 mm, FeZn</t>
  </si>
  <si>
    <t>39</t>
  </si>
  <si>
    <t>741420083</t>
  </si>
  <si>
    <t>Montáž vedení hromosvodné-štítek k označení svodu</t>
  </si>
  <si>
    <t>977053028</t>
  </si>
  <si>
    <t>Montáž hromosvodného vedení doplňků štítků k označení svodů</t>
  </si>
  <si>
    <t>40</t>
  </si>
  <si>
    <t>354421100</t>
  </si>
  <si>
    <t>štítek plastový č. 31 -  čísla svodů</t>
  </si>
  <si>
    <t>955208937</t>
  </si>
  <si>
    <t>štítek plastový -  čísla svodů</t>
  </si>
  <si>
    <t>41</t>
  </si>
  <si>
    <t>741430001</t>
  </si>
  <si>
    <t>Montáž tyč jímací délky do 3 m na konstrukci dřevěnou</t>
  </si>
  <si>
    <t>192930421</t>
  </si>
  <si>
    <t>Montáž jímacích tyčí délky do 3 m, na konstrukci dřevěnou mimo krov</t>
  </si>
  <si>
    <t>42</t>
  </si>
  <si>
    <t>354410400R</t>
  </si>
  <si>
    <t>tyč jímací JV2,0 se závitem do dřeva 2500 mm FeZn</t>
  </si>
  <si>
    <t>-198447232</t>
  </si>
  <si>
    <t>tyč jímací se závitem do dřeva 2500 mm FeZn</t>
  </si>
  <si>
    <t>43</t>
  </si>
  <si>
    <t>741990041</t>
  </si>
  <si>
    <t>Montáž tabulka výstražná a označovací pro rozvodny</t>
  </si>
  <si>
    <t>-1957765942</t>
  </si>
  <si>
    <t>Ostatní doplňkové práce elektromontážní montáž tabulek pro rozvodny a elektrická zařízení výstražné a označovací</t>
  </si>
  <si>
    <t>44</t>
  </si>
  <si>
    <t>735345300</t>
  </si>
  <si>
    <t>tabulka bezpečnostní s tiskem 2 barvy A5 148x210 mm</t>
  </si>
  <si>
    <t>-500883072</t>
  </si>
  <si>
    <t>742</t>
  </si>
  <si>
    <t>Elektroinstalace - slaboproud</t>
  </si>
  <si>
    <t>45</t>
  </si>
  <si>
    <t>742420021</t>
  </si>
  <si>
    <t>Montáž antenního stožáru včetně upevňovacího materiálu</t>
  </si>
  <si>
    <t>868812488</t>
  </si>
  <si>
    <t>Montáž společné televizní antény antenního stožáru včetně upevňovacího materiálu</t>
  </si>
  <si>
    <t>46</t>
  </si>
  <si>
    <t>596602530R</t>
  </si>
  <si>
    <t>stožárek STA v provedení FeZn vč. kotvení a výložníků pro antény</t>
  </si>
  <si>
    <t>-1916893736</t>
  </si>
  <si>
    <t>762</t>
  </si>
  <si>
    <t>Konstrukce tesařské</t>
  </si>
  <si>
    <t>47</t>
  </si>
  <si>
    <t>762085103</t>
  </si>
  <si>
    <t>Montáž kotevních želez, příložek, patek nebo táhel</t>
  </si>
  <si>
    <t>1991744050</t>
  </si>
  <si>
    <t>Práce společné pro tesařské konstrukce montáž ocelových spojovacích prostředků (materiál ve specifikaci) kotevních želez příložek, patek, táhel</t>
  </si>
  <si>
    <t>48</t>
  </si>
  <si>
    <t>553970000R</t>
  </si>
  <si>
    <t>atypické kovové výrobky pozinkované</t>
  </si>
  <si>
    <t>1303599763</t>
  </si>
  <si>
    <t>Atypické kovové výrobky pozinkované</t>
  </si>
  <si>
    <t>50*2,0</t>
  </si>
  <si>
    <t>49</t>
  </si>
  <si>
    <t>762085112</t>
  </si>
  <si>
    <t>Montáž svorníků nebo šroubů délky do 300 mm</t>
  </si>
  <si>
    <t>567103357</t>
  </si>
  <si>
    <t>Práce společné pro tesařské konstrukce montáž ocelových spojovacích prostředků (materiál ve specifikaci) svorníků, šroubů délky přes 150 do 300 mm</t>
  </si>
  <si>
    <t>50</t>
  </si>
  <si>
    <t>311971030</t>
  </si>
  <si>
    <t>tyč závitová pozinkovaná 4.6 M12x 1000 mm</t>
  </si>
  <si>
    <t>-1413210756</t>
  </si>
  <si>
    <t>100*0,3*1,1</t>
  </si>
  <si>
    <t>51</t>
  </si>
  <si>
    <t>311111300</t>
  </si>
  <si>
    <t>matice přesná šestihranná ČSN 021401 DIN 934 - 8, M 12</t>
  </si>
  <si>
    <t>tis kus</t>
  </si>
  <si>
    <t>-575873113</t>
  </si>
  <si>
    <t>2*33*0,001*1,1</t>
  </si>
  <si>
    <t>52</t>
  </si>
  <si>
    <t>762331931</t>
  </si>
  <si>
    <t>Vyřezání části střešní vazby průřezové plochy řeziva do 288 cm2 délky do 3 m</t>
  </si>
  <si>
    <t>36743352</t>
  </si>
  <si>
    <t>Vázané konstrukce krovů vyřezání části střešní vazby průřezové plochy řeziva přes 224 do 288 cm2, délky vyřezané části krovového prvku do 3 m</t>
  </si>
  <si>
    <t>"předpoklad - oprava krokví a pozednice"</t>
  </si>
  <si>
    <t>25*2,0+50,0</t>
  </si>
  <si>
    <t>53</t>
  </si>
  <si>
    <t>762332923</t>
  </si>
  <si>
    <t>Doplnění části střešní vazby z hranolů průřezové plochy do 288 cm2 včetně materiálu</t>
  </si>
  <si>
    <t>1777155335</t>
  </si>
  <si>
    <t>Vázané konstrukce krovů doplnění části střešní vazby z hranolů, nebo hranolků (materiál v ceně), průřezové plochy přes 224 do 288 cm2</t>
  </si>
  <si>
    <t>54</t>
  </si>
  <si>
    <t>762341932</t>
  </si>
  <si>
    <t>Vyřezání části bednění střech z prken tl do 32 mm plochy jednotlivě do 4 m2</t>
  </si>
  <si>
    <t>-1876997169</t>
  </si>
  <si>
    <t>133,724*2</t>
  </si>
  <si>
    <t>55</t>
  </si>
  <si>
    <t>762343912</t>
  </si>
  <si>
    <t>Zabednění otvorů ve střeše prkny tl do 32mm plochy jednotlivě do 4 m2</t>
  </si>
  <si>
    <t>-1943014158</t>
  </si>
  <si>
    <t>"výměna předpoklad 10%"1337,24*0,1</t>
  </si>
  <si>
    <t>56</t>
  </si>
  <si>
    <t>998762103</t>
  </si>
  <si>
    <t>Přesun hmot pro kce tesařské v objektech v do 24 m</t>
  </si>
  <si>
    <t>249036974</t>
  </si>
  <si>
    <t>764</t>
  </si>
  <si>
    <t>Konstrukce klempířské</t>
  </si>
  <si>
    <t>57</t>
  </si>
  <si>
    <t>764001851</t>
  </si>
  <si>
    <t>Demontáž hřebene s větrací mřížkou nebo hřebenovým plechem do suti</t>
  </si>
  <si>
    <t>140633024</t>
  </si>
  <si>
    <t>Demontáž klempířských konstrukcí oplechování hřebene s větrací mřížkou nebo podkladním plechem do suti</t>
  </si>
  <si>
    <t>58</t>
  </si>
  <si>
    <t>764001891</t>
  </si>
  <si>
    <t>Demontáž úžlabí do suti</t>
  </si>
  <si>
    <t>-1075889556</t>
  </si>
  <si>
    <t>Demontáž klempířských konstrukcí oplechování úžlabí do suti</t>
  </si>
  <si>
    <t>59</t>
  </si>
  <si>
    <t>764002801</t>
  </si>
  <si>
    <t>Demontáž závětrné lišty do suti</t>
  </si>
  <si>
    <t>-1632276427</t>
  </si>
  <si>
    <t>Demontáž klempířských konstrukcí závětrné lišty do suti</t>
  </si>
  <si>
    <t>60</t>
  </si>
  <si>
    <t>764002812</t>
  </si>
  <si>
    <t>Demontáž okapového plechu do suti v krytině skládané</t>
  </si>
  <si>
    <t>1892515845</t>
  </si>
  <si>
    <t>Demontáž klempířských konstrukcí okapového plechu do suti, v krytině skládané</t>
  </si>
  <si>
    <t>61</t>
  </si>
  <si>
    <t>764002821</t>
  </si>
  <si>
    <t>Demontáž střešního výlezu do suti</t>
  </si>
  <si>
    <t>1654252846</t>
  </si>
  <si>
    <t>Demontáž klempířských konstrukcí střešního výlezu do suti</t>
  </si>
  <si>
    <t>62</t>
  </si>
  <si>
    <t>764002841</t>
  </si>
  <si>
    <t>Demontáž oplechování horních ploch zdí a nadezdívek do suti</t>
  </si>
  <si>
    <t>576560485</t>
  </si>
  <si>
    <t>Demontáž klempířských konstrukcí oplechování horních ploch zdí a nadezdívek do suti</t>
  </si>
  <si>
    <t>23,6+5,6</t>
  </si>
  <si>
    <t>63</t>
  </si>
  <si>
    <t>764002861</t>
  </si>
  <si>
    <t>Demontáž oplechování říms a ozdobných prvků do suti</t>
  </si>
  <si>
    <t>1171713800</t>
  </si>
  <si>
    <t>Demontáž klempířských konstrukcí oplechování říms do suti</t>
  </si>
  <si>
    <t>64</t>
  </si>
  <si>
    <t>764002871</t>
  </si>
  <si>
    <t>Demontáž lemování zdí do suti</t>
  </si>
  <si>
    <t>-162869734</t>
  </si>
  <si>
    <t>Demontáž klempířských konstrukcí lemování zdí do suti</t>
  </si>
  <si>
    <t>65</t>
  </si>
  <si>
    <t>764002881</t>
  </si>
  <si>
    <t>Demontáž lemování střešních prostupů do suti</t>
  </si>
  <si>
    <t>498866845</t>
  </si>
  <si>
    <t>Demontáž klempířských konstrukcí lemování střešních prostupů do suti</t>
  </si>
  <si>
    <t>66</t>
  </si>
  <si>
    <t>764003801</t>
  </si>
  <si>
    <t>Demontáž lemování trub, konzol, držáků, ventilačních nástavců a jiných kusových prvků do suti</t>
  </si>
  <si>
    <t>1937630753</t>
  </si>
  <si>
    <t>Demontáž klempířských konstrukcí lemování trub, konzol, držáků, ventilačních nástavců a ostatních kusových prvků do suti</t>
  </si>
  <si>
    <t>2+10+10+10</t>
  </si>
  <si>
    <t>67</t>
  </si>
  <si>
    <t>764004801</t>
  </si>
  <si>
    <t>Demontáž podokapního žlabu do suti</t>
  </si>
  <si>
    <t>-1990152801</t>
  </si>
  <si>
    <t>Demontáž klempířských konstrukcí žlabu podokapního do suti</t>
  </si>
  <si>
    <t>68</t>
  </si>
  <si>
    <t>764004861</t>
  </si>
  <si>
    <t>Demontáž svodu do suti</t>
  </si>
  <si>
    <t>1914227866</t>
  </si>
  <si>
    <t>Demontáž klempířských konstrukcí svodu do suti</t>
  </si>
  <si>
    <t>69</t>
  </si>
  <si>
    <t>764367801</t>
  </si>
  <si>
    <t>Demontáž oplechování vikýře do 45°</t>
  </si>
  <si>
    <t>2113056198</t>
  </si>
  <si>
    <t>70</t>
  </si>
  <si>
    <t>764359810</t>
  </si>
  <si>
    <t>Demontáž kotlík kónický do 30°</t>
  </si>
  <si>
    <t>252291068</t>
  </si>
  <si>
    <t>71</t>
  </si>
  <si>
    <t>764001114</t>
  </si>
  <si>
    <t>Montáž podkladního plechu rš do 400 mm</t>
  </si>
  <si>
    <t>-851942029</t>
  </si>
  <si>
    <t>Montáž podkladního plechu rozvinuté šířky do 400 mm</t>
  </si>
  <si>
    <t>hlavní střecha - zlom</t>
  </si>
  <si>
    <t>"levé křídlo"(20,7+4,3)*2-7,9+6,5+2,4</t>
  </si>
  <si>
    <t>"pravé křídlo"(26,4+4,7)*2-7,9+9,3+1,1</t>
  </si>
  <si>
    <t>"střed"(10,7*4+11,5+4,3*2+3*2)</t>
  </si>
  <si>
    <t>72</t>
  </si>
  <si>
    <t>191123710</t>
  </si>
  <si>
    <t>svitek, šířka 1000 mm, RHEINZINK "předzvětralý modrošedý" tl. 0,7 mm  svitek 3000 kg</t>
  </si>
  <si>
    <t>-1093814949</t>
  </si>
  <si>
    <t>plech titanzinkový, svitek š 1000 mm, předzvětralý modrošedý tl. 0,7 mm 3000 kg</t>
  </si>
  <si>
    <t>184,6*0,25/1,0</t>
  </si>
  <si>
    <t>46,15*1,3 'Přepočtené koeficientem množství</t>
  </si>
  <si>
    <t>73</t>
  </si>
  <si>
    <t>764041420</t>
  </si>
  <si>
    <t>Dilatační připojovací lišta z TiZn předzvětralého plechu včetně tmelení rš 80 mm</t>
  </si>
  <si>
    <t>-2000956754</t>
  </si>
  <si>
    <t>Dilatační lišta z titanzinkového předzvětralého plechu připojovací, včetně tmelení rš 80 mm</t>
  </si>
  <si>
    <t>55,9+(0,5*2+1,2)</t>
  </si>
  <si>
    <t>74</t>
  </si>
  <si>
    <t>764141411R</t>
  </si>
  <si>
    <t>Krytina střechy rovné drážkováním ze svitků z TiZn předzvětralého plechu rš 670 mm sklonu do 30°</t>
  </si>
  <si>
    <t>-708043895</t>
  </si>
  <si>
    <t>Krytina ze svitků nebo tabulí z titanzinkového předzvětralého plechu s úpravou u okapů, prostupů a výčnělků střechy rovné drážkováním ze svitků rš 670 mm, sklon střechy do 30 st.</t>
  </si>
  <si>
    <t>75</t>
  </si>
  <si>
    <t>764241413</t>
  </si>
  <si>
    <t>Oplechování nevětraného hřebene z TiZn předzvětralého plechu s hřebenovým  plechem rš 250 mm</t>
  </si>
  <si>
    <t>1202583930</t>
  </si>
  <si>
    <t>Oplechování střešních prvků z titanzinkového předzvětralého plechu hřebene nevětraného s použitím hřebenového plechu rš 250 mm</t>
  </si>
  <si>
    <t>hřeben</t>
  </si>
  <si>
    <t>"přístavek" 5</t>
  </si>
  <si>
    <t>"sklon 24°"1*2</t>
  </si>
  <si>
    <t>"sklon 45" 3,4+9,3+12,7*2+9,1+9,3</t>
  </si>
  <si>
    <t>76</t>
  </si>
  <si>
    <t>764241443</t>
  </si>
  <si>
    <t>Oplechování nevětraného nároží s nárožním plechem z TiZn předzvětralého plechu rš 250 mm</t>
  </si>
  <si>
    <t>-1014115503</t>
  </si>
  <si>
    <t>Oplechování střešních prvků z titanzinkového předzvětralého plechu nároží nevětraného s použitím nárožního plechu rš 250 mm</t>
  </si>
  <si>
    <t>nároží</t>
  </si>
  <si>
    <t>"přístavek" 2,1*2+3+4,5</t>
  </si>
  <si>
    <t>"1sklon 7,5"3,9*4*2</t>
  </si>
  <si>
    <t>"sklon 24°"3,5*2+6,5*4</t>
  </si>
  <si>
    <t>"sklon 45°"(4*4+3*2)*2</t>
  </si>
  <si>
    <t>"sklon 30-70°"5,5*4</t>
  </si>
  <si>
    <t>77</t>
  </si>
  <si>
    <t>764241467</t>
  </si>
  <si>
    <t>Oplechování úžlabí z TiZn předzvětralého plechu rš 670 mm</t>
  </si>
  <si>
    <t>-1410273949</t>
  </si>
  <si>
    <t>Oplechování střešních prvků z titanzinkového předzvětralého plechu úžlabí rš 670 mm</t>
  </si>
  <si>
    <t>"střed.budova" (5+6,5)*4</t>
  </si>
  <si>
    <t>78</t>
  </si>
  <si>
    <t>764242404</t>
  </si>
  <si>
    <t>Oplechování štítu závětrnou lištou z TiZn předzvětralého plechu rš 330 mm</t>
  </si>
  <si>
    <t>-1127960628</t>
  </si>
  <si>
    <t>Oplechování střešních prvků z titanzinkového předzvětralého plechu štítu závětrnou lištou rš 330 mm</t>
  </si>
  <si>
    <t>"1 přístavek" 2,2*2</t>
  </si>
  <si>
    <t>"3 přístavek" 5,5+1,5+1</t>
  </si>
  <si>
    <t>"4 přístavek" 1</t>
  </si>
  <si>
    <t>"5 přístavek" 0,3*2</t>
  </si>
  <si>
    <t>79</t>
  </si>
  <si>
    <t>764242434</t>
  </si>
  <si>
    <t>Oplechování rovné okapové hrany z TiZn předzvětralého plechu rš 330 mm</t>
  </si>
  <si>
    <t>-829862447</t>
  </si>
  <si>
    <t>Oplechování střešních prvků z titanzinkového předzvětralého plechu okapu okapovým plechem střechy rovné rš 330 mm</t>
  </si>
  <si>
    <t>"1 přístavek" 2</t>
  </si>
  <si>
    <t>"2 přístavek" 7,5+1,5*2</t>
  </si>
  <si>
    <t>"3 přístavek" 5</t>
  </si>
  <si>
    <t>"4 přístavek" (7,5+5+3+1)</t>
  </si>
  <si>
    <t>"5 přístavek"5*2</t>
  </si>
  <si>
    <t>"6 přístavek" 8</t>
  </si>
  <si>
    <t>"7 přístavek" 3*2+1,5+7,5+5,5+1</t>
  </si>
  <si>
    <t>"vikýř°"(1*2+6,5)</t>
  </si>
  <si>
    <t>"levé křídlo"(26,4+10,4)*2-(9,3+8,5)+9,3+1,1</t>
  </si>
  <si>
    <t>"pravé křídlo"(34,8+10,4)*2-(8,5+6,5+2,3)+6,5+2,4</t>
  </si>
  <si>
    <t>"střed"(12,1+4,5*2+7,5*2+28)</t>
  </si>
  <si>
    <t>80</t>
  </si>
  <si>
    <t>764244403</t>
  </si>
  <si>
    <t>Oplechování horních ploch a nadezdívek bez rohů z TiZn předzvětral plechu kotvené rš 250 mm</t>
  </si>
  <si>
    <t>-1854104483</t>
  </si>
  <si>
    <t>Oplechování horních ploch zdí a nadezdívek (atik) z titanzinkového předzvětralého plechu mechanicky kotvené rš 250 mm</t>
  </si>
  <si>
    <t>"požární zeď" (5,6+0,3)*4</t>
  </si>
  <si>
    <t>81</t>
  </si>
  <si>
    <t>764244407</t>
  </si>
  <si>
    <t>Oplechování horních ploch a nadezdívek bez rohů z TiZn předzvětral plechu kotvené rš 670 mm</t>
  </si>
  <si>
    <t>-1252496067</t>
  </si>
  <si>
    <t>Oplechování horních ploch zdí a nadezdívek (atik) z titanzinkového předzvětralého plechu mechanicky kotvené rš 670 mm</t>
  </si>
  <si>
    <t>"přístřešek 5" 5,6</t>
  </si>
  <si>
    <t>82</t>
  </si>
  <si>
    <t>764341414</t>
  </si>
  <si>
    <t>Lemování rovných zdí střech s krytinou skládanou z TiZn předzvětralého plechu rš 330 mm</t>
  </si>
  <si>
    <t>1681191975</t>
  </si>
  <si>
    <t>Lemování zdí z titanzinkového předzvětralého plechu boční nebo horní rovných, střech s krytinou skládanou mimo prejzovou rš 330 mm</t>
  </si>
  <si>
    <t>"1 přístavek" 1,8</t>
  </si>
  <si>
    <t>"2 přístavek" 4,5+1,5*2</t>
  </si>
  <si>
    <t>"3 přístavek"1+2,7+4+1</t>
  </si>
  <si>
    <t>"5 přístavek" 3*2+5,6</t>
  </si>
  <si>
    <t>"6 přístavek" 8+4,4*2</t>
  </si>
  <si>
    <t>"vikýř°"1,5*2+6,5</t>
  </si>
  <si>
    <t>"požární zeď" 5,6*4</t>
  </si>
  <si>
    <t>83</t>
  </si>
  <si>
    <t>764344412</t>
  </si>
  <si>
    <t>Lemování prostupů střech s krytinou skládanou nebo plechovou bez lišty z TiZn předzvětralého plechu</t>
  </si>
  <si>
    <t>-1663109006</t>
  </si>
  <si>
    <t>Lemování prostupů z titanzinkového předzvětralého plechu bez lišty, střech s krytinou skládanou nebo z plechu</t>
  </si>
  <si>
    <t>"komín" (0,5*2+1,2)*0,66</t>
  </si>
  <si>
    <t>84</t>
  </si>
  <si>
    <t>764346421</t>
  </si>
  <si>
    <t>Lemování ventilačních nástavců z TiZn předzvětralého plechu na krytině skládané  D do 75 mm</t>
  </si>
  <si>
    <t>-135656364</t>
  </si>
  <si>
    <t>Lemování ventilačních nástavců z titanzinkového předzvětralého plechu výšky do 1000 mm, se stříškou střech s krytinou skládanou mimo prejzovou nebo z plechu, průměru do 75 mm</t>
  </si>
  <si>
    <t>"anténa" 2</t>
  </si>
  <si>
    <t>85</t>
  </si>
  <si>
    <t>764346423</t>
  </si>
  <si>
    <t>Lemování ventilačních nástavců z TiZn předzvětralého plechu na krytině skládané  D do 150 mm</t>
  </si>
  <si>
    <t>-427710569</t>
  </si>
  <si>
    <t>Lemování ventilačních nástavců z titanzinkového předzvětralého plechu výšky do 1000 mm, se stříškou střech s krytinou skládanou mimo prejzovou nebo z plechu, průměru přes 100 do 150 mm</t>
  </si>
  <si>
    <t>"větrací hlavice" 10</t>
  </si>
  <si>
    <t>86</t>
  </si>
  <si>
    <t>764246530</t>
  </si>
  <si>
    <t>Ventilační nástavec Zn-Ti průměr 150 mm hladká krytina</t>
  </si>
  <si>
    <t>-1921658929</t>
  </si>
  <si>
    <t>87</t>
  </si>
  <si>
    <t>764247530</t>
  </si>
  <si>
    <t>Stříška Zn-Ti průměr 150 mm</t>
  </si>
  <si>
    <t>-1907831430</t>
  </si>
  <si>
    <t>88</t>
  </si>
  <si>
    <t>764541405</t>
  </si>
  <si>
    <t>Žlab podokapní půlkruhový z TiZn předzvětralého plechu rš 330 mm</t>
  </si>
  <si>
    <t>1343547765</t>
  </si>
  <si>
    <t>Žlab podokapní z titanzinkového předzvětralého plechu včetně háků a čel půlkruhový rš 330 mm</t>
  </si>
  <si>
    <t>"levé křídlo"(26,4+10,4)*2-(9,3+8,5)</t>
  </si>
  <si>
    <t>"pravé křídlo"(34,8+10,4)*2-(8,5+6,5+2,3)</t>
  </si>
  <si>
    <t>89</t>
  </si>
  <si>
    <t>764252515</t>
  </si>
  <si>
    <t>Montáž Zn-Ti žlab podokapní - háky půlkruhové</t>
  </si>
  <si>
    <t>-897876362</t>
  </si>
  <si>
    <t>90</t>
  </si>
  <si>
    <t>553498590</t>
  </si>
  <si>
    <t>hák žlabový opláštěný titanzinek 201-225, 333 mm</t>
  </si>
  <si>
    <t>567044407</t>
  </si>
  <si>
    <t>91</t>
  </si>
  <si>
    <t>764541446</t>
  </si>
  <si>
    <t>Kotlík oválný (trychtýřový) pro podokapní žlaby z TiZn předzvětralého plechu 330/100 mm</t>
  </si>
  <si>
    <t>947820492</t>
  </si>
  <si>
    <t>Žlab podokapní z titanzinkového předzvětralého plechu včetně háků a čel kotlík oválný (trychtýřový), rš žlabu/průměr svodu 330/100 mm</t>
  </si>
  <si>
    <t>92</t>
  </si>
  <si>
    <t>764542465</t>
  </si>
  <si>
    <t>Maska hladká včetně čel nadřímsového žlabu z TiZn předzvětralého plechu rš 400 mm</t>
  </si>
  <si>
    <t>-251521635</t>
  </si>
  <si>
    <t>Žlab nadřímsový z titanzinkového předvětralého plechu hranatý, včetně čel a hrdel maska hladká včetně čel rš 400 mm</t>
  </si>
  <si>
    <t>"přechod střechy 70-24"(8,5+9,2)*2</t>
  </si>
  <si>
    <t>93</t>
  </si>
  <si>
    <t>764547404</t>
  </si>
  <si>
    <t>Dilatace žlabů z TiZn plechu dilatačního vložením pásu s pryžovou vložkou rš 330 mm</t>
  </si>
  <si>
    <t>-630338149</t>
  </si>
  <si>
    <t>Dilatace žlabu z titanzinkovaného plechu vložením dilatačního pásu s pryžovou vložkou rš 330 mm</t>
  </si>
  <si>
    <t>764548423</t>
  </si>
  <si>
    <t>Svody kruhové včetně objímek, kolen, odskoků z TiZn předzvětralého plechu průměru 100 mm</t>
  </si>
  <si>
    <t>-1917680774</t>
  </si>
  <si>
    <t>Svod z titanzinkového předzvětralého plechu včetně objímek, kolen a odskoků kruhový, průměru 100 mm</t>
  </si>
  <si>
    <t>"přístavek1-7"2+5,5+4+12+4,5*2+1,5+12*2</t>
  </si>
  <si>
    <t>"levé křídlo"12*4+4</t>
  </si>
  <si>
    <t>"pravé křídlo"12*4+7,5</t>
  </si>
  <si>
    <t>"střed"12,5*5</t>
  </si>
  <si>
    <t>95</t>
  </si>
  <si>
    <t>998764103</t>
  </si>
  <si>
    <t>Přesun hmot pro konstrukce klempířské v objektech v do 24 m</t>
  </si>
  <si>
    <t>-1988839846</t>
  </si>
  <si>
    <t>766</t>
  </si>
  <si>
    <t>Konstrukce truhlářské</t>
  </si>
  <si>
    <t>76667100R</t>
  </si>
  <si>
    <t>Montáž střešního okna do krytiny falcované 66 x 118 cm</t>
  </si>
  <si>
    <t>-578866870</t>
  </si>
  <si>
    <t>611241010</t>
  </si>
  <si>
    <t>okno střešní výlez GXL 3060 66 x 118 cm</t>
  </si>
  <si>
    <t>-1630395419</t>
  </si>
  <si>
    <t>98</t>
  </si>
  <si>
    <t>611241519</t>
  </si>
  <si>
    <t>lemování oken do falcované krytiny F06 66 x 118</t>
  </si>
  <si>
    <t>-784189326</t>
  </si>
  <si>
    <t>99</t>
  </si>
  <si>
    <t>611242310</t>
  </si>
  <si>
    <t>manžeta z parotěsné fólie BBX F06 66 x 118 cm</t>
  </si>
  <si>
    <t>2122352717</t>
  </si>
  <si>
    <t>998766103</t>
  </si>
  <si>
    <t>Přesun hmot pro konstrukce truhlářské v objektech v do 24 m</t>
  </si>
  <si>
    <t>1430901115</t>
  </si>
  <si>
    <t>767</t>
  </si>
  <si>
    <t>Konstrukce zámečnické</t>
  </si>
  <si>
    <t>101</t>
  </si>
  <si>
    <t>767392803</t>
  </si>
  <si>
    <t>Demontáž krytin střech z plechů přistřelovaných</t>
  </si>
  <si>
    <t>1010951384</t>
  </si>
  <si>
    <t>102</t>
  </si>
  <si>
    <t>767996805</t>
  </si>
  <si>
    <t>Demontáž atypických zámečnických konstrukcí rozebráním hmotnosti jednotlivých dílů přes 500 kg</t>
  </si>
  <si>
    <t>-2024577133</t>
  </si>
  <si>
    <t>Demontáž ostatních zámečnických konstrukcí o hmotnosti jednotlivých dílů rozebráním přes 500 kg</t>
  </si>
  <si>
    <t>(1,2*1,5*4+1,2*1,2*2)*8,0*8</t>
  </si>
  <si>
    <t>783</t>
  </si>
  <si>
    <t>Dokončovací práce - nátěry</t>
  </si>
  <si>
    <t>103</t>
  </si>
  <si>
    <t>783213021</t>
  </si>
  <si>
    <t>Napouštěcí dvojnásobný syntetický biodní nátěr tesařských prvků nezabudovaných do konstrukce</t>
  </si>
  <si>
    <t>-904099485</t>
  </si>
  <si>
    <t>Napouštěcí nátěr tesařských prvků proti dřevokazným houbám, hmyzu a plísním nezabudovaných do konstrukce dvojnásobný syntetický</t>
  </si>
  <si>
    <t>"výměna předpoklad 10%"1337,24*0,1*2,35</t>
  </si>
  <si>
    <t>Práce a dodávky M</t>
  </si>
  <si>
    <t>21-M</t>
  </si>
  <si>
    <t>Elektromontáže</t>
  </si>
  <si>
    <t>104</t>
  </si>
  <si>
    <t>210040172</t>
  </si>
  <si>
    <t>Montáž vzpěr střešníkových na trámek nebo krov</t>
  </si>
  <si>
    <t>895523582</t>
  </si>
  <si>
    <t>Montáž vzpěr venkovního vedení nn střešníkových včetně odkrytí a zakrytí střechy a oplechování na pomocný trámek nebo krov</t>
  </si>
  <si>
    <t>105</t>
  </si>
  <si>
    <t>130102180R</t>
  </si>
  <si>
    <t>izolační vzpěra 690 mm (např. Dehn)</t>
  </si>
  <si>
    <t>128</t>
  </si>
  <si>
    <t>-142801934</t>
  </si>
  <si>
    <t>HZS</t>
  </si>
  <si>
    <t>Hodinové zúčtovací sazby</t>
  </si>
  <si>
    <t>106</t>
  </si>
  <si>
    <t>HZS2152</t>
  </si>
  <si>
    <t>Hodinová zúčtovací sazba klempíř odborný</t>
  </si>
  <si>
    <t>512</t>
  </si>
  <si>
    <t>647231283</t>
  </si>
  <si>
    <t>Hodinové zúčtovací sazby profesí PSV provádění stavebních konstrukcí klempíř odborný</t>
  </si>
  <si>
    <t>VRN</t>
  </si>
  <si>
    <t>Vedlejší rozpočtové náklady</t>
  </si>
  <si>
    <t>VRN1</t>
  </si>
  <si>
    <t>Průzkumné, geodetické a projektové práce</t>
  </si>
  <si>
    <t>107</t>
  </si>
  <si>
    <t>013254000</t>
  </si>
  <si>
    <t>Dokumentace skutečného provedení stavby</t>
  </si>
  <si>
    <t>Kč</t>
  </si>
  <si>
    <t>1024</t>
  </si>
  <si>
    <t>1020457032</t>
  </si>
  <si>
    <t>Průzkumné, geodetické a projektové práce projektové práce dokumentace stavby (výkresová a textová) skutečného provedení stavby</t>
  </si>
  <si>
    <t>VRN3</t>
  </si>
  <si>
    <t>Zařízení staveniště</t>
  </si>
  <si>
    <t>108</t>
  </si>
  <si>
    <t>030001000</t>
  </si>
  <si>
    <t>-1561613648</t>
  </si>
  <si>
    <t>Základní rozdělení průvodních činností a nákladů zařízení staveniště</t>
  </si>
  <si>
    <t>VRN4</t>
  </si>
  <si>
    <t>Inženýrská činnost</t>
  </si>
  <si>
    <t>109</t>
  </si>
  <si>
    <t>044002000</t>
  </si>
  <si>
    <t>Revize</t>
  </si>
  <si>
    <t>-1664821631</t>
  </si>
  <si>
    <t>Hlavní tituly průvodních činností a nákladů inženýrská činnost revize</t>
  </si>
  <si>
    <t>Poznámka k položce:
část hromosvodu na střeše</t>
  </si>
  <si>
    <t>110</t>
  </si>
  <si>
    <t>045002000</t>
  </si>
  <si>
    <t>Kompletační a koordinační činnost</t>
  </si>
  <si>
    <t>1831159444</t>
  </si>
  <si>
    <t>Hlavní tituly průvodních činností a nákladů inženýrská činnost kompletační a koordinační činnost</t>
  </si>
  <si>
    <t>VRN9</t>
  </si>
  <si>
    <t>Ostatní náklady</t>
  </si>
  <si>
    <t>111</t>
  </si>
  <si>
    <t>090001000R</t>
  </si>
  <si>
    <t>Ostatní náklady - informační tabule 1,0 x 1,6 m</t>
  </si>
  <si>
    <t>-1178687520</t>
  </si>
  <si>
    <t>Základní rozdělení průvodních činností a nákladů ostatní náklady</t>
  </si>
  <si>
    <t>Poznámka k položce:
 - zviditelnění a označení stavby informační tabulí rozměrů 1,0 x 1,6 m
- max. cena 4 132,- Kč bez DPH</t>
  </si>
  <si>
    <t>112</t>
  </si>
  <si>
    <t>092002000</t>
  </si>
  <si>
    <t>Ostatní náklady související s provozem</t>
  </si>
  <si>
    <t>1124256024</t>
  </si>
  <si>
    <t>Hlavní tituly průvodních činností a nákladů ostatní náklady související s provozem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</si>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</sst>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38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" customHeight="1">
      <c r="AR2" s="338" t="s">
        <v>8</v>
      </c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22" t="s">
        <v>9</v>
      </c>
      <c r="BT2" s="22" t="s">
        <v>10</v>
      </c>
    </row>
    <row r="3" spans="2:72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2:71" ht="14.4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05" t="s">
        <v>17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27"/>
      <c r="AQ5" s="29"/>
      <c r="BE5" s="303" t="s">
        <v>18</v>
      </c>
      <c r="BS5" s="22" t="s">
        <v>9</v>
      </c>
    </row>
    <row r="6" spans="2:71" ht="36.9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307" t="s">
        <v>20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27"/>
      <c r="AQ6" s="29"/>
      <c r="BE6" s="304"/>
      <c r="BS6" s="22" t="s">
        <v>21</v>
      </c>
    </row>
    <row r="7" spans="2:71" ht="14.4" customHeight="1">
      <c r="B7" s="26"/>
      <c r="C7" s="27"/>
      <c r="D7" s="35" t="s">
        <v>22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5</v>
      </c>
      <c r="AO7" s="27"/>
      <c r="AP7" s="27"/>
      <c r="AQ7" s="29"/>
      <c r="BE7" s="304"/>
      <c r="BS7" s="22" t="s">
        <v>24</v>
      </c>
    </row>
    <row r="8" spans="2:71" ht="14.4" customHeight="1">
      <c r="B8" s="26"/>
      <c r="C8" s="27"/>
      <c r="D8" s="35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27</v>
      </c>
      <c r="AL8" s="27"/>
      <c r="AM8" s="27"/>
      <c r="AN8" s="36" t="s">
        <v>28</v>
      </c>
      <c r="AO8" s="27"/>
      <c r="AP8" s="27"/>
      <c r="AQ8" s="29"/>
      <c r="BE8" s="304"/>
      <c r="BS8" s="22" t="s">
        <v>29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04"/>
      <c r="BS9" s="22" t="s">
        <v>30</v>
      </c>
    </row>
    <row r="10" spans="2:71" ht="14.4" customHeight="1">
      <c r="B10" s="26"/>
      <c r="C10" s="27"/>
      <c r="D10" s="35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32</v>
      </c>
      <c r="AL10" s="27"/>
      <c r="AM10" s="27"/>
      <c r="AN10" s="33" t="s">
        <v>5</v>
      </c>
      <c r="AO10" s="27"/>
      <c r="AP10" s="27"/>
      <c r="AQ10" s="29"/>
      <c r="BE10" s="304"/>
      <c r="BS10" s="22" t="s">
        <v>21</v>
      </c>
    </row>
    <row r="11" spans="2:71" ht="18.45" customHeight="1">
      <c r="B11" s="26"/>
      <c r="C11" s="27"/>
      <c r="D11" s="27"/>
      <c r="E11" s="33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34</v>
      </c>
      <c r="AL11" s="27"/>
      <c r="AM11" s="27"/>
      <c r="AN11" s="33" t="s">
        <v>5</v>
      </c>
      <c r="AO11" s="27"/>
      <c r="AP11" s="27"/>
      <c r="AQ11" s="29"/>
      <c r="BE11" s="304"/>
      <c r="BS11" s="22" t="s">
        <v>21</v>
      </c>
    </row>
    <row r="12" spans="2:71" ht="6.9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04"/>
      <c r="BS12" s="22" t="s">
        <v>21</v>
      </c>
    </row>
    <row r="13" spans="2:71" ht="14.4" customHeight="1">
      <c r="B13" s="26"/>
      <c r="C13" s="27"/>
      <c r="D13" s="35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32</v>
      </c>
      <c r="AL13" s="27"/>
      <c r="AM13" s="27"/>
      <c r="AN13" s="37" t="s">
        <v>36</v>
      </c>
      <c r="AO13" s="27"/>
      <c r="AP13" s="27"/>
      <c r="AQ13" s="29"/>
      <c r="BE13" s="304"/>
      <c r="BS13" s="22" t="s">
        <v>21</v>
      </c>
    </row>
    <row r="14" spans="2:71" ht="13.2">
      <c r="B14" s="26"/>
      <c r="C14" s="27"/>
      <c r="D14" s="27"/>
      <c r="E14" s="308" t="s">
        <v>36</v>
      </c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5" t="s">
        <v>34</v>
      </c>
      <c r="AL14" s="27"/>
      <c r="AM14" s="27"/>
      <c r="AN14" s="37" t="s">
        <v>36</v>
      </c>
      <c r="AO14" s="27"/>
      <c r="AP14" s="27"/>
      <c r="AQ14" s="29"/>
      <c r="BE14" s="304"/>
      <c r="BS14" s="22" t="s">
        <v>21</v>
      </c>
    </row>
    <row r="15" spans="2:71" ht="6.9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04"/>
      <c r="BS15" s="22" t="s">
        <v>6</v>
      </c>
    </row>
    <row r="16" spans="2:71" ht="14.4" customHeight="1">
      <c r="B16" s="26"/>
      <c r="C16" s="27"/>
      <c r="D16" s="35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32</v>
      </c>
      <c r="AL16" s="27"/>
      <c r="AM16" s="27"/>
      <c r="AN16" s="33" t="s">
        <v>5</v>
      </c>
      <c r="AO16" s="27"/>
      <c r="AP16" s="27"/>
      <c r="AQ16" s="29"/>
      <c r="BE16" s="304"/>
      <c r="BS16" s="22" t="s">
        <v>6</v>
      </c>
    </row>
    <row r="17" spans="2:71" ht="18.45" customHeight="1">
      <c r="B17" s="26"/>
      <c r="C17" s="27"/>
      <c r="D17" s="27"/>
      <c r="E17" s="33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34</v>
      </c>
      <c r="AL17" s="27"/>
      <c r="AM17" s="27"/>
      <c r="AN17" s="33" t="s">
        <v>5</v>
      </c>
      <c r="AO17" s="27"/>
      <c r="AP17" s="27"/>
      <c r="AQ17" s="29"/>
      <c r="BE17" s="304"/>
      <c r="BS17" s="22" t="s">
        <v>6</v>
      </c>
    </row>
    <row r="18" spans="2:71" ht="6.9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04"/>
      <c r="BS18" s="22" t="s">
        <v>9</v>
      </c>
    </row>
    <row r="19" spans="2:71" ht="14.4" customHeight="1">
      <c r="B19" s="26"/>
      <c r="C19" s="27"/>
      <c r="D19" s="35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04"/>
      <c r="BS19" s="22" t="s">
        <v>9</v>
      </c>
    </row>
    <row r="20" spans="2:71" ht="132" customHeight="1">
      <c r="B20" s="26"/>
      <c r="C20" s="27"/>
      <c r="D20" s="27"/>
      <c r="E20" s="310" t="s">
        <v>40</v>
      </c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27"/>
      <c r="AP20" s="27"/>
      <c r="AQ20" s="29"/>
      <c r="BE20" s="304"/>
      <c r="BS20" s="22" t="s">
        <v>6</v>
      </c>
    </row>
    <row r="21" spans="2:57" ht="6.9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04"/>
    </row>
    <row r="22" spans="2:57" ht="6.9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04"/>
    </row>
    <row r="23" spans="2:57" s="1" customFormat="1" ht="25.95" customHeight="1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11">
        <f>ROUND(AG51,2)</f>
        <v>0</v>
      </c>
      <c r="AL23" s="312"/>
      <c r="AM23" s="312"/>
      <c r="AN23" s="312"/>
      <c r="AO23" s="312"/>
      <c r="AP23" s="40"/>
      <c r="AQ23" s="43"/>
      <c r="BE23" s="304"/>
    </row>
    <row r="24" spans="2:57" s="1" customFormat="1" ht="6.9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04"/>
    </row>
    <row r="25" spans="2:57" s="1" customFormat="1" ht="12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13" t="s">
        <v>42</v>
      </c>
      <c r="M25" s="313"/>
      <c r="N25" s="313"/>
      <c r="O25" s="313"/>
      <c r="P25" s="40"/>
      <c r="Q25" s="40"/>
      <c r="R25" s="40"/>
      <c r="S25" s="40"/>
      <c r="T25" s="40"/>
      <c r="U25" s="40"/>
      <c r="V25" s="40"/>
      <c r="W25" s="313" t="s">
        <v>43</v>
      </c>
      <c r="X25" s="313"/>
      <c r="Y25" s="313"/>
      <c r="Z25" s="313"/>
      <c r="AA25" s="313"/>
      <c r="AB25" s="313"/>
      <c r="AC25" s="313"/>
      <c r="AD25" s="313"/>
      <c r="AE25" s="313"/>
      <c r="AF25" s="40"/>
      <c r="AG25" s="40"/>
      <c r="AH25" s="40"/>
      <c r="AI25" s="40"/>
      <c r="AJ25" s="40"/>
      <c r="AK25" s="313" t="s">
        <v>44</v>
      </c>
      <c r="AL25" s="313"/>
      <c r="AM25" s="313"/>
      <c r="AN25" s="313"/>
      <c r="AO25" s="313"/>
      <c r="AP25" s="40"/>
      <c r="AQ25" s="43"/>
      <c r="BE25" s="304"/>
    </row>
    <row r="26" spans="2:57" s="2" customFormat="1" ht="14.4" customHeight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314">
        <v>0.21</v>
      </c>
      <c r="M26" s="315"/>
      <c r="N26" s="315"/>
      <c r="O26" s="315"/>
      <c r="P26" s="46"/>
      <c r="Q26" s="46"/>
      <c r="R26" s="46"/>
      <c r="S26" s="46"/>
      <c r="T26" s="46"/>
      <c r="U26" s="46"/>
      <c r="V26" s="46"/>
      <c r="W26" s="316">
        <f>ROUND(AZ51,2)</f>
        <v>0</v>
      </c>
      <c r="X26" s="315"/>
      <c r="Y26" s="315"/>
      <c r="Z26" s="315"/>
      <c r="AA26" s="315"/>
      <c r="AB26" s="315"/>
      <c r="AC26" s="315"/>
      <c r="AD26" s="315"/>
      <c r="AE26" s="315"/>
      <c r="AF26" s="46"/>
      <c r="AG26" s="46"/>
      <c r="AH26" s="46"/>
      <c r="AI26" s="46"/>
      <c r="AJ26" s="46"/>
      <c r="AK26" s="316">
        <f>ROUND(AV51,2)</f>
        <v>0</v>
      </c>
      <c r="AL26" s="315"/>
      <c r="AM26" s="315"/>
      <c r="AN26" s="315"/>
      <c r="AO26" s="315"/>
      <c r="AP26" s="46"/>
      <c r="AQ26" s="48"/>
      <c r="BE26" s="304"/>
    </row>
    <row r="27" spans="2:57" s="2" customFormat="1" ht="14.4" customHeight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314">
        <v>0.15</v>
      </c>
      <c r="M27" s="315"/>
      <c r="N27" s="315"/>
      <c r="O27" s="315"/>
      <c r="P27" s="46"/>
      <c r="Q27" s="46"/>
      <c r="R27" s="46"/>
      <c r="S27" s="46"/>
      <c r="T27" s="46"/>
      <c r="U27" s="46"/>
      <c r="V27" s="46"/>
      <c r="W27" s="316">
        <f>ROUND(BA51,2)</f>
        <v>0</v>
      </c>
      <c r="X27" s="315"/>
      <c r="Y27" s="315"/>
      <c r="Z27" s="315"/>
      <c r="AA27" s="315"/>
      <c r="AB27" s="315"/>
      <c r="AC27" s="315"/>
      <c r="AD27" s="315"/>
      <c r="AE27" s="315"/>
      <c r="AF27" s="46"/>
      <c r="AG27" s="46"/>
      <c r="AH27" s="46"/>
      <c r="AI27" s="46"/>
      <c r="AJ27" s="46"/>
      <c r="AK27" s="316">
        <f>ROUND(AW51,2)</f>
        <v>0</v>
      </c>
      <c r="AL27" s="315"/>
      <c r="AM27" s="315"/>
      <c r="AN27" s="315"/>
      <c r="AO27" s="315"/>
      <c r="AP27" s="46"/>
      <c r="AQ27" s="48"/>
      <c r="BE27" s="304"/>
    </row>
    <row r="28" spans="2:57" s="2" customFormat="1" ht="14.4" customHeight="1" hidden="1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314">
        <v>0.21</v>
      </c>
      <c r="M28" s="315"/>
      <c r="N28" s="315"/>
      <c r="O28" s="315"/>
      <c r="P28" s="46"/>
      <c r="Q28" s="46"/>
      <c r="R28" s="46"/>
      <c r="S28" s="46"/>
      <c r="T28" s="46"/>
      <c r="U28" s="46"/>
      <c r="V28" s="46"/>
      <c r="W28" s="316">
        <f>ROUND(BB51,2)</f>
        <v>0</v>
      </c>
      <c r="X28" s="315"/>
      <c r="Y28" s="315"/>
      <c r="Z28" s="315"/>
      <c r="AA28" s="315"/>
      <c r="AB28" s="315"/>
      <c r="AC28" s="315"/>
      <c r="AD28" s="315"/>
      <c r="AE28" s="315"/>
      <c r="AF28" s="46"/>
      <c r="AG28" s="46"/>
      <c r="AH28" s="46"/>
      <c r="AI28" s="46"/>
      <c r="AJ28" s="46"/>
      <c r="AK28" s="316">
        <v>0</v>
      </c>
      <c r="AL28" s="315"/>
      <c r="AM28" s="315"/>
      <c r="AN28" s="315"/>
      <c r="AO28" s="315"/>
      <c r="AP28" s="46"/>
      <c r="AQ28" s="48"/>
      <c r="BE28" s="304"/>
    </row>
    <row r="29" spans="2:57" s="2" customFormat="1" ht="14.4" customHeight="1" hidden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314">
        <v>0.15</v>
      </c>
      <c r="M29" s="315"/>
      <c r="N29" s="315"/>
      <c r="O29" s="315"/>
      <c r="P29" s="46"/>
      <c r="Q29" s="46"/>
      <c r="R29" s="46"/>
      <c r="S29" s="46"/>
      <c r="T29" s="46"/>
      <c r="U29" s="46"/>
      <c r="V29" s="46"/>
      <c r="W29" s="316">
        <f>ROUND(BC51,2)</f>
        <v>0</v>
      </c>
      <c r="X29" s="315"/>
      <c r="Y29" s="315"/>
      <c r="Z29" s="315"/>
      <c r="AA29" s="315"/>
      <c r="AB29" s="315"/>
      <c r="AC29" s="315"/>
      <c r="AD29" s="315"/>
      <c r="AE29" s="315"/>
      <c r="AF29" s="46"/>
      <c r="AG29" s="46"/>
      <c r="AH29" s="46"/>
      <c r="AI29" s="46"/>
      <c r="AJ29" s="46"/>
      <c r="AK29" s="316">
        <v>0</v>
      </c>
      <c r="AL29" s="315"/>
      <c r="AM29" s="315"/>
      <c r="AN29" s="315"/>
      <c r="AO29" s="315"/>
      <c r="AP29" s="46"/>
      <c r="AQ29" s="48"/>
      <c r="BE29" s="304"/>
    </row>
    <row r="30" spans="2:57" s="2" customFormat="1" ht="14.4" customHeight="1" hidden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314">
        <v>0</v>
      </c>
      <c r="M30" s="315"/>
      <c r="N30" s="315"/>
      <c r="O30" s="315"/>
      <c r="P30" s="46"/>
      <c r="Q30" s="46"/>
      <c r="R30" s="46"/>
      <c r="S30" s="46"/>
      <c r="T30" s="46"/>
      <c r="U30" s="46"/>
      <c r="V30" s="46"/>
      <c r="W30" s="316">
        <f>ROUND(BD51,2)</f>
        <v>0</v>
      </c>
      <c r="X30" s="315"/>
      <c r="Y30" s="315"/>
      <c r="Z30" s="315"/>
      <c r="AA30" s="315"/>
      <c r="AB30" s="315"/>
      <c r="AC30" s="315"/>
      <c r="AD30" s="315"/>
      <c r="AE30" s="315"/>
      <c r="AF30" s="46"/>
      <c r="AG30" s="46"/>
      <c r="AH30" s="46"/>
      <c r="AI30" s="46"/>
      <c r="AJ30" s="46"/>
      <c r="AK30" s="316">
        <v>0</v>
      </c>
      <c r="AL30" s="315"/>
      <c r="AM30" s="315"/>
      <c r="AN30" s="315"/>
      <c r="AO30" s="315"/>
      <c r="AP30" s="46"/>
      <c r="AQ30" s="48"/>
      <c r="BE30" s="304"/>
    </row>
    <row r="31" spans="2:57" s="1" customFormat="1" ht="6.9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04"/>
    </row>
    <row r="32" spans="2:57" s="1" customFormat="1" ht="25.95" customHeight="1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17" t="s">
        <v>53</v>
      </c>
      <c r="Y32" s="318"/>
      <c r="Z32" s="318"/>
      <c r="AA32" s="318"/>
      <c r="AB32" s="318"/>
      <c r="AC32" s="51"/>
      <c r="AD32" s="51"/>
      <c r="AE32" s="51"/>
      <c r="AF32" s="51"/>
      <c r="AG32" s="51"/>
      <c r="AH32" s="51"/>
      <c r="AI32" s="51"/>
      <c r="AJ32" s="51"/>
      <c r="AK32" s="319">
        <f>SUM(AK23:AK30)</f>
        <v>0</v>
      </c>
      <c r="AL32" s="318"/>
      <c r="AM32" s="318"/>
      <c r="AN32" s="318"/>
      <c r="AO32" s="320"/>
      <c r="AP32" s="49"/>
      <c r="AQ32" s="53"/>
      <c r="BE32" s="304"/>
    </row>
    <row r="33" spans="2:43" s="1" customFormat="1" ht="6.9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44" s="1" customFormat="1" ht="36.9" customHeight="1">
      <c r="B39" s="39"/>
      <c r="C39" s="59" t="s">
        <v>54</v>
      </c>
      <c r="AR39" s="39"/>
    </row>
    <row r="40" spans="2:44" s="1" customFormat="1" ht="6.9" customHeight="1">
      <c r="B40" s="39"/>
      <c r="AR40" s="39"/>
    </row>
    <row r="41" spans="2:44" s="3" customFormat="1" ht="14.4" customHeight="1">
      <c r="B41" s="60"/>
      <c r="C41" s="61" t="s">
        <v>16</v>
      </c>
      <c r="L41" s="3" t="str">
        <f>K5</f>
        <v>999142</v>
      </c>
      <c r="AR41" s="60"/>
    </row>
    <row r="42" spans="2:44" s="4" customFormat="1" ht="36.9" customHeight="1">
      <c r="B42" s="62"/>
      <c r="C42" s="63" t="s">
        <v>19</v>
      </c>
      <c r="L42" s="321" t="str">
        <f>K6</f>
        <v>ZŠ Ostrov, Krušnohorská 34</v>
      </c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R42" s="62"/>
    </row>
    <row r="43" spans="2:44" s="1" customFormat="1" ht="6.9" customHeight="1">
      <c r="B43" s="39"/>
      <c r="AR43" s="39"/>
    </row>
    <row r="44" spans="2:44" s="1" customFormat="1" ht="13.2">
      <c r="B44" s="39"/>
      <c r="C44" s="61" t="s">
        <v>25</v>
      </c>
      <c r="L44" s="64" t="str">
        <f>IF(K8="","",K8)</f>
        <v>Ostrov</v>
      </c>
      <c r="AI44" s="61" t="s">
        <v>27</v>
      </c>
      <c r="AM44" s="323" t="str">
        <f>IF(AN8="","",AN8)</f>
        <v>7.3.2018</v>
      </c>
      <c r="AN44" s="323"/>
      <c r="AR44" s="39"/>
    </row>
    <row r="45" spans="2:44" s="1" customFormat="1" ht="6.9" customHeight="1">
      <c r="B45" s="39"/>
      <c r="AR45" s="39"/>
    </row>
    <row r="46" spans="2:56" s="1" customFormat="1" ht="13.2">
      <c r="B46" s="39"/>
      <c r="C46" s="61" t="s">
        <v>31</v>
      </c>
      <c r="L46" s="3" t="str">
        <f>IF(E11="","",E11)</f>
        <v xml:space="preserve"> </v>
      </c>
      <c r="AI46" s="61" t="s">
        <v>37</v>
      </c>
      <c r="AM46" s="324" t="str">
        <f>IF(E17="","",E17)</f>
        <v>G.PROJEKT - Ing. Roman Gajdoš</v>
      </c>
      <c r="AN46" s="324"/>
      <c r="AO46" s="324"/>
      <c r="AP46" s="324"/>
      <c r="AR46" s="39"/>
      <c r="AS46" s="325" t="s">
        <v>55</v>
      </c>
      <c r="AT46" s="326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3.2">
      <c r="B47" s="39"/>
      <c r="C47" s="61" t="s">
        <v>35</v>
      </c>
      <c r="L47" s="3" t="str">
        <f>IF(E14="Vyplň údaj","",E14)</f>
        <v/>
      </c>
      <c r="AR47" s="39"/>
      <c r="AS47" s="327"/>
      <c r="AT47" s="328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8" customHeight="1">
      <c r="B48" s="39"/>
      <c r="AR48" s="39"/>
      <c r="AS48" s="327"/>
      <c r="AT48" s="328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2:56" s="1" customFormat="1" ht="29.25" customHeight="1">
      <c r="B49" s="39"/>
      <c r="C49" s="329" t="s">
        <v>56</v>
      </c>
      <c r="D49" s="330"/>
      <c r="E49" s="330"/>
      <c r="F49" s="330"/>
      <c r="G49" s="330"/>
      <c r="H49" s="69"/>
      <c r="I49" s="331" t="s">
        <v>57</v>
      </c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2" t="s">
        <v>58</v>
      </c>
      <c r="AH49" s="330"/>
      <c r="AI49" s="330"/>
      <c r="AJ49" s="330"/>
      <c r="AK49" s="330"/>
      <c r="AL49" s="330"/>
      <c r="AM49" s="330"/>
      <c r="AN49" s="331" t="s">
        <v>59</v>
      </c>
      <c r="AO49" s="330"/>
      <c r="AP49" s="330"/>
      <c r="AQ49" s="70" t="s">
        <v>60</v>
      </c>
      <c r="AR49" s="39"/>
      <c r="AS49" s="71" t="s">
        <v>61</v>
      </c>
      <c r="AT49" s="72" t="s">
        <v>62</v>
      </c>
      <c r="AU49" s="72" t="s">
        <v>63</v>
      </c>
      <c r="AV49" s="72" t="s">
        <v>64</v>
      </c>
      <c r="AW49" s="72" t="s">
        <v>65</v>
      </c>
      <c r="AX49" s="72" t="s">
        <v>66</v>
      </c>
      <c r="AY49" s="72" t="s">
        <v>67</v>
      </c>
      <c r="AZ49" s="72" t="s">
        <v>68</v>
      </c>
      <c r="BA49" s="72" t="s">
        <v>69</v>
      </c>
      <c r="BB49" s="72" t="s">
        <v>70</v>
      </c>
      <c r="BC49" s="72" t="s">
        <v>71</v>
      </c>
      <c r="BD49" s="73" t="s">
        <v>72</v>
      </c>
    </row>
    <row r="50" spans="2:56" s="1" customFormat="1" ht="10.8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2:90" s="4" customFormat="1" ht="32.4" customHeight="1">
      <c r="B51" s="62"/>
      <c r="C51" s="75" t="s">
        <v>73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36">
        <f>ROUND(AG52,2)</f>
        <v>0</v>
      </c>
      <c r="AH51" s="336"/>
      <c r="AI51" s="336"/>
      <c r="AJ51" s="336"/>
      <c r="AK51" s="336"/>
      <c r="AL51" s="336"/>
      <c r="AM51" s="336"/>
      <c r="AN51" s="337">
        <f>SUM(AG51,AT51)</f>
        <v>0</v>
      </c>
      <c r="AO51" s="337"/>
      <c r="AP51" s="337"/>
      <c r="AQ51" s="77" t="s">
        <v>5</v>
      </c>
      <c r="AR51" s="62"/>
      <c r="AS51" s="78">
        <f>ROUND(AS52,2)</f>
        <v>0</v>
      </c>
      <c r="AT51" s="79">
        <f>ROUND(SUM(AV51:AW51),2)</f>
        <v>0</v>
      </c>
      <c r="AU51" s="80">
        <f>ROUND(AU52,5)</f>
        <v>0</v>
      </c>
      <c r="AV51" s="79">
        <f>ROUND(AZ51*L26,2)</f>
        <v>0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ROUND(AZ52,2)</f>
        <v>0</v>
      </c>
      <c r="BA51" s="79">
        <f>ROUND(BA52,2)</f>
        <v>0</v>
      </c>
      <c r="BB51" s="79">
        <f>ROUND(BB52,2)</f>
        <v>0</v>
      </c>
      <c r="BC51" s="79">
        <f>ROUND(BC52,2)</f>
        <v>0</v>
      </c>
      <c r="BD51" s="81">
        <f>ROUND(BD52,2)</f>
        <v>0</v>
      </c>
      <c r="BS51" s="63" t="s">
        <v>74</v>
      </c>
      <c r="BT51" s="63" t="s">
        <v>75</v>
      </c>
      <c r="BU51" s="82" t="s">
        <v>76</v>
      </c>
      <c r="BV51" s="63" t="s">
        <v>77</v>
      </c>
      <c r="BW51" s="63" t="s">
        <v>7</v>
      </c>
      <c r="BX51" s="63" t="s">
        <v>78</v>
      </c>
      <c r="CL51" s="63" t="s">
        <v>5</v>
      </c>
    </row>
    <row r="52" spans="1:91" s="5" customFormat="1" ht="20.4" customHeight="1">
      <c r="A52" s="83" t="s">
        <v>79</v>
      </c>
      <c r="B52" s="84"/>
      <c r="C52" s="85"/>
      <c r="D52" s="335" t="s">
        <v>80</v>
      </c>
      <c r="E52" s="335"/>
      <c r="F52" s="335"/>
      <c r="G52" s="335"/>
      <c r="H52" s="335"/>
      <c r="I52" s="86"/>
      <c r="J52" s="335" t="s">
        <v>81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3">
        <f>'SO 02 - Výměna střešní kr...'!J27</f>
        <v>0</v>
      </c>
      <c r="AH52" s="334"/>
      <c r="AI52" s="334"/>
      <c r="AJ52" s="334"/>
      <c r="AK52" s="334"/>
      <c r="AL52" s="334"/>
      <c r="AM52" s="334"/>
      <c r="AN52" s="333">
        <f>SUM(AG52,AT52)</f>
        <v>0</v>
      </c>
      <c r="AO52" s="334"/>
      <c r="AP52" s="334"/>
      <c r="AQ52" s="87" t="s">
        <v>82</v>
      </c>
      <c r="AR52" s="84"/>
      <c r="AS52" s="88">
        <v>0</v>
      </c>
      <c r="AT52" s="89">
        <f>ROUND(SUM(AV52:AW52),2)</f>
        <v>0</v>
      </c>
      <c r="AU52" s="90">
        <f>'SO 02 - Výměna střešní kr...'!P103</f>
        <v>0</v>
      </c>
      <c r="AV52" s="89">
        <f>'SO 02 - Výměna střešní kr...'!J30</f>
        <v>0</v>
      </c>
      <c r="AW52" s="89">
        <f>'SO 02 - Výměna střešní kr...'!J31</f>
        <v>0</v>
      </c>
      <c r="AX52" s="89">
        <f>'SO 02 - Výměna střešní kr...'!J32</f>
        <v>0</v>
      </c>
      <c r="AY52" s="89">
        <f>'SO 02 - Výměna střešní kr...'!J33</f>
        <v>0</v>
      </c>
      <c r="AZ52" s="89">
        <f>'SO 02 - Výměna střešní kr...'!F30</f>
        <v>0</v>
      </c>
      <c r="BA52" s="89">
        <f>'SO 02 - Výměna střešní kr...'!F31</f>
        <v>0</v>
      </c>
      <c r="BB52" s="89">
        <f>'SO 02 - Výměna střešní kr...'!F32</f>
        <v>0</v>
      </c>
      <c r="BC52" s="89">
        <f>'SO 02 - Výměna střešní kr...'!F33</f>
        <v>0</v>
      </c>
      <c r="BD52" s="91">
        <f>'SO 02 - Výměna střešní kr...'!F34</f>
        <v>0</v>
      </c>
      <c r="BT52" s="92" t="s">
        <v>24</v>
      </c>
      <c r="BV52" s="92" t="s">
        <v>77</v>
      </c>
      <c r="BW52" s="92" t="s">
        <v>83</v>
      </c>
      <c r="BX52" s="92" t="s">
        <v>7</v>
      </c>
      <c r="CL52" s="92" t="s">
        <v>5</v>
      </c>
      <c r="CM52" s="92" t="s">
        <v>84</v>
      </c>
    </row>
    <row r="53" spans="2:44" s="1" customFormat="1" ht="30" customHeight="1">
      <c r="B53" s="39"/>
      <c r="AR53" s="39"/>
    </row>
    <row r="54" spans="2:44" s="1" customFormat="1" ht="6.9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39"/>
    </row>
  </sheetData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2 - Výměna střešní kr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7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3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94"/>
      <c r="C1" s="94"/>
      <c r="D1" s="95" t="s">
        <v>1</v>
      </c>
      <c r="E1" s="94"/>
      <c r="F1" s="96" t="s">
        <v>85</v>
      </c>
      <c r="G1" s="347" t="s">
        <v>86</v>
      </c>
      <c r="H1" s="347"/>
      <c r="I1" s="97"/>
      <c r="J1" s="96" t="s">
        <v>87</v>
      </c>
      <c r="K1" s="95" t="s">
        <v>88</v>
      </c>
      <c r="L1" s="96" t="s">
        <v>89</v>
      </c>
      <c r="M1" s="96"/>
      <c r="N1" s="96"/>
      <c r="O1" s="96"/>
      <c r="P1" s="96"/>
      <c r="Q1" s="96"/>
      <c r="R1" s="96"/>
      <c r="S1" s="96"/>
      <c r="T1" s="96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338" t="s">
        <v>8</v>
      </c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22" t="s">
        <v>83</v>
      </c>
    </row>
    <row r="3" spans="2:46" ht="6.9" customHeight="1">
      <c r="B3" s="23"/>
      <c r="C3" s="24"/>
      <c r="D3" s="24"/>
      <c r="E3" s="24"/>
      <c r="F3" s="24"/>
      <c r="G3" s="24"/>
      <c r="H3" s="24"/>
      <c r="I3" s="98"/>
      <c r="J3" s="24"/>
      <c r="K3" s="25"/>
      <c r="AT3" s="22" t="s">
        <v>84</v>
      </c>
    </row>
    <row r="4" spans="2:46" ht="36.9" customHeight="1">
      <c r="B4" s="26"/>
      <c r="C4" s="27"/>
      <c r="D4" s="28" t="s">
        <v>90</v>
      </c>
      <c r="E4" s="27"/>
      <c r="F4" s="27"/>
      <c r="G4" s="27"/>
      <c r="H4" s="27"/>
      <c r="I4" s="99"/>
      <c r="J4" s="27"/>
      <c r="K4" s="29"/>
      <c r="M4" s="30" t="s">
        <v>13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99"/>
      <c r="J5" s="27"/>
      <c r="K5" s="29"/>
    </row>
    <row r="6" spans="2:11" ht="13.2">
      <c r="B6" s="26"/>
      <c r="C6" s="27"/>
      <c r="D6" s="35" t="s">
        <v>19</v>
      </c>
      <c r="E6" s="27"/>
      <c r="F6" s="27"/>
      <c r="G6" s="27"/>
      <c r="H6" s="27"/>
      <c r="I6" s="99"/>
      <c r="J6" s="27"/>
      <c r="K6" s="29"/>
    </row>
    <row r="7" spans="2:11" ht="20.4" customHeight="1">
      <c r="B7" s="26"/>
      <c r="C7" s="27"/>
      <c r="D7" s="27"/>
      <c r="E7" s="340" t="str">
        <f>'Rekapitulace stavby'!K6</f>
        <v>ZŠ Ostrov, Krušnohorská 34</v>
      </c>
      <c r="F7" s="341"/>
      <c r="G7" s="341"/>
      <c r="H7" s="341"/>
      <c r="I7" s="99"/>
      <c r="J7" s="27"/>
      <c r="K7" s="29"/>
    </row>
    <row r="8" spans="2:11" s="1" customFormat="1" ht="13.2">
      <c r="B8" s="39"/>
      <c r="C8" s="40"/>
      <c r="D8" s="35" t="s">
        <v>91</v>
      </c>
      <c r="E8" s="40"/>
      <c r="F8" s="40"/>
      <c r="G8" s="40"/>
      <c r="H8" s="40"/>
      <c r="I8" s="100"/>
      <c r="J8" s="40"/>
      <c r="K8" s="43"/>
    </row>
    <row r="9" spans="2:11" s="1" customFormat="1" ht="36.9" customHeight="1">
      <c r="B9" s="39"/>
      <c r="C9" s="40"/>
      <c r="D9" s="40"/>
      <c r="E9" s="342" t="s">
        <v>92</v>
      </c>
      <c r="F9" s="343"/>
      <c r="G9" s="343"/>
      <c r="H9" s="343"/>
      <c r="I9" s="100"/>
      <c r="J9" s="40"/>
      <c r="K9" s="43"/>
    </row>
    <row r="10" spans="2:11" s="1" customFormat="1" ht="12">
      <c r="B10" s="39"/>
      <c r="C10" s="40"/>
      <c r="D10" s="40"/>
      <c r="E10" s="40"/>
      <c r="F10" s="40"/>
      <c r="G10" s="40"/>
      <c r="H10" s="40"/>
      <c r="I10" s="100"/>
      <c r="J10" s="40"/>
      <c r="K10" s="43"/>
    </row>
    <row r="11" spans="2:11" s="1" customFormat="1" ht="14.4" customHeight="1">
      <c r="B11" s="39"/>
      <c r="C11" s="40"/>
      <c r="D11" s="35" t="s">
        <v>22</v>
      </c>
      <c r="E11" s="40"/>
      <c r="F11" s="33" t="s">
        <v>5</v>
      </c>
      <c r="G11" s="40"/>
      <c r="H11" s="40"/>
      <c r="I11" s="101" t="s">
        <v>23</v>
      </c>
      <c r="J11" s="33" t="s">
        <v>5</v>
      </c>
      <c r="K11" s="43"/>
    </row>
    <row r="12" spans="2:11" s="1" customFormat="1" ht="14.4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01" t="s">
        <v>27</v>
      </c>
      <c r="J12" s="102" t="str">
        <f>'Rekapitulace stavby'!AN8</f>
        <v>7.3.2018</v>
      </c>
      <c r="K12" s="43"/>
    </row>
    <row r="13" spans="2:11" s="1" customFormat="1" ht="10.8" customHeight="1">
      <c r="B13" s="39"/>
      <c r="C13" s="40"/>
      <c r="D13" s="40"/>
      <c r="E13" s="40"/>
      <c r="F13" s="40"/>
      <c r="G13" s="40"/>
      <c r="H13" s="40"/>
      <c r="I13" s="100"/>
      <c r="J13" s="40"/>
      <c r="K13" s="43"/>
    </row>
    <row r="14" spans="2:11" s="1" customFormat="1" ht="14.4" customHeight="1">
      <c r="B14" s="39"/>
      <c r="C14" s="40"/>
      <c r="D14" s="35" t="s">
        <v>31</v>
      </c>
      <c r="E14" s="40"/>
      <c r="F14" s="40"/>
      <c r="G14" s="40"/>
      <c r="H14" s="40"/>
      <c r="I14" s="101" t="s">
        <v>32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01" t="s">
        <v>34</v>
      </c>
      <c r="J15" s="33" t="str">
        <f>IF('Rekapitulace stavby'!AN11="","",'Rekapitulace stavby'!AN11)</f>
        <v/>
      </c>
      <c r="K15" s="43"/>
    </row>
    <row r="16" spans="2:11" s="1" customFormat="1" ht="6.9" customHeight="1">
      <c r="B16" s="39"/>
      <c r="C16" s="40"/>
      <c r="D16" s="40"/>
      <c r="E16" s="40"/>
      <c r="F16" s="40"/>
      <c r="G16" s="40"/>
      <c r="H16" s="40"/>
      <c r="I16" s="100"/>
      <c r="J16" s="40"/>
      <c r="K16" s="43"/>
    </row>
    <row r="17" spans="2:11" s="1" customFormat="1" ht="14.4" customHeight="1">
      <c r="B17" s="39"/>
      <c r="C17" s="40"/>
      <c r="D17" s="35" t="s">
        <v>35</v>
      </c>
      <c r="E17" s="40"/>
      <c r="F17" s="40"/>
      <c r="G17" s="40"/>
      <c r="H17" s="40"/>
      <c r="I17" s="101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1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" customHeight="1">
      <c r="B19" s="39"/>
      <c r="C19" s="40"/>
      <c r="D19" s="40"/>
      <c r="E19" s="40"/>
      <c r="F19" s="40"/>
      <c r="G19" s="40"/>
      <c r="H19" s="40"/>
      <c r="I19" s="100"/>
      <c r="J19" s="40"/>
      <c r="K19" s="43"/>
    </row>
    <row r="20" spans="2:11" s="1" customFormat="1" ht="14.4" customHeight="1">
      <c r="B20" s="39"/>
      <c r="C20" s="40"/>
      <c r="D20" s="35" t="s">
        <v>37</v>
      </c>
      <c r="E20" s="40"/>
      <c r="F20" s="40"/>
      <c r="G20" s="40"/>
      <c r="H20" s="40"/>
      <c r="I20" s="101" t="s">
        <v>32</v>
      </c>
      <c r="J20" s="33" t="s">
        <v>5</v>
      </c>
      <c r="K20" s="43"/>
    </row>
    <row r="21" spans="2:11" s="1" customFormat="1" ht="18" customHeight="1">
      <c r="B21" s="39"/>
      <c r="C21" s="40"/>
      <c r="D21" s="40"/>
      <c r="E21" s="33" t="s">
        <v>38</v>
      </c>
      <c r="F21" s="40"/>
      <c r="G21" s="40"/>
      <c r="H21" s="40"/>
      <c r="I21" s="101" t="s">
        <v>34</v>
      </c>
      <c r="J21" s="33" t="s">
        <v>5</v>
      </c>
      <c r="K21" s="43"/>
    </row>
    <row r="22" spans="2:11" s="1" customFormat="1" ht="6.9" customHeight="1">
      <c r="B22" s="39"/>
      <c r="C22" s="40"/>
      <c r="D22" s="40"/>
      <c r="E22" s="40"/>
      <c r="F22" s="40"/>
      <c r="G22" s="40"/>
      <c r="H22" s="40"/>
      <c r="I22" s="100"/>
      <c r="J22" s="40"/>
      <c r="K22" s="43"/>
    </row>
    <row r="23" spans="2:11" s="1" customFormat="1" ht="14.4" customHeight="1">
      <c r="B23" s="39"/>
      <c r="C23" s="40"/>
      <c r="D23" s="35" t="s">
        <v>39</v>
      </c>
      <c r="E23" s="40"/>
      <c r="F23" s="40"/>
      <c r="G23" s="40"/>
      <c r="H23" s="40"/>
      <c r="I23" s="100"/>
      <c r="J23" s="40"/>
      <c r="K23" s="43"/>
    </row>
    <row r="24" spans="2:11" s="6" customFormat="1" ht="157.2" customHeight="1">
      <c r="B24" s="103"/>
      <c r="C24" s="104"/>
      <c r="D24" s="104"/>
      <c r="E24" s="310" t="s">
        <v>40</v>
      </c>
      <c r="F24" s="310"/>
      <c r="G24" s="310"/>
      <c r="H24" s="310"/>
      <c r="I24" s="105"/>
      <c r="J24" s="104"/>
      <c r="K24" s="106"/>
    </row>
    <row r="25" spans="2:11" s="1" customFormat="1" ht="6.9" customHeight="1">
      <c r="B25" s="39"/>
      <c r="C25" s="40"/>
      <c r="D25" s="40"/>
      <c r="E25" s="40"/>
      <c r="F25" s="40"/>
      <c r="G25" s="40"/>
      <c r="H25" s="40"/>
      <c r="I25" s="100"/>
      <c r="J25" s="40"/>
      <c r="K25" s="43"/>
    </row>
    <row r="26" spans="2:11" s="1" customFormat="1" ht="6.9" customHeight="1">
      <c r="B26" s="39"/>
      <c r="C26" s="40"/>
      <c r="D26" s="66"/>
      <c r="E26" s="66"/>
      <c r="F26" s="66"/>
      <c r="G26" s="66"/>
      <c r="H26" s="66"/>
      <c r="I26" s="107"/>
      <c r="J26" s="66"/>
      <c r="K26" s="108"/>
    </row>
    <row r="27" spans="2:11" s="1" customFormat="1" ht="25.35" customHeight="1">
      <c r="B27" s="39"/>
      <c r="C27" s="40"/>
      <c r="D27" s="109" t="s">
        <v>41</v>
      </c>
      <c r="E27" s="40"/>
      <c r="F27" s="40"/>
      <c r="G27" s="40"/>
      <c r="H27" s="40"/>
      <c r="I27" s="100"/>
      <c r="J27" s="110">
        <f>ROUND(J103,2)</f>
        <v>0</v>
      </c>
      <c r="K27" s="43"/>
    </row>
    <row r="28" spans="2:11" s="1" customFormat="1" ht="6.9" customHeight="1">
      <c r="B28" s="39"/>
      <c r="C28" s="40"/>
      <c r="D28" s="66"/>
      <c r="E28" s="66"/>
      <c r="F28" s="66"/>
      <c r="G28" s="66"/>
      <c r="H28" s="66"/>
      <c r="I28" s="107"/>
      <c r="J28" s="66"/>
      <c r="K28" s="108"/>
    </row>
    <row r="29" spans="2:11" s="1" customFormat="1" ht="14.4" customHeight="1">
      <c r="B29" s="39"/>
      <c r="C29" s="40"/>
      <c r="D29" s="40"/>
      <c r="E29" s="40"/>
      <c r="F29" s="44" t="s">
        <v>43</v>
      </c>
      <c r="G29" s="40"/>
      <c r="H29" s="40"/>
      <c r="I29" s="111" t="s">
        <v>42</v>
      </c>
      <c r="J29" s="44" t="s">
        <v>44</v>
      </c>
      <c r="K29" s="43"/>
    </row>
    <row r="30" spans="2:11" s="1" customFormat="1" ht="14.4" customHeight="1">
      <c r="B30" s="39"/>
      <c r="C30" s="40"/>
      <c r="D30" s="47" t="s">
        <v>45</v>
      </c>
      <c r="E30" s="47" t="s">
        <v>46</v>
      </c>
      <c r="F30" s="112">
        <f>ROUND(SUM(BE103:BE472),2)</f>
        <v>0</v>
      </c>
      <c r="G30" s="40"/>
      <c r="H30" s="40"/>
      <c r="I30" s="113">
        <v>0.21</v>
      </c>
      <c r="J30" s="112">
        <f>ROUND(ROUND((SUM(BE103:BE472)),2)*I30,2)</f>
        <v>0</v>
      </c>
      <c r="K30" s="43"/>
    </row>
    <row r="31" spans="2:11" s="1" customFormat="1" ht="14.4" customHeight="1">
      <c r="B31" s="39"/>
      <c r="C31" s="40"/>
      <c r="D31" s="40"/>
      <c r="E31" s="47" t="s">
        <v>47</v>
      </c>
      <c r="F31" s="112">
        <f>ROUND(SUM(BF103:BF472),2)</f>
        <v>0</v>
      </c>
      <c r="G31" s="40"/>
      <c r="H31" s="40"/>
      <c r="I31" s="113">
        <v>0.15</v>
      </c>
      <c r="J31" s="112">
        <f>ROUND(ROUND((SUM(BF103:BF472)),2)*I31,2)</f>
        <v>0</v>
      </c>
      <c r="K31" s="43"/>
    </row>
    <row r="32" spans="2:11" s="1" customFormat="1" ht="14.4" customHeight="1" hidden="1">
      <c r="B32" s="39"/>
      <c r="C32" s="40"/>
      <c r="D32" s="40"/>
      <c r="E32" s="47" t="s">
        <v>48</v>
      </c>
      <c r="F32" s="112">
        <f>ROUND(SUM(BG103:BG472),2)</f>
        <v>0</v>
      </c>
      <c r="G32" s="40"/>
      <c r="H32" s="40"/>
      <c r="I32" s="113">
        <v>0.21</v>
      </c>
      <c r="J32" s="112">
        <v>0</v>
      </c>
      <c r="K32" s="43"/>
    </row>
    <row r="33" spans="2:11" s="1" customFormat="1" ht="14.4" customHeight="1" hidden="1">
      <c r="B33" s="39"/>
      <c r="C33" s="40"/>
      <c r="D33" s="40"/>
      <c r="E33" s="47" t="s">
        <v>49</v>
      </c>
      <c r="F33" s="112">
        <f>ROUND(SUM(BH103:BH472),2)</f>
        <v>0</v>
      </c>
      <c r="G33" s="40"/>
      <c r="H33" s="40"/>
      <c r="I33" s="113">
        <v>0.15</v>
      </c>
      <c r="J33" s="112">
        <v>0</v>
      </c>
      <c r="K33" s="43"/>
    </row>
    <row r="34" spans="2:11" s="1" customFormat="1" ht="14.4" customHeight="1" hidden="1">
      <c r="B34" s="39"/>
      <c r="C34" s="40"/>
      <c r="D34" s="40"/>
      <c r="E34" s="47" t="s">
        <v>50</v>
      </c>
      <c r="F34" s="112">
        <f>ROUND(SUM(BI103:BI472),2)</f>
        <v>0</v>
      </c>
      <c r="G34" s="40"/>
      <c r="H34" s="40"/>
      <c r="I34" s="113">
        <v>0</v>
      </c>
      <c r="J34" s="112">
        <v>0</v>
      </c>
      <c r="K34" s="43"/>
    </row>
    <row r="35" spans="2:11" s="1" customFormat="1" ht="6.9" customHeight="1">
      <c r="B35" s="39"/>
      <c r="C35" s="40"/>
      <c r="D35" s="40"/>
      <c r="E35" s="40"/>
      <c r="F35" s="40"/>
      <c r="G35" s="40"/>
      <c r="H35" s="40"/>
      <c r="I35" s="100"/>
      <c r="J35" s="40"/>
      <c r="K35" s="43"/>
    </row>
    <row r="36" spans="2:11" s="1" customFormat="1" ht="25.35" customHeight="1">
      <c r="B36" s="39"/>
      <c r="C36" s="114"/>
      <c r="D36" s="115" t="s">
        <v>51</v>
      </c>
      <c r="E36" s="69"/>
      <c r="F36" s="69"/>
      <c r="G36" s="116" t="s">
        <v>52</v>
      </c>
      <c r="H36" s="117" t="s">
        <v>53</v>
      </c>
      <c r="I36" s="118"/>
      <c r="J36" s="119">
        <f>SUM(J27:J34)</f>
        <v>0</v>
      </c>
      <c r="K36" s="120"/>
    </row>
    <row r="37" spans="2:11" s="1" customFormat="1" ht="14.4" customHeight="1">
      <c r="B37" s="54"/>
      <c r="C37" s="55"/>
      <c r="D37" s="55"/>
      <c r="E37" s="55"/>
      <c r="F37" s="55"/>
      <c r="G37" s="55"/>
      <c r="H37" s="55"/>
      <c r="I37" s="121"/>
      <c r="J37" s="55"/>
      <c r="K37" s="56"/>
    </row>
    <row r="41" spans="2:11" s="1" customFormat="1" ht="6.9" customHeight="1">
      <c r="B41" s="57"/>
      <c r="C41" s="58"/>
      <c r="D41" s="58"/>
      <c r="E41" s="58"/>
      <c r="F41" s="58"/>
      <c r="G41" s="58"/>
      <c r="H41" s="58"/>
      <c r="I41" s="122"/>
      <c r="J41" s="58"/>
      <c r="K41" s="123"/>
    </row>
    <row r="42" spans="2:11" s="1" customFormat="1" ht="36.9" customHeight="1">
      <c r="B42" s="39"/>
      <c r="C42" s="28" t="s">
        <v>93</v>
      </c>
      <c r="D42" s="40"/>
      <c r="E42" s="40"/>
      <c r="F42" s="40"/>
      <c r="G42" s="40"/>
      <c r="H42" s="40"/>
      <c r="I42" s="100"/>
      <c r="J42" s="40"/>
      <c r="K42" s="43"/>
    </row>
    <row r="43" spans="2:11" s="1" customFormat="1" ht="6.9" customHeight="1">
      <c r="B43" s="39"/>
      <c r="C43" s="40"/>
      <c r="D43" s="40"/>
      <c r="E43" s="40"/>
      <c r="F43" s="40"/>
      <c r="G43" s="40"/>
      <c r="H43" s="40"/>
      <c r="I43" s="100"/>
      <c r="J43" s="40"/>
      <c r="K43" s="43"/>
    </row>
    <row r="44" spans="2:11" s="1" customFormat="1" ht="14.4" customHeight="1">
      <c r="B44" s="39"/>
      <c r="C44" s="35" t="s">
        <v>19</v>
      </c>
      <c r="D44" s="40"/>
      <c r="E44" s="40"/>
      <c r="F44" s="40"/>
      <c r="G44" s="40"/>
      <c r="H44" s="40"/>
      <c r="I44" s="100"/>
      <c r="J44" s="40"/>
      <c r="K44" s="43"/>
    </row>
    <row r="45" spans="2:11" s="1" customFormat="1" ht="20.4" customHeight="1">
      <c r="B45" s="39"/>
      <c r="C45" s="40"/>
      <c r="D45" s="40"/>
      <c r="E45" s="340" t="str">
        <f>E7</f>
        <v>ZŠ Ostrov, Krušnohorská 34</v>
      </c>
      <c r="F45" s="341"/>
      <c r="G45" s="341"/>
      <c r="H45" s="341"/>
      <c r="I45" s="100"/>
      <c r="J45" s="40"/>
      <c r="K45" s="43"/>
    </row>
    <row r="46" spans="2:11" s="1" customFormat="1" ht="14.4" customHeight="1">
      <c r="B46" s="39"/>
      <c r="C46" s="35" t="s">
        <v>91</v>
      </c>
      <c r="D46" s="40"/>
      <c r="E46" s="40"/>
      <c r="F46" s="40"/>
      <c r="G46" s="40"/>
      <c r="H46" s="40"/>
      <c r="I46" s="100"/>
      <c r="J46" s="40"/>
      <c r="K46" s="43"/>
    </row>
    <row r="47" spans="2:11" s="1" customFormat="1" ht="22.2" customHeight="1">
      <c r="B47" s="39"/>
      <c r="C47" s="40"/>
      <c r="D47" s="40"/>
      <c r="E47" s="342" t="str">
        <f>E9</f>
        <v>SO 02 - Výměna střešní krytiny</v>
      </c>
      <c r="F47" s="343"/>
      <c r="G47" s="343"/>
      <c r="H47" s="343"/>
      <c r="I47" s="100"/>
      <c r="J47" s="40"/>
      <c r="K47" s="43"/>
    </row>
    <row r="48" spans="2:11" s="1" customFormat="1" ht="6.9" customHeight="1">
      <c r="B48" s="39"/>
      <c r="C48" s="40"/>
      <c r="D48" s="40"/>
      <c r="E48" s="40"/>
      <c r="F48" s="40"/>
      <c r="G48" s="40"/>
      <c r="H48" s="40"/>
      <c r="I48" s="100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>Ostrov</v>
      </c>
      <c r="G49" s="40"/>
      <c r="H49" s="40"/>
      <c r="I49" s="101" t="s">
        <v>27</v>
      </c>
      <c r="J49" s="102" t="str">
        <f>IF(J12="","",J12)</f>
        <v>7.3.2018</v>
      </c>
      <c r="K49" s="43"/>
    </row>
    <row r="50" spans="2:11" s="1" customFormat="1" ht="6.9" customHeight="1">
      <c r="B50" s="39"/>
      <c r="C50" s="40"/>
      <c r="D50" s="40"/>
      <c r="E50" s="40"/>
      <c r="F50" s="40"/>
      <c r="G50" s="40"/>
      <c r="H50" s="40"/>
      <c r="I50" s="100"/>
      <c r="J50" s="40"/>
      <c r="K50" s="43"/>
    </row>
    <row r="51" spans="2:11" s="1" customFormat="1" ht="13.2">
      <c r="B51" s="39"/>
      <c r="C51" s="35" t="s">
        <v>31</v>
      </c>
      <c r="D51" s="40"/>
      <c r="E51" s="40"/>
      <c r="F51" s="33" t="str">
        <f>E15</f>
        <v xml:space="preserve"> </v>
      </c>
      <c r="G51" s="40"/>
      <c r="H51" s="40"/>
      <c r="I51" s="101" t="s">
        <v>37</v>
      </c>
      <c r="J51" s="33" t="str">
        <f>E21</f>
        <v>G.PROJEKT - Ing. Roman Gajdoš</v>
      </c>
      <c r="K51" s="43"/>
    </row>
    <row r="52" spans="2:11" s="1" customFormat="1" ht="14.4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00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0"/>
      <c r="J53" s="40"/>
      <c r="K53" s="43"/>
    </row>
    <row r="54" spans="2:11" s="1" customFormat="1" ht="29.25" customHeight="1">
      <c r="B54" s="39"/>
      <c r="C54" s="124" t="s">
        <v>94</v>
      </c>
      <c r="D54" s="114"/>
      <c r="E54" s="114"/>
      <c r="F54" s="114"/>
      <c r="G54" s="114"/>
      <c r="H54" s="114"/>
      <c r="I54" s="125"/>
      <c r="J54" s="126" t="s">
        <v>95</v>
      </c>
      <c r="K54" s="127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0"/>
      <c r="J55" s="40"/>
      <c r="K55" s="43"/>
    </row>
    <row r="56" spans="2:47" s="1" customFormat="1" ht="29.25" customHeight="1">
      <c r="B56" s="39"/>
      <c r="C56" s="128" t="s">
        <v>96</v>
      </c>
      <c r="D56" s="40"/>
      <c r="E56" s="40"/>
      <c r="F56" s="40"/>
      <c r="G56" s="40"/>
      <c r="H56" s="40"/>
      <c r="I56" s="100"/>
      <c r="J56" s="110">
        <f>J103</f>
        <v>0</v>
      </c>
      <c r="K56" s="43"/>
      <c r="AU56" s="22" t="s">
        <v>97</v>
      </c>
    </row>
    <row r="57" spans="2:11" s="7" customFormat="1" ht="24.9" customHeight="1">
      <c r="B57" s="129"/>
      <c r="C57" s="130"/>
      <c r="D57" s="131" t="s">
        <v>98</v>
      </c>
      <c r="E57" s="132"/>
      <c r="F57" s="132"/>
      <c r="G57" s="132"/>
      <c r="H57" s="132"/>
      <c r="I57" s="133"/>
      <c r="J57" s="134">
        <f>J104</f>
        <v>0</v>
      </c>
      <c r="K57" s="135"/>
    </row>
    <row r="58" spans="2:11" s="8" customFormat="1" ht="19.95" customHeight="1">
      <c r="B58" s="136"/>
      <c r="C58" s="137"/>
      <c r="D58" s="138" t="s">
        <v>99</v>
      </c>
      <c r="E58" s="139"/>
      <c r="F58" s="139"/>
      <c r="G58" s="139"/>
      <c r="H58" s="139"/>
      <c r="I58" s="140"/>
      <c r="J58" s="141">
        <f>J105</f>
        <v>0</v>
      </c>
      <c r="K58" s="142"/>
    </row>
    <row r="59" spans="2:11" s="8" customFormat="1" ht="14.85" customHeight="1">
      <c r="B59" s="136"/>
      <c r="C59" s="137"/>
      <c r="D59" s="138" t="s">
        <v>100</v>
      </c>
      <c r="E59" s="139"/>
      <c r="F59" s="139"/>
      <c r="G59" s="139"/>
      <c r="H59" s="139"/>
      <c r="I59" s="140"/>
      <c r="J59" s="141">
        <f>J106</f>
        <v>0</v>
      </c>
      <c r="K59" s="142"/>
    </row>
    <row r="60" spans="2:11" s="8" customFormat="1" ht="14.85" customHeight="1">
      <c r="B60" s="136"/>
      <c r="C60" s="137"/>
      <c r="D60" s="138" t="s">
        <v>101</v>
      </c>
      <c r="E60" s="139"/>
      <c r="F60" s="139"/>
      <c r="G60" s="139"/>
      <c r="H60" s="139"/>
      <c r="I60" s="140"/>
      <c r="J60" s="141">
        <f>J125</f>
        <v>0</v>
      </c>
      <c r="K60" s="142"/>
    </row>
    <row r="61" spans="2:11" s="8" customFormat="1" ht="14.85" customHeight="1">
      <c r="B61" s="136"/>
      <c r="C61" s="137"/>
      <c r="D61" s="138" t="s">
        <v>102</v>
      </c>
      <c r="E61" s="139"/>
      <c r="F61" s="139"/>
      <c r="G61" s="139"/>
      <c r="H61" s="139"/>
      <c r="I61" s="140"/>
      <c r="J61" s="141">
        <f>J132</f>
        <v>0</v>
      </c>
      <c r="K61" s="142"/>
    </row>
    <row r="62" spans="2:11" s="8" customFormat="1" ht="19.95" customHeight="1">
      <c r="B62" s="136"/>
      <c r="C62" s="137"/>
      <c r="D62" s="138" t="s">
        <v>103</v>
      </c>
      <c r="E62" s="139"/>
      <c r="F62" s="139"/>
      <c r="G62" s="139"/>
      <c r="H62" s="139"/>
      <c r="I62" s="140"/>
      <c r="J62" s="141">
        <f>J135</f>
        <v>0</v>
      </c>
      <c r="K62" s="142"/>
    </row>
    <row r="63" spans="2:11" s="8" customFormat="1" ht="19.95" customHeight="1">
      <c r="B63" s="136"/>
      <c r="C63" s="137"/>
      <c r="D63" s="138" t="s">
        <v>104</v>
      </c>
      <c r="E63" s="139"/>
      <c r="F63" s="139"/>
      <c r="G63" s="139"/>
      <c r="H63" s="139"/>
      <c r="I63" s="140"/>
      <c r="J63" s="141">
        <f>J148</f>
        <v>0</v>
      </c>
      <c r="K63" s="142"/>
    </row>
    <row r="64" spans="2:11" s="7" customFormat="1" ht="24.9" customHeight="1">
      <c r="B64" s="129"/>
      <c r="C64" s="130"/>
      <c r="D64" s="131" t="s">
        <v>105</v>
      </c>
      <c r="E64" s="132"/>
      <c r="F64" s="132"/>
      <c r="G64" s="132"/>
      <c r="H64" s="132"/>
      <c r="I64" s="133"/>
      <c r="J64" s="134">
        <f>J151</f>
        <v>0</v>
      </c>
      <c r="K64" s="135"/>
    </row>
    <row r="65" spans="2:11" s="8" customFormat="1" ht="19.95" customHeight="1">
      <c r="B65" s="136"/>
      <c r="C65" s="137"/>
      <c r="D65" s="138" t="s">
        <v>106</v>
      </c>
      <c r="E65" s="139"/>
      <c r="F65" s="139"/>
      <c r="G65" s="139"/>
      <c r="H65" s="139"/>
      <c r="I65" s="140"/>
      <c r="J65" s="141">
        <f>J152</f>
        <v>0</v>
      </c>
      <c r="K65" s="142"/>
    </row>
    <row r="66" spans="2:11" s="8" customFormat="1" ht="19.95" customHeight="1">
      <c r="B66" s="136"/>
      <c r="C66" s="137"/>
      <c r="D66" s="138" t="s">
        <v>107</v>
      </c>
      <c r="E66" s="139"/>
      <c r="F66" s="139"/>
      <c r="G66" s="139"/>
      <c r="H66" s="139"/>
      <c r="I66" s="140"/>
      <c r="J66" s="141">
        <f>J180</f>
        <v>0</v>
      </c>
      <c r="K66" s="142"/>
    </row>
    <row r="67" spans="2:11" s="8" customFormat="1" ht="19.95" customHeight="1">
      <c r="B67" s="136"/>
      <c r="C67" s="137"/>
      <c r="D67" s="138" t="s">
        <v>108</v>
      </c>
      <c r="E67" s="139"/>
      <c r="F67" s="139"/>
      <c r="G67" s="139"/>
      <c r="H67" s="139"/>
      <c r="I67" s="140"/>
      <c r="J67" s="141">
        <f>J185</f>
        <v>0</v>
      </c>
      <c r="K67" s="142"/>
    </row>
    <row r="68" spans="2:11" s="8" customFormat="1" ht="19.95" customHeight="1">
      <c r="B68" s="136"/>
      <c r="C68" s="137"/>
      <c r="D68" s="138" t="s">
        <v>109</v>
      </c>
      <c r="E68" s="139"/>
      <c r="F68" s="139"/>
      <c r="G68" s="139"/>
      <c r="H68" s="139"/>
      <c r="I68" s="140"/>
      <c r="J68" s="141">
        <f>J189</f>
        <v>0</v>
      </c>
      <c r="K68" s="142"/>
    </row>
    <row r="69" spans="2:11" s="8" customFormat="1" ht="19.95" customHeight="1">
      <c r="B69" s="136"/>
      <c r="C69" s="137"/>
      <c r="D69" s="138" t="s">
        <v>110</v>
      </c>
      <c r="E69" s="139"/>
      <c r="F69" s="139"/>
      <c r="G69" s="139"/>
      <c r="H69" s="139"/>
      <c r="I69" s="140"/>
      <c r="J69" s="141">
        <f>J194</f>
        <v>0</v>
      </c>
      <c r="K69" s="142"/>
    </row>
    <row r="70" spans="2:11" s="8" customFormat="1" ht="19.95" customHeight="1">
      <c r="B70" s="136"/>
      <c r="C70" s="137"/>
      <c r="D70" s="138" t="s">
        <v>111</v>
      </c>
      <c r="E70" s="139"/>
      <c r="F70" s="139"/>
      <c r="G70" s="139"/>
      <c r="H70" s="139"/>
      <c r="I70" s="140"/>
      <c r="J70" s="141">
        <f>J239</f>
        <v>0</v>
      </c>
      <c r="K70" s="142"/>
    </row>
    <row r="71" spans="2:11" s="8" customFormat="1" ht="19.95" customHeight="1">
      <c r="B71" s="136"/>
      <c r="C71" s="137"/>
      <c r="D71" s="138" t="s">
        <v>112</v>
      </c>
      <c r="E71" s="139"/>
      <c r="F71" s="139"/>
      <c r="G71" s="139"/>
      <c r="H71" s="139"/>
      <c r="I71" s="140"/>
      <c r="J71" s="141">
        <f>J244</f>
        <v>0</v>
      </c>
      <c r="K71" s="142"/>
    </row>
    <row r="72" spans="2:11" s="8" customFormat="1" ht="19.95" customHeight="1">
      <c r="B72" s="136"/>
      <c r="C72" s="137"/>
      <c r="D72" s="138" t="s">
        <v>113</v>
      </c>
      <c r="E72" s="139"/>
      <c r="F72" s="139"/>
      <c r="G72" s="139"/>
      <c r="H72" s="139"/>
      <c r="I72" s="140"/>
      <c r="J72" s="141">
        <f>J271</f>
        <v>0</v>
      </c>
      <c r="K72" s="142"/>
    </row>
    <row r="73" spans="2:11" s="8" customFormat="1" ht="19.95" customHeight="1">
      <c r="B73" s="136"/>
      <c r="C73" s="137"/>
      <c r="D73" s="138" t="s">
        <v>114</v>
      </c>
      <c r="E73" s="139"/>
      <c r="F73" s="139"/>
      <c r="G73" s="139"/>
      <c r="H73" s="139"/>
      <c r="I73" s="140"/>
      <c r="J73" s="141">
        <f>J429</f>
        <v>0</v>
      </c>
      <c r="K73" s="142"/>
    </row>
    <row r="74" spans="2:11" s="8" customFormat="1" ht="19.95" customHeight="1">
      <c r="B74" s="136"/>
      <c r="C74" s="137"/>
      <c r="D74" s="138" t="s">
        <v>115</v>
      </c>
      <c r="E74" s="139"/>
      <c r="F74" s="139"/>
      <c r="G74" s="139"/>
      <c r="H74" s="139"/>
      <c r="I74" s="140"/>
      <c r="J74" s="141">
        <f>J435</f>
        <v>0</v>
      </c>
      <c r="K74" s="142"/>
    </row>
    <row r="75" spans="2:11" s="8" customFormat="1" ht="19.95" customHeight="1">
      <c r="B75" s="136"/>
      <c r="C75" s="137"/>
      <c r="D75" s="138" t="s">
        <v>116</v>
      </c>
      <c r="E75" s="139"/>
      <c r="F75" s="139"/>
      <c r="G75" s="139"/>
      <c r="H75" s="139"/>
      <c r="I75" s="140"/>
      <c r="J75" s="141">
        <f>J441</f>
        <v>0</v>
      </c>
      <c r="K75" s="142"/>
    </row>
    <row r="76" spans="2:11" s="7" customFormat="1" ht="24.9" customHeight="1">
      <c r="B76" s="129"/>
      <c r="C76" s="130"/>
      <c r="D76" s="131" t="s">
        <v>117</v>
      </c>
      <c r="E76" s="132"/>
      <c r="F76" s="132"/>
      <c r="G76" s="132"/>
      <c r="H76" s="132"/>
      <c r="I76" s="133"/>
      <c r="J76" s="134">
        <f>J445</f>
        <v>0</v>
      </c>
      <c r="K76" s="135"/>
    </row>
    <row r="77" spans="2:11" s="8" customFormat="1" ht="19.95" customHeight="1">
      <c r="B77" s="136"/>
      <c r="C77" s="137"/>
      <c r="D77" s="138" t="s">
        <v>118</v>
      </c>
      <c r="E77" s="139"/>
      <c r="F77" s="139"/>
      <c r="G77" s="139"/>
      <c r="H77" s="139"/>
      <c r="I77" s="140"/>
      <c r="J77" s="141">
        <f>J446</f>
        <v>0</v>
      </c>
      <c r="K77" s="142"/>
    </row>
    <row r="78" spans="2:11" s="7" customFormat="1" ht="24.9" customHeight="1">
      <c r="B78" s="129"/>
      <c r="C78" s="130"/>
      <c r="D78" s="131" t="s">
        <v>119</v>
      </c>
      <c r="E78" s="132"/>
      <c r="F78" s="132"/>
      <c r="G78" s="132"/>
      <c r="H78" s="132"/>
      <c r="I78" s="133"/>
      <c r="J78" s="134">
        <f>J451</f>
        <v>0</v>
      </c>
      <c r="K78" s="135"/>
    </row>
    <row r="79" spans="2:11" s="7" customFormat="1" ht="24.9" customHeight="1">
      <c r="B79" s="129"/>
      <c r="C79" s="130"/>
      <c r="D79" s="131" t="s">
        <v>120</v>
      </c>
      <c r="E79" s="132"/>
      <c r="F79" s="132"/>
      <c r="G79" s="132"/>
      <c r="H79" s="132"/>
      <c r="I79" s="133"/>
      <c r="J79" s="134">
        <f>J454</f>
        <v>0</v>
      </c>
      <c r="K79" s="135"/>
    </row>
    <row r="80" spans="2:11" s="8" customFormat="1" ht="19.95" customHeight="1">
      <c r="B80" s="136"/>
      <c r="C80" s="137"/>
      <c r="D80" s="138" t="s">
        <v>121</v>
      </c>
      <c r="E80" s="139"/>
      <c r="F80" s="139"/>
      <c r="G80" s="139"/>
      <c r="H80" s="139"/>
      <c r="I80" s="140"/>
      <c r="J80" s="141">
        <f>J455</f>
        <v>0</v>
      </c>
      <c r="K80" s="142"/>
    </row>
    <row r="81" spans="2:11" s="8" customFormat="1" ht="19.95" customHeight="1">
      <c r="B81" s="136"/>
      <c r="C81" s="137"/>
      <c r="D81" s="138" t="s">
        <v>122</v>
      </c>
      <c r="E81" s="139"/>
      <c r="F81" s="139"/>
      <c r="G81" s="139"/>
      <c r="H81" s="139"/>
      <c r="I81" s="140"/>
      <c r="J81" s="141">
        <f>J458</f>
        <v>0</v>
      </c>
      <c r="K81" s="142"/>
    </row>
    <row r="82" spans="2:11" s="8" customFormat="1" ht="19.95" customHeight="1">
      <c r="B82" s="136"/>
      <c r="C82" s="137"/>
      <c r="D82" s="138" t="s">
        <v>123</v>
      </c>
      <c r="E82" s="139"/>
      <c r="F82" s="139"/>
      <c r="G82" s="139"/>
      <c r="H82" s="139"/>
      <c r="I82" s="140"/>
      <c r="J82" s="141">
        <f>J461</f>
        <v>0</v>
      </c>
      <c r="K82" s="142"/>
    </row>
    <row r="83" spans="2:11" s="8" customFormat="1" ht="19.95" customHeight="1">
      <c r="B83" s="136"/>
      <c r="C83" s="137"/>
      <c r="D83" s="138" t="s">
        <v>124</v>
      </c>
      <c r="E83" s="139"/>
      <c r="F83" s="139"/>
      <c r="G83" s="139"/>
      <c r="H83" s="139"/>
      <c r="I83" s="140"/>
      <c r="J83" s="141">
        <f>J467</f>
        <v>0</v>
      </c>
      <c r="K83" s="142"/>
    </row>
    <row r="84" spans="2:11" s="1" customFormat="1" ht="21.75" customHeight="1">
      <c r="B84" s="39"/>
      <c r="C84" s="40"/>
      <c r="D84" s="40"/>
      <c r="E84" s="40"/>
      <c r="F84" s="40"/>
      <c r="G84" s="40"/>
      <c r="H84" s="40"/>
      <c r="I84" s="100"/>
      <c r="J84" s="40"/>
      <c r="K84" s="43"/>
    </row>
    <row r="85" spans="2:11" s="1" customFormat="1" ht="6.9" customHeight="1">
      <c r="B85" s="54"/>
      <c r="C85" s="55"/>
      <c r="D85" s="55"/>
      <c r="E85" s="55"/>
      <c r="F85" s="55"/>
      <c r="G85" s="55"/>
      <c r="H85" s="55"/>
      <c r="I85" s="121"/>
      <c r="J85" s="55"/>
      <c r="K85" s="56"/>
    </row>
    <row r="89" spans="2:12" s="1" customFormat="1" ht="6.9" customHeight="1">
      <c r="B89" s="57"/>
      <c r="C89" s="58"/>
      <c r="D89" s="58"/>
      <c r="E89" s="58"/>
      <c r="F89" s="58"/>
      <c r="G89" s="58"/>
      <c r="H89" s="58"/>
      <c r="I89" s="122"/>
      <c r="J89" s="58"/>
      <c r="K89" s="58"/>
      <c r="L89" s="39"/>
    </row>
    <row r="90" spans="2:12" s="1" customFormat="1" ht="36.9" customHeight="1">
      <c r="B90" s="39"/>
      <c r="C90" s="59" t="s">
        <v>125</v>
      </c>
      <c r="L90" s="39"/>
    </row>
    <row r="91" spans="2:12" s="1" customFormat="1" ht="6.9" customHeight="1">
      <c r="B91" s="39"/>
      <c r="L91" s="39"/>
    </row>
    <row r="92" spans="2:12" s="1" customFormat="1" ht="14.4" customHeight="1">
      <c r="B92" s="39"/>
      <c r="C92" s="61" t="s">
        <v>19</v>
      </c>
      <c r="L92" s="39"/>
    </row>
    <row r="93" spans="2:12" s="1" customFormat="1" ht="20.4" customHeight="1">
      <c r="B93" s="39"/>
      <c r="E93" s="344" t="str">
        <f>E7</f>
        <v>ZŠ Ostrov, Krušnohorská 34</v>
      </c>
      <c r="F93" s="345"/>
      <c r="G93" s="345"/>
      <c r="H93" s="345"/>
      <c r="L93" s="39"/>
    </row>
    <row r="94" spans="2:12" s="1" customFormat="1" ht="14.4" customHeight="1">
      <c r="B94" s="39"/>
      <c r="C94" s="61" t="s">
        <v>91</v>
      </c>
      <c r="L94" s="39"/>
    </row>
    <row r="95" spans="2:12" s="1" customFormat="1" ht="22.2" customHeight="1">
      <c r="B95" s="39"/>
      <c r="E95" s="321" t="str">
        <f>E9</f>
        <v>SO 02 - Výměna střešní krytiny</v>
      </c>
      <c r="F95" s="346"/>
      <c r="G95" s="346"/>
      <c r="H95" s="346"/>
      <c r="L95" s="39"/>
    </row>
    <row r="96" spans="2:12" s="1" customFormat="1" ht="6.9" customHeight="1">
      <c r="B96" s="39"/>
      <c r="L96" s="39"/>
    </row>
    <row r="97" spans="2:12" s="1" customFormat="1" ht="18" customHeight="1">
      <c r="B97" s="39"/>
      <c r="C97" s="61" t="s">
        <v>25</v>
      </c>
      <c r="F97" s="143" t="str">
        <f>F12</f>
        <v>Ostrov</v>
      </c>
      <c r="I97" s="144" t="s">
        <v>27</v>
      </c>
      <c r="J97" s="65" t="str">
        <f>IF(J12="","",J12)</f>
        <v>7.3.2018</v>
      </c>
      <c r="L97" s="39"/>
    </row>
    <row r="98" spans="2:12" s="1" customFormat="1" ht="6.9" customHeight="1">
      <c r="B98" s="39"/>
      <c r="L98" s="39"/>
    </row>
    <row r="99" spans="2:12" s="1" customFormat="1" ht="13.2">
      <c r="B99" s="39"/>
      <c r="C99" s="61" t="s">
        <v>31</v>
      </c>
      <c r="F99" s="143" t="str">
        <f>E15</f>
        <v xml:space="preserve"> </v>
      </c>
      <c r="I99" s="144" t="s">
        <v>37</v>
      </c>
      <c r="J99" s="143" t="str">
        <f>E21</f>
        <v>G.PROJEKT - Ing. Roman Gajdoš</v>
      </c>
      <c r="L99" s="39"/>
    </row>
    <row r="100" spans="2:12" s="1" customFormat="1" ht="14.4" customHeight="1">
      <c r="B100" s="39"/>
      <c r="C100" s="61" t="s">
        <v>35</v>
      </c>
      <c r="F100" s="143" t="str">
        <f>IF(E18="","",E18)</f>
        <v/>
      </c>
      <c r="L100" s="39"/>
    </row>
    <row r="101" spans="2:12" s="1" customFormat="1" ht="10.35" customHeight="1">
      <c r="B101" s="39"/>
      <c r="L101" s="39"/>
    </row>
    <row r="102" spans="2:20" s="9" customFormat="1" ht="29.25" customHeight="1">
      <c r="B102" s="145"/>
      <c r="C102" s="146" t="s">
        <v>126</v>
      </c>
      <c r="D102" s="147" t="s">
        <v>60</v>
      </c>
      <c r="E102" s="147" t="s">
        <v>56</v>
      </c>
      <c r="F102" s="147" t="s">
        <v>127</v>
      </c>
      <c r="G102" s="147" t="s">
        <v>128</v>
      </c>
      <c r="H102" s="147" t="s">
        <v>129</v>
      </c>
      <c r="I102" s="148" t="s">
        <v>130</v>
      </c>
      <c r="J102" s="147" t="s">
        <v>95</v>
      </c>
      <c r="K102" s="149" t="s">
        <v>131</v>
      </c>
      <c r="L102" s="145"/>
      <c r="M102" s="71" t="s">
        <v>132</v>
      </c>
      <c r="N102" s="72" t="s">
        <v>45</v>
      </c>
      <c r="O102" s="72" t="s">
        <v>133</v>
      </c>
      <c r="P102" s="72" t="s">
        <v>134</v>
      </c>
      <c r="Q102" s="72" t="s">
        <v>135</v>
      </c>
      <c r="R102" s="72" t="s">
        <v>136</v>
      </c>
      <c r="S102" s="72" t="s">
        <v>137</v>
      </c>
      <c r="T102" s="73" t="s">
        <v>138</v>
      </c>
    </row>
    <row r="103" spans="2:63" s="1" customFormat="1" ht="29.25" customHeight="1">
      <c r="B103" s="39"/>
      <c r="C103" s="75" t="s">
        <v>96</v>
      </c>
      <c r="J103" s="150">
        <f>BK103</f>
        <v>0</v>
      </c>
      <c r="L103" s="39"/>
      <c r="M103" s="74"/>
      <c r="N103" s="66"/>
      <c r="O103" s="66"/>
      <c r="P103" s="151">
        <f>P104+P151+P445+P451+P454</f>
        <v>0</v>
      </c>
      <c r="Q103" s="66"/>
      <c r="R103" s="151">
        <f>R104+R151+R445+R451+R454</f>
        <v>28.646181268000007</v>
      </c>
      <c r="S103" s="66"/>
      <c r="T103" s="152">
        <f>T104+T151+T445+T451+T454</f>
        <v>31.53367808</v>
      </c>
      <c r="AT103" s="22" t="s">
        <v>74</v>
      </c>
      <c r="AU103" s="22" t="s">
        <v>97</v>
      </c>
      <c r="BK103" s="153">
        <f>BK104+BK151+BK445+BK451+BK454</f>
        <v>0</v>
      </c>
    </row>
    <row r="104" spans="2:63" s="10" customFormat="1" ht="37.35" customHeight="1">
      <c r="B104" s="154"/>
      <c r="D104" s="155" t="s">
        <v>74</v>
      </c>
      <c r="E104" s="156" t="s">
        <v>139</v>
      </c>
      <c r="F104" s="156" t="s">
        <v>140</v>
      </c>
      <c r="I104" s="157"/>
      <c r="J104" s="158">
        <f>BK104</f>
        <v>0</v>
      </c>
      <c r="L104" s="154"/>
      <c r="M104" s="159"/>
      <c r="N104" s="160"/>
      <c r="O104" s="160"/>
      <c r="P104" s="161">
        <f>P105+P135+P148</f>
        <v>0</v>
      </c>
      <c r="Q104" s="160"/>
      <c r="R104" s="161">
        <f>R105+R135+R148</f>
        <v>0.6412218</v>
      </c>
      <c r="S104" s="160"/>
      <c r="T104" s="162">
        <f>T105+T135+T148</f>
        <v>13.892694</v>
      </c>
      <c r="AR104" s="155" t="s">
        <v>24</v>
      </c>
      <c r="AT104" s="163" t="s">
        <v>74</v>
      </c>
      <c r="AU104" s="163" t="s">
        <v>75</v>
      </c>
      <c r="AY104" s="155" t="s">
        <v>141</v>
      </c>
      <c r="BK104" s="164">
        <f>BK105+BK135+BK148</f>
        <v>0</v>
      </c>
    </row>
    <row r="105" spans="2:63" s="10" customFormat="1" ht="19.95" customHeight="1">
      <c r="B105" s="154"/>
      <c r="D105" s="155" t="s">
        <v>74</v>
      </c>
      <c r="E105" s="165" t="s">
        <v>142</v>
      </c>
      <c r="F105" s="165" t="s">
        <v>143</v>
      </c>
      <c r="I105" s="157"/>
      <c r="J105" s="166">
        <f>BK105</f>
        <v>0</v>
      </c>
      <c r="L105" s="154"/>
      <c r="M105" s="159"/>
      <c r="N105" s="160"/>
      <c r="O105" s="160"/>
      <c r="P105" s="161">
        <f>P106+P125+P132</f>
        <v>0</v>
      </c>
      <c r="Q105" s="160"/>
      <c r="R105" s="161">
        <f>R106+R125+R132</f>
        <v>0.6412218</v>
      </c>
      <c r="S105" s="160"/>
      <c r="T105" s="162">
        <f>T106+T125+T132</f>
        <v>13.892694</v>
      </c>
      <c r="AR105" s="155" t="s">
        <v>24</v>
      </c>
      <c r="AT105" s="163" t="s">
        <v>74</v>
      </c>
      <c r="AU105" s="163" t="s">
        <v>24</v>
      </c>
      <c r="AY105" s="155" t="s">
        <v>141</v>
      </c>
      <c r="BK105" s="164">
        <f>BK106+BK125+BK132</f>
        <v>0</v>
      </c>
    </row>
    <row r="106" spans="2:63" s="10" customFormat="1" ht="14.85" customHeight="1">
      <c r="B106" s="154"/>
      <c r="D106" s="167" t="s">
        <v>74</v>
      </c>
      <c r="E106" s="168" t="s">
        <v>144</v>
      </c>
      <c r="F106" s="168" t="s">
        <v>145</v>
      </c>
      <c r="I106" s="157"/>
      <c r="J106" s="169">
        <f>BK106</f>
        <v>0</v>
      </c>
      <c r="L106" s="154"/>
      <c r="M106" s="159"/>
      <c r="N106" s="160"/>
      <c r="O106" s="160"/>
      <c r="P106" s="161">
        <f>SUM(P107:P124)</f>
        <v>0</v>
      </c>
      <c r="Q106" s="160"/>
      <c r="R106" s="161">
        <f>SUM(R107:R124)</f>
        <v>0.0127218</v>
      </c>
      <c r="S106" s="160"/>
      <c r="T106" s="162">
        <f>SUM(T107:T124)</f>
        <v>0</v>
      </c>
      <c r="AR106" s="155" t="s">
        <v>24</v>
      </c>
      <c r="AT106" s="163" t="s">
        <v>74</v>
      </c>
      <c r="AU106" s="163" t="s">
        <v>84</v>
      </c>
      <c r="AY106" s="155" t="s">
        <v>141</v>
      </c>
      <c r="BK106" s="164">
        <f>SUM(BK107:BK124)</f>
        <v>0</v>
      </c>
    </row>
    <row r="107" spans="2:65" s="1" customFormat="1" ht="28.8" customHeight="1">
      <c r="B107" s="170"/>
      <c r="C107" s="171" t="s">
        <v>24</v>
      </c>
      <c r="D107" s="171" t="s">
        <v>146</v>
      </c>
      <c r="E107" s="172" t="s">
        <v>147</v>
      </c>
      <c r="F107" s="173" t="s">
        <v>148</v>
      </c>
      <c r="G107" s="174" t="s">
        <v>149</v>
      </c>
      <c r="H107" s="175">
        <v>2416.855</v>
      </c>
      <c r="I107" s="176"/>
      <c r="J107" s="177">
        <f>ROUND(I107*H107,2)</f>
        <v>0</v>
      </c>
      <c r="K107" s="173" t="s">
        <v>150</v>
      </c>
      <c r="L107" s="39"/>
      <c r="M107" s="178" t="s">
        <v>5</v>
      </c>
      <c r="N107" s="179" t="s">
        <v>46</v>
      </c>
      <c r="O107" s="40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AR107" s="22" t="s">
        <v>151</v>
      </c>
      <c r="AT107" s="22" t="s">
        <v>146</v>
      </c>
      <c r="AU107" s="22" t="s">
        <v>152</v>
      </c>
      <c r="AY107" s="22" t="s">
        <v>141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22" t="s">
        <v>24</v>
      </c>
      <c r="BK107" s="182">
        <f>ROUND(I107*H107,2)</f>
        <v>0</v>
      </c>
      <c r="BL107" s="22" t="s">
        <v>151</v>
      </c>
      <c r="BM107" s="22" t="s">
        <v>153</v>
      </c>
    </row>
    <row r="108" spans="2:51" s="11" customFormat="1" ht="12">
      <c r="B108" s="183"/>
      <c r="D108" s="184" t="s">
        <v>154</v>
      </c>
      <c r="E108" s="185" t="s">
        <v>5</v>
      </c>
      <c r="F108" s="186" t="s">
        <v>155</v>
      </c>
      <c r="H108" s="187">
        <v>463.32</v>
      </c>
      <c r="I108" s="188"/>
      <c r="L108" s="183"/>
      <c r="M108" s="189"/>
      <c r="N108" s="190"/>
      <c r="O108" s="190"/>
      <c r="P108" s="190"/>
      <c r="Q108" s="190"/>
      <c r="R108" s="190"/>
      <c r="S108" s="190"/>
      <c r="T108" s="191"/>
      <c r="AT108" s="185" t="s">
        <v>154</v>
      </c>
      <c r="AU108" s="185" t="s">
        <v>152</v>
      </c>
      <c r="AV108" s="11" t="s">
        <v>84</v>
      </c>
      <c r="AW108" s="11" t="s">
        <v>156</v>
      </c>
      <c r="AX108" s="11" t="s">
        <v>75</v>
      </c>
      <c r="AY108" s="185" t="s">
        <v>141</v>
      </c>
    </row>
    <row r="109" spans="2:51" s="11" customFormat="1" ht="12">
      <c r="B109" s="183"/>
      <c r="D109" s="184" t="s">
        <v>154</v>
      </c>
      <c r="E109" s="185" t="s">
        <v>5</v>
      </c>
      <c r="F109" s="186" t="s">
        <v>157</v>
      </c>
      <c r="H109" s="187">
        <v>774.24</v>
      </c>
      <c r="I109" s="188"/>
      <c r="L109" s="183"/>
      <c r="M109" s="189"/>
      <c r="N109" s="190"/>
      <c r="O109" s="190"/>
      <c r="P109" s="190"/>
      <c r="Q109" s="190"/>
      <c r="R109" s="190"/>
      <c r="S109" s="190"/>
      <c r="T109" s="191"/>
      <c r="AT109" s="185" t="s">
        <v>154</v>
      </c>
      <c r="AU109" s="185" t="s">
        <v>152</v>
      </c>
      <c r="AV109" s="11" t="s">
        <v>84</v>
      </c>
      <c r="AW109" s="11" t="s">
        <v>156</v>
      </c>
      <c r="AX109" s="11" t="s">
        <v>75</v>
      </c>
      <c r="AY109" s="185" t="s">
        <v>141</v>
      </c>
    </row>
    <row r="110" spans="2:51" s="11" customFormat="1" ht="12">
      <c r="B110" s="183"/>
      <c r="D110" s="184" t="s">
        <v>154</v>
      </c>
      <c r="E110" s="185" t="s">
        <v>5</v>
      </c>
      <c r="F110" s="186" t="s">
        <v>158</v>
      </c>
      <c r="H110" s="187">
        <v>383.06</v>
      </c>
      <c r="I110" s="188"/>
      <c r="L110" s="183"/>
      <c r="M110" s="189"/>
      <c r="N110" s="190"/>
      <c r="O110" s="190"/>
      <c r="P110" s="190"/>
      <c r="Q110" s="190"/>
      <c r="R110" s="190"/>
      <c r="S110" s="190"/>
      <c r="T110" s="191"/>
      <c r="AT110" s="185" t="s">
        <v>154</v>
      </c>
      <c r="AU110" s="185" t="s">
        <v>152</v>
      </c>
      <c r="AV110" s="11" t="s">
        <v>84</v>
      </c>
      <c r="AW110" s="11" t="s">
        <v>156</v>
      </c>
      <c r="AX110" s="11" t="s">
        <v>75</v>
      </c>
      <c r="AY110" s="185" t="s">
        <v>141</v>
      </c>
    </row>
    <row r="111" spans="2:51" s="11" customFormat="1" ht="12">
      <c r="B111" s="183"/>
      <c r="D111" s="192" t="s">
        <v>154</v>
      </c>
      <c r="E111" s="193" t="s">
        <v>5</v>
      </c>
      <c r="F111" s="194" t="s">
        <v>159</v>
      </c>
      <c r="H111" s="195">
        <v>796.235</v>
      </c>
      <c r="I111" s="188"/>
      <c r="L111" s="183"/>
      <c r="M111" s="189"/>
      <c r="N111" s="190"/>
      <c r="O111" s="190"/>
      <c r="P111" s="190"/>
      <c r="Q111" s="190"/>
      <c r="R111" s="190"/>
      <c r="S111" s="190"/>
      <c r="T111" s="191"/>
      <c r="AT111" s="185" t="s">
        <v>154</v>
      </c>
      <c r="AU111" s="185" t="s">
        <v>152</v>
      </c>
      <c r="AV111" s="11" t="s">
        <v>84</v>
      </c>
      <c r="AW111" s="11" t="s">
        <v>156</v>
      </c>
      <c r="AX111" s="11" t="s">
        <v>75</v>
      </c>
      <c r="AY111" s="185" t="s">
        <v>141</v>
      </c>
    </row>
    <row r="112" spans="2:65" s="1" customFormat="1" ht="28.8" customHeight="1">
      <c r="B112" s="170"/>
      <c r="C112" s="171" t="s">
        <v>84</v>
      </c>
      <c r="D112" s="171" t="s">
        <v>146</v>
      </c>
      <c r="E112" s="172" t="s">
        <v>160</v>
      </c>
      <c r="F112" s="173" t="s">
        <v>161</v>
      </c>
      <c r="G112" s="174" t="s">
        <v>149</v>
      </c>
      <c r="H112" s="175">
        <v>72505.65</v>
      </c>
      <c r="I112" s="176"/>
      <c r="J112" s="177">
        <f>ROUND(I112*H112,2)</f>
        <v>0</v>
      </c>
      <c r="K112" s="173" t="s">
        <v>150</v>
      </c>
      <c r="L112" s="39"/>
      <c r="M112" s="178" t="s">
        <v>5</v>
      </c>
      <c r="N112" s="179" t="s">
        <v>46</v>
      </c>
      <c r="O112" s="40"/>
      <c r="P112" s="180">
        <f>O112*H112</f>
        <v>0</v>
      </c>
      <c r="Q112" s="180">
        <v>0</v>
      </c>
      <c r="R112" s="180">
        <f>Q112*H112</f>
        <v>0</v>
      </c>
      <c r="S112" s="180">
        <v>0</v>
      </c>
      <c r="T112" s="181">
        <f>S112*H112</f>
        <v>0</v>
      </c>
      <c r="AR112" s="22" t="s">
        <v>151</v>
      </c>
      <c r="AT112" s="22" t="s">
        <v>146</v>
      </c>
      <c r="AU112" s="22" t="s">
        <v>152</v>
      </c>
      <c r="AY112" s="22" t="s">
        <v>141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22" t="s">
        <v>24</v>
      </c>
      <c r="BK112" s="182">
        <f>ROUND(I112*H112,2)</f>
        <v>0</v>
      </c>
      <c r="BL112" s="22" t="s">
        <v>151</v>
      </c>
      <c r="BM112" s="22" t="s">
        <v>162</v>
      </c>
    </row>
    <row r="113" spans="2:51" s="11" customFormat="1" ht="12">
      <c r="B113" s="183"/>
      <c r="D113" s="192" t="s">
        <v>154</v>
      </c>
      <c r="F113" s="194" t="s">
        <v>163</v>
      </c>
      <c r="H113" s="195">
        <v>72505.65</v>
      </c>
      <c r="I113" s="188"/>
      <c r="L113" s="183"/>
      <c r="M113" s="189"/>
      <c r="N113" s="190"/>
      <c r="O113" s="190"/>
      <c r="P113" s="190"/>
      <c r="Q113" s="190"/>
      <c r="R113" s="190"/>
      <c r="S113" s="190"/>
      <c r="T113" s="191"/>
      <c r="AT113" s="185" t="s">
        <v>154</v>
      </c>
      <c r="AU113" s="185" t="s">
        <v>152</v>
      </c>
      <c r="AV113" s="11" t="s">
        <v>84</v>
      </c>
      <c r="AW113" s="11" t="s">
        <v>6</v>
      </c>
      <c r="AX113" s="11" t="s">
        <v>24</v>
      </c>
      <c r="AY113" s="185" t="s">
        <v>141</v>
      </c>
    </row>
    <row r="114" spans="2:65" s="1" customFormat="1" ht="28.8" customHeight="1">
      <c r="B114" s="170"/>
      <c r="C114" s="171" t="s">
        <v>152</v>
      </c>
      <c r="D114" s="171" t="s">
        <v>146</v>
      </c>
      <c r="E114" s="172" t="s">
        <v>164</v>
      </c>
      <c r="F114" s="173" t="s">
        <v>165</v>
      </c>
      <c r="G114" s="174" t="s">
        <v>149</v>
      </c>
      <c r="H114" s="175">
        <v>2416.846</v>
      </c>
      <c r="I114" s="176"/>
      <c r="J114" s="177">
        <f>ROUND(I114*H114,2)</f>
        <v>0</v>
      </c>
      <c r="K114" s="173" t="s">
        <v>150</v>
      </c>
      <c r="L114" s="39"/>
      <c r="M114" s="178" t="s">
        <v>5</v>
      </c>
      <c r="N114" s="179" t="s">
        <v>46</v>
      </c>
      <c r="O114" s="40"/>
      <c r="P114" s="180">
        <f>O114*H114</f>
        <v>0</v>
      </c>
      <c r="Q114" s="180">
        <v>0</v>
      </c>
      <c r="R114" s="180">
        <f>Q114*H114</f>
        <v>0</v>
      </c>
      <c r="S114" s="180">
        <v>0</v>
      </c>
      <c r="T114" s="181">
        <f>S114*H114</f>
        <v>0</v>
      </c>
      <c r="AR114" s="22" t="s">
        <v>151</v>
      </c>
      <c r="AT114" s="22" t="s">
        <v>146</v>
      </c>
      <c r="AU114" s="22" t="s">
        <v>152</v>
      </c>
      <c r="AY114" s="22" t="s">
        <v>141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22" t="s">
        <v>24</v>
      </c>
      <c r="BK114" s="182">
        <f>ROUND(I114*H114,2)</f>
        <v>0</v>
      </c>
      <c r="BL114" s="22" t="s">
        <v>151</v>
      </c>
      <c r="BM114" s="22" t="s">
        <v>166</v>
      </c>
    </row>
    <row r="115" spans="2:65" s="1" customFormat="1" ht="20.4" customHeight="1">
      <c r="B115" s="170"/>
      <c r="C115" s="171" t="s">
        <v>151</v>
      </c>
      <c r="D115" s="171" t="s">
        <v>146</v>
      </c>
      <c r="E115" s="172" t="s">
        <v>167</v>
      </c>
      <c r="F115" s="173" t="s">
        <v>168</v>
      </c>
      <c r="G115" s="174" t="s">
        <v>169</v>
      </c>
      <c r="H115" s="175">
        <v>1</v>
      </c>
      <c r="I115" s="176"/>
      <c r="J115" s="177">
        <f>ROUND(I115*H115,2)</f>
        <v>0</v>
      </c>
      <c r="K115" s="173" t="s">
        <v>5</v>
      </c>
      <c r="L115" s="39"/>
      <c r="M115" s="178" t="s">
        <v>5</v>
      </c>
      <c r="N115" s="179" t="s">
        <v>46</v>
      </c>
      <c r="O115" s="40"/>
      <c r="P115" s="180">
        <f>O115*H115</f>
        <v>0</v>
      </c>
      <c r="Q115" s="180">
        <v>0</v>
      </c>
      <c r="R115" s="180">
        <f>Q115*H115</f>
        <v>0</v>
      </c>
      <c r="S115" s="180">
        <v>0</v>
      </c>
      <c r="T115" s="181">
        <f>S115*H115</f>
        <v>0</v>
      </c>
      <c r="AR115" s="22" t="s">
        <v>151</v>
      </c>
      <c r="AT115" s="22" t="s">
        <v>146</v>
      </c>
      <c r="AU115" s="22" t="s">
        <v>152</v>
      </c>
      <c r="AY115" s="22" t="s">
        <v>141</v>
      </c>
      <c r="BE115" s="182">
        <f>IF(N115="základní",J115,0)</f>
        <v>0</v>
      </c>
      <c r="BF115" s="182">
        <f>IF(N115="snížená",J115,0)</f>
        <v>0</v>
      </c>
      <c r="BG115" s="182">
        <f>IF(N115="zákl. přenesená",J115,0)</f>
        <v>0</v>
      </c>
      <c r="BH115" s="182">
        <f>IF(N115="sníž. přenesená",J115,0)</f>
        <v>0</v>
      </c>
      <c r="BI115" s="182">
        <f>IF(N115="nulová",J115,0)</f>
        <v>0</v>
      </c>
      <c r="BJ115" s="22" t="s">
        <v>24</v>
      </c>
      <c r="BK115" s="182">
        <f>ROUND(I115*H115,2)</f>
        <v>0</v>
      </c>
      <c r="BL115" s="22" t="s">
        <v>151</v>
      </c>
      <c r="BM115" s="22" t="s">
        <v>170</v>
      </c>
    </row>
    <row r="116" spans="2:65" s="1" customFormat="1" ht="28.8" customHeight="1">
      <c r="B116" s="170"/>
      <c r="C116" s="171" t="s">
        <v>171</v>
      </c>
      <c r="D116" s="171" t="s">
        <v>146</v>
      </c>
      <c r="E116" s="172" t="s">
        <v>172</v>
      </c>
      <c r="F116" s="173" t="s">
        <v>173</v>
      </c>
      <c r="G116" s="174" t="s">
        <v>174</v>
      </c>
      <c r="H116" s="175">
        <v>48</v>
      </c>
      <c r="I116" s="176"/>
      <c r="J116" s="177">
        <f>ROUND(I116*H116,2)</f>
        <v>0</v>
      </c>
      <c r="K116" s="173" t="s">
        <v>150</v>
      </c>
      <c r="L116" s="39"/>
      <c r="M116" s="178" t="s">
        <v>5</v>
      </c>
      <c r="N116" s="179" t="s">
        <v>46</v>
      </c>
      <c r="O116" s="40"/>
      <c r="P116" s="180">
        <f>O116*H116</f>
        <v>0</v>
      </c>
      <c r="Q116" s="180">
        <v>0</v>
      </c>
      <c r="R116" s="180">
        <f>Q116*H116</f>
        <v>0</v>
      </c>
      <c r="S116" s="180">
        <v>0</v>
      </c>
      <c r="T116" s="181">
        <f>S116*H116</f>
        <v>0</v>
      </c>
      <c r="AR116" s="22" t="s">
        <v>151</v>
      </c>
      <c r="AT116" s="22" t="s">
        <v>146</v>
      </c>
      <c r="AU116" s="22" t="s">
        <v>152</v>
      </c>
      <c r="AY116" s="22" t="s">
        <v>141</v>
      </c>
      <c r="BE116" s="182">
        <f>IF(N116="základní",J116,0)</f>
        <v>0</v>
      </c>
      <c r="BF116" s="182">
        <f>IF(N116="snížená",J116,0)</f>
        <v>0</v>
      </c>
      <c r="BG116" s="182">
        <f>IF(N116="zákl. přenesená",J116,0)</f>
        <v>0</v>
      </c>
      <c r="BH116" s="182">
        <f>IF(N116="sníž. přenesená",J116,0)</f>
        <v>0</v>
      </c>
      <c r="BI116" s="182">
        <f>IF(N116="nulová",J116,0)</f>
        <v>0</v>
      </c>
      <c r="BJ116" s="22" t="s">
        <v>24</v>
      </c>
      <c r="BK116" s="182">
        <f>ROUND(I116*H116,2)</f>
        <v>0</v>
      </c>
      <c r="BL116" s="22" t="s">
        <v>151</v>
      </c>
      <c r="BM116" s="22" t="s">
        <v>175</v>
      </c>
    </row>
    <row r="117" spans="2:47" s="1" customFormat="1" ht="24">
      <c r="B117" s="39"/>
      <c r="D117" s="184" t="s">
        <v>176</v>
      </c>
      <c r="F117" s="196" t="s">
        <v>177</v>
      </c>
      <c r="I117" s="197"/>
      <c r="L117" s="39"/>
      <c r="M117" s="198"/>
      <c r="N117" s="40"/>
      <c r="O117" s="40"/>
      <c r="P117" s="40"/>
      <c r="Q117" s="40"/>
      <c r="R117" s="40"/>
      <c r="S117" s="40"/>
      <c r="T117" s="68"/>
      <c r="AT117" s="22" t="s">
        <v>176</v>
      </c>
      <c r="AU117" s="22" t="s">
        <v>152</v>
      </c>
    </row>
    <row r="118" spans="2:51" s="11" customFormat="1" ht="12">
      <c r="B118" s="183"/>
      <c r="D118" s="192" t="s">
        <v>154</v>
      </c>
      <c r="E118" s="193" t="s">
        <v>5</v>
      </c>
      <c r="F118" s="194" t="s">
        <v>178</v>
      </c>
      <c r="H118" s="195">
        <v>48</v>
      </c>
      <c r="I118" s="188"/>
      <c r="L118" s="183"/>
      <c r="M118" s="189"/>
      <c r="N118" s="190"/>
      <c r="O118" s="190"/>
      <c r="P118" s="190"/>
      <c r="Q118" s="190"/>
      <c r="R118" s="190"/>
      <c r="S118" s="190"/>
      <c r="T118" s="191"/>
      <c r="AT118" s="185" t="s">
        <v>154</v>
      </c>
      <c r="AU118" s="185" t="s">
        <v>152</v>
      </c>
      <c r="AV118" s="11" t="s">
        <v>84</v>
      </c>
      <c r="AW118" s="11" t="s">
        <v>156</v>
      </c>
      <c r="AX118" s="11" t="s">
        <v>75</v>
      </c>
      <c r="AY118" s="185" t="s">
        <v>141</v>
      </c>
    </row>
    <row r="119" spans="2:65" s="1" customFormat="1" ht="28.8" customHeight="1">
      <c r="B119" s="170"/>
      <c r="C119" s="171" t="s">
        <v>179</v>
      </c>
      <c r="D119" s="171" t="s">
        <v>146</v>
      </c>
      <c r="E119" s="172" t="s">
        <v>180</v>
      </c>
      <c r="F119" s="173" t="s">
        <v>181</v>
      </c>
      <c r="G119" s="174" t="s">
        <v>149</v>
      </c>
      <c r="H119" s="175">
        <v>60.58</v>
      </c>
      <c r="I119" s="176"/>
      <c r="J119" s="177">
        <f>ROUND(I119*H119,2)</f>
        <v>0</v>
      </c>
      <c r="K119" s="173" t="s">
        <v>150</v>
      </c>
      <c r="L119" s="39"/>
      <c r="M119" s="178" t="s">
        <v>5</v>
      </c>
      <c r="N119" s="179" t="s">
        <v>46</v>
      </c>
      <c r="O119" s="40"/>
      <c r="P119" s="180">
        <f>O119*H119</f>
        <v>0</v>
      </c>
      <c r="Q119" s="180">
        <v>0.00021</v>
      </c>
      <c r="R119" s="180">
        <f>Q119*H119</f>
        <v>0.0127218</v>
      </c>
      <c r="S119" s="180">
        <v>0</v>
      </c>
      <c r="T119" s="181">
        <f>S119*H119</f>
        <v>0</v>
      </c>
      <c r="AR119" s="22" t="s">
        <v>151</v>
      </c>
      <c r="AT119" s="22" t="s">
        <v>146</v>
      </c>
      <c r="AU119" s="22" t="s">
        <v>152</v>
      </c>
      <c r="AY119" s="22" t="s">
        <v>141</v>
      </c>
      <c r="BE119" s="182">
        <f>IF(N119="základní",J119,0)</f>
        <v>0</v>
      </c>
      <c r="BF119" s="182">
        <f>IF(N119="snížená",J119,0)</f>
        <v>0</v>
      </c>
      <c r="BG119" s="182">
        <f>IF(N119="zákl. přenesená",J119,0)</f>
        <v>0</v>
      </c>
      <c r="BH119" s="182">
        <f>IF(N119="sníž. přenesená",J119,0)</f>
        <v>0</v>
      </c>
      <c r="BI119" s="182">
        <f>IF(N119="nulová",J119,0)</f>
        <v>0</v>
      </c>
      <c r="BJ119" s="22" t="s">
        <v>24</v>
      </c>
      <c r="BK119" s="182">
        <f>ROUND(I119*H119,2)</f>
        <v>0</v>
      </c>
      <c r="BL119" s="22" t="s">
        <v>151</v>
      </c>
      <c r="BM119" s="22" t="s">
        <v>182</v>
      </c>
    </row>
    <row r="120" spans="2:47" s="1" customFormat="1" ht="24">
      <c r="B120" s="39"/>
      <c r="D120" s="184" t="s">
        <v>176</v>
      </c>
      <c r="F120" s="196" t="s">
        <v>183</v>
      </c>
      <c r="I120" s="197"/>
      <c r="L120" s="39"/>
      <c r="M120" s="198"/>
      <c r="N120" s="40"/>
      <c r="O120" s="40"/>
      <c r="P120" s="40"/>
      <c r="Q120" s="40"/>
      <c r="R120" s="40"/>
      <c r="S120" s="40"/>
      <c r="T120" s="68"/>
      <c r="AT120" s="22" t="s">
        <v>176</v>
      </c>
      <c r="AU120" s="22" t="s">
        <v>152</v>
      </c>
    </row>
    <row r="121" spans="2:51" s="11" customFormat="1" ht="12">
      <c r="B121" s="183"/>
      <c r="D121" s="184" t="s">
        <v>154</v>
      </c>
      <c r="E121" s="185" t="s">
        <v>5</v>
      </c>
      <c r="F121" s="186" t="s">
        <v>184</v>
      </c>
      <c r="H121" s="187">
        <v>44</v>
      </c>
      <c r="I121" s="188"/>
      <c r="L121" s="183"/>
      <c r="M121" s="189"/>
      <c r="N121" s="190"/>
      <c r="O121" s="190"/>
      <c r="P121" s="190"/>
      <c r="Q121" s="190"/>
      <c r="R121" s="190"/>
      <c r="S121" s="190"/>
      <c r="T121" s="191"/>
      <c r="AT121" s="185" t="s">
        <v>154</v>
      </c>
      <c r="AU121" s="185" t="s">
        <v>152</v>
      </c>
      <c r="AV121" s="11" t="s">
        <v>84</v>
      </c>
      <c r="AW121" s="11" t="s">
        <v>156</v>
      </c>
      <c r="AX121" s="11" t="s">
        <v>75</v>
      </c>
      <c r="AY121" s="185" t="s">
        <v>141</v>
      </c>
    </row>
    <row r="122" spans="2:51" s="11" customFormat="1" ht="12">
      <c r="B122" s="183"/>
      <c r="D122" s="184" t="s">
        <v>154</v>
      </c>
      <c r="E122" s="185" t="s">
        <v>5</v>
      </c>
      <c r="F122" s="186" t="s">
        <v>185</v>
      </c>
      <c r="H122" s="187">
        <v>10.58</v>
      </c>
      <c r="I122" s="188"/>
      <c r="L122" s="183"/>
      <c r="M122" s="189"/>
      <c r="N122" s="190"/>
      <c r="O122" s="190"/>
      <c r="P122" s="190"/>
      <c r="Q122" s="190"/>
      <c r="R122" s="190"/>
      <c r="S122" s="190"/>
      <c r="T122" s="191"/>
      <c r="AT122" s="185" t="s">
        <v>154</v>
      </c>
      <c r="AU122" s="185" t="s">
        <v>152</v>
      </c>
      <c r="AV122" s="11" t="s">
        <v>84</v>
      </c>
      <c r="AW122" s="11" t="s">
        <v>156</v>
      </c>
      <c r="AX122" s="11" t="s">
        <v>75</v>
      </c>
      <c r="AY122" s="185" t="s">
        <v>141</v>
      </c>
    </row>
    <row r="123" spans="2:51" s="11" customFormat="1" ht="12">
      <c r="B123" s="183"/>
      <c r="D123" s="184" t="s">
        <v>154</v>
      </c>
      <c r="E123" s="185" t="s">
        <v>5</v>
      </c>
      <c r="F123" s="186" t="s">
        <v>186</v>
      </c>
      <c r="H123" s="187">
        <v>1.5</v>
      </c>
      <c r="I123" s="188"/>
      <c r="L123" s="183"/>
      <c r="M123" s="189"/>
      <c r="N123" s="190"/>
      <c r="O123" s="190"/>
      <c r="P123" s="190"/>
      <c r="Q123" s="190"/>
      <c r="R123" s="190"/>
      <c r="S123" s="190"/>
      <c r="T123" s="191"/>
      <c r="AT123" s="185" t="s">
        <v>154</v>
      </c>
      <c r="AU123" s="185" t="s">
        <v>152</v>
      </c>
      <c r="AV123" s="11" t="s">
        <v>84</v>
      </c>
      <c r="AW123" s="11" t="s">
        <v>156</v>
      </c>
      <c r="AX123" s="11" t="s">
        <v>75</v>
      </c>
      <c r="AY123" s="185" t="s">
        <v>141</v>
      </c>
    </row>
    <row r="124" spans="2:51" s="11" customFormat="1" ht="12">
      <c r="B124" s="183"/>
      <c r="D124" s="184" t="s">
        <v>154</v>
      </c>
      <c r="E124" s="185" t="s">
        <v>5</v>
      </c>
      <c r="F124" s="186" t="s">
        <v>187</v>
      </c>
      <c r="H124" s="187">
        <v>4.5</v>
      </c>
      <c r="I124" s="188"/>
      <c r="L124" s="183"/>
      <c r="M124" s="189"/>
      <c r="N124" s="190"/>
      <c r="O124" s="190"/>
      <c r="P124" s="190"/>
      <c r="Q124" s="190"/>
      <c r="R124" s="190"/>
      <c r="S124" s="190"/>
      <c r="T124" s="191"/>
      <c r="AT124" s="185" t="s">
        <v>154</v>
      </c>
      <c r="AU124" s="185" t="s">
        <v>152</v>
      </c>
      <c r="AV124" s="11" t="s">
        <v>84</v>
      </c>
      <c r="AW124" s="11" t="s">
        <v>156</v>
      </c>
      <c r="AX124" s="11" t="s">
        <v>75</v>
      </c>
      <c r="AY124" s="185" t="s">
        <v>141</v>
      </c>
    </row>
    <row r="125" spans="2:63" s="10" customFormat="1" ht="22.35" customHeight="1">
      <c r="B125" s="154"/>
      <c r="D125" s="167" t="s">
        <v>74</v>
      </c>
      <c r="E125" s="168" t="s">
        <v>188</v>
      </c>
      <c r="F125" s="168" t="s">
        <v>189</v>
      </c>
      <c r="I125" s="157"/>
      <c r="J125" s="169">
        <f>BK125</f>
        <v>0</v>
      </c>
      <c r="L125" s="154"/>
      <c r="M125" s="159"/>
      <c r="N125" s="160"/>
      <c r="O125" s="160"/>
      <c r="P125" s="161">
        <f>SUM(P126:P131)</f>
        <v>0</v>
      </c>
      <c r="Q125" s="160"/>
      <c r="R125" s="161">
        <f>SUM(R126:R131)</f>
        <v>0</v>
      </c>
      <c r="S125" s="160"/>
      <c r="T125" s="162">
        <f>SUM(T126:T131)</f>
        <v>13.892694</v>
      </c>
      <c r="AR125" s="155" t="s">
        <v>24</v>
      </c>
      <c r="AT125" s="163" t="s">
        <v>74</v>
      </c>
      <c r="AU125" s="163" t="s">
        <v>84</v>
      </c>
      <c r="AY125" s="155" t="s">
        <v>141</v>
      </c>
      <c r="BK125" s="164">
        <f>SUM(BK126:BK131)</f>
        <v>0</v>
      </c>
    </row>
    <row r="126" spans="2:65" s="1" customFormat="1" ht="20.4" customHeight="1">
      <c r="B126" s="170"/>
      <c r="C126" s="171" t="s">
        <v>190</v>
      </c>
      <c r="D126" s="171" t="s">
        <v>146</v>
      </c>
      <c r="E126" s="172" t="s">
        <v>191</v>
      </c>
      <c r="F126" s="173" t="s">
        <v>192</v>
      </c>
      <c r="G126" s="174" t="s">
        <v>193</v>
      </c>
      <c r="H126" s="175">
        <v>8.314</v>
      </c>
      <c r="I126" s="176"/>
      <c r="J126" s="177">
        <f>ROUND(I126*H126,2)</f>
        <v>0</v>
      </c>
      <c r="K126" s="173" t="s">
        <v>150</v>
      </c>
      <c r="L126" s="39"/>
      <c r="M126" s="178" t="s">
        <v>5</v>
      </c>
      <c r="N126" s="179" t="s">
        <v>46</v>
      </c>
      <c r="O126" s="40"/>
      <c r="P126" s="180">
        <f>O126*H126</f>
        <v>0</v>
      </c>
      <c r="Q126" s="180">
        <v>0</v>
      </c>
      <c r="R126" s="180">
        <f>Q126*H126</f>
        <v>0</v>
      </c>
      <c r="S126" s="180">
        <v>1.671</v>
      </c>
      <c r="T126" s="181">
        <f>S126*H126</f>
        <v>13.892694</v>
      </c>
      <c r="AR126" s="22" t="s">
        <v>151</v>
      </c>
      <c r="AT126" s="22" t="s">
        <v>146</v>
      </c>
      <c r="AU126" s="22" t="s">
        <v>152</v>
      </c>
      <c r="AY126" s="22" t="s">
        <v>141</v>
      </c>
      <c r="BE126" s="182">
        <f>IF(N126="základní",J126,0)</f>
        <v>0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22" t="s">
        <v>24</v>
      </c>
      <c r="BK126" s="182">
        <f>ROUND(I126*H126,2)</f>
        <v>0</v>
      </c>
      <c r="BL126" s="22" t="s">
        <v>151</v>
      </c>
      <c r="BM126" s="22" t="s">
        <v>194</v>
      </c>
    </row>
    <row r="127" spans="2:51" s="11" customFormat="1" ht="12">
      <c r="B127" s="183"/>
      <c r="D127" s="184" t="s">
        <v>154</v>
      </c>
      <c r="E127" s="185" t="s">
        <v>5</v>
      </c>
      <c r="F127" s="186" t="s">
        <v>195</v>
      </c>
      <c r="H127" s="187">
        <v>2.295</v>
      </c>
      <c r="I127" s="188"/>
      <c r="L127" s="183"/>
      <c r="M127" s="189"/>
      <c r="N127" s="190"/>
      <c r="O127" s="190"/>
      <c r="P127" s="190"/>
      <c r="Q127" s="190"/>
      <c r="R127" s="190"/>
      <c r="S127" s="190"/>
      <c r="T127" s="191"/>
      <c r="AT127" s="185" t="s">
        <v>154</v>
      </c>
      <c r="AU127" s="185" t="s">
        <v>152</v>
      </c>
      <c r="AV127" s="11" t="s">
        <v>84</v>
      </c>
      <c r="AW127" s="11" t="s">
        <v>156</v>
      </c>
      <c r="AX127" s="11" t="s">
        <v>75</v>
      </c>
      <c r="AY127" s="185" t="s">
        <v>141</v>
      </c>
    </row>
    <row r="128" spans="2:51" s="11" customFormat="1" ht="12">
      <c r="B128" s="183"/>
      <c r="D128" s="184" t="s">
        <v>154</v>
      </c>
      <c r="E128" s="185" t="s">
        <v>5</v>
      </c>
      <c r="F128" s="186" t="s">
        <v>196</v>
      </c>
      <c r="H128" s="187">
        <v>0.9</v>
      </c>
      <c r="I128" s="188"/>
      <c r="L128" s="183"/>
      <c r="M128" s="189"/>
      <c r="N128" s="190"/>
      <c r="O128" s="190"/>
      <c r="P128" s="190"/>
      <c r="Q128" s="190"/>
      <c r="R128" s="190"/>
      <c r="S128" s="190"/>
      <c r="T128" s="191"/>
      <c r="AT128" s="185" t="s">
        <v>154</v>
      </c>
      <c r="AU128" s="185" t="s">
        <v>152</v>
      </c>
      <c r="AV128" s="11" t="s">
        <v>84</v>
      </c>
      <c r="AW128" s="11" t="s">
        <v>156</v>
      </c>
      <c r="AX128" s="11" t="s">
        <v>75</v>
      </c>
      <c r="AY128" s="185" t="s">
        <v>141</v>
      </c>
    </row>
    <row r="129" spans="2:51" s="11" customFormat="1" ht="12">
      <c r="B129" s="183"/>
      <c r="D129" s="184" t="s">
        <v>154</v>
      </c>
      <c r="E129" s="185" t="s">
        <v>5</v>
      </c>
      <c r="F129" s="186" t="s">
        <v>197</v>
      </c>
      <c r="H129" s="187">
        <v>1.575</v>
      </c>
      <c r="I129" s="188"/>
      <c r="L129" s="183"/>
      <c r="M129" s="189"/>
      <c r="N129" s="190"/>
      <c r="O129" s="190"/>
      <c r="P129" s="190"/>
      <c r="Q129" s="190"/>
      <c r="R129" s="190"/>
      <c r="S129" s="190"/>
      <c r="T129" s="191"/>
      <c r="AT129" s="185" t="s">
        <v>154</v>
      </c>
      <c r="AU129" s="185" t="s">
        <v>152</v>
      </c>
      <c r="AV129" s="11" t="s">
        <v>84</v>
      </c>
      <c r="AW129" s="11" t="s">
        <v>156</v>
      </c>
      <c r="AX129" s="11" t="s">
        <v>75</v>
      </c>
      <c r="AY129" s="185" t="s">
        <v>141</v>
      </c>
    </row>
    <row r="130" spans="2:51" s="11" customFormat="1" ht="12">
      <c r="B130" s="183"/>
      <c r="D130" s="184" t="s">
        <v>154</v>
      </c>
      <c r="E130" s="185" t="s">
        <v>5</v>
      </c>
      <c r="F130" s="186" t="s">
        <v>198</v>
      </c>
      <c r="H130" s="187">
        <v>3.0375</v>
      </c>
      <c r="I130" s="188"/>
      <c r="L130" s="183"/>
      <c r="M130" s="189"/>
      <c r="N130" s="190"/>
      <c r="O130" s="190"/>
      <c r="P130" s="190"/>
      <c r="Q130" s="190"/>
      <c r="R130" s="190"/>
      <c r="S130" s="190"/>
      <c r="T130" s="191"/>
      <c r="AT130" s="185" t="s">
        <v>154</v>
      </c>
      <c r="AU130" s="185" t="s">
        <v>152</v>
      </c>
      <c r="AV130" s="11" t="s">
        <v>84</v>
      </c>
      <c r="AW130" s="11" t="s">
        <v>156</v>
      </c>
      <c r="AX130" s="11" t="s">
        <v>75</v>
      </c>
      <c r="AY130" s="185" t="s">
        <v>141</v>
      </c>
    </row>
    <row r="131" spans="2:51" s="11" customFormat="1" ht="12">
      <c r="B131" s="183"/>
      <c r="D131" s="184" t="s">
        <v>154</v>
      </c>
      <c r="E131" s="185" t="s">
        <v>5</v>
      </c>
      <c r="F131" s="186" t="s">
        <v>199</v>
      </c>
      <c r="H131" s="187">
        <v>0.50625</v>
      </c>
      <c r="I131" s="188"/>
      <c r="L131" s="183"/>
      <c r="M131" s="189"/>
      <c r="N131" s="190"/>
      <c r="O131" s="190"/>
      <c r="P131" s="190"/>
      <c r="Q131" s="190"/>
      <c r="R131" s="190"/>
      <c r="S131" s="190"/>
      <c r="T131" s="191"/>
      <c r="AT131" s="185" t="s">
        <v>154</v>
      </c>
      <c r="AU131" s="185" t="s">
        <v>152</v>
      </c>
      <c r="AV131" s="11" t="s">
        <v>84</v>
      </c>
      <c r="AW131" s="11" t="s">
        <v>156</v>
      </c>
      <c r="AX131" s="11" t="s">
        <v>75</v>
      </c>
      <c r="AY131" s="185" t="s">
        <v>141</v>
      </c>
    </row>
    <row r="132" spans="2:63" s="10" customFormat="1" ht="22.35" customHeight="1">
      <c r="B132" s="154"/>
      <c r="D132" s="167" t="s">
        <v>74</v>
      </c>
      <c r="E132" s="168" t="s">
        <v>200</v>
      </c>
      <c r="F132" s="168" t="s">
        <v>201</v>
      </c>
      <c r="I132" s="157"/>
      <c r="J132" s="169">
        <f>BK132</f>
        <v>0</v>
      </c>
      <c r="L132" s="154"/>
      <c r="M132" s="159"/>
      <c r="N132" s="160"/>
      <c r="O132" s="160"/>
      <c r="P132" s="161">
        <f>SUM(P133:P134)</f>
        <v>0</v>
      </c>
      <c r="Q132" s="160"/>
      <c r="R132" s="161">
        <f>SUM(R133:R134)</f>
        <v>0.6285</v>
      </c>
      <c r="S132" s="160"/>
      <c r="T132" s="162">
        <f>SUM(T133:T134)</f>
        <v>0</v>
      </c>
      <c r="AR132" s="155" t="s">
        <v>24</v>
      </c>
      <c r="AT132" s="163" t="s">
        <v>74</v>
      </c>
      <c r="AU132" s="163" t="s">
        <v>84</v>
      </c>
      <c r="AY132" s="155" t="s">
        <v>141</v>
      </c>
      <c r="BK132" s="164">
        <f>SUM(BK133:BK134)</f>
        <v>0</v>
      </c>
    </row>
    <row r="133" spans="2:65" s="1" customFormat="1" ht="28.8" customHeight="1">
      <c r="B133" s="170"/>
      <c r="C133" s="171" t="s">
        <v>202</v>
      </c>
      <c r="D133" s="171" t="s">
        <v>146</v>
      </c>
      <c r="E133" s="172" t="s">
        <v>203</v>
      </c>
      <c r="F133" s="173" t="s">
        <v>204</v>
      </c>
      <c r="G133" s="174" t="s">
        <v>205</v>
      </c>
      <c r="H133" s="175">
        <v>50</v>
      </c>
      <c r="I133" s="176"/>
      <c r="J133" s="177">
        <f>ROUND(I133*H133,2)</f>
        <v>0</v>
      </c>
      <c r="K133" s="173" t="s">
        <v>150</v>
      </c>
      <c r="L133" s="39"/>
      <c r="M133" s="178" t="s">
        <v>5</v>
      </c>
      <c r="N133" s="179" t="s">
        <v>46</v>
      </c>
      <c r="O133" s="40"/>
      <c r="P133" s="180">
        <f>O133*H133</f>
        <v>0</v>
      </c>
      <c r="Q133" s="180">
        <v>0.01257</v>
      </c>
      <c r="R133" s="180">
        <f>Q133*H133</f>
        <v>0.6285</v>
      </c>
      <c r="S133" s="180">
        <v>0</v>
      </c>
      <c r="T133" s="181">
        <f>S133*H133</f>
        <v>0</v>
      </c>
      <c r="AR133" s="22" t="s">
        <v>151</v>
      </c>
      <c r="AT133" s="22" t="s">
        <v>146</v>
      </c>
      <c r="AU133" s="22" t="s">
        <v>152</v>
      </c>
      <c r="AY133" s="22" t="s">
        <v>141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22" t="s">
        <v>24</v>
      </c>
      <c r="BK133" s="182">
        <f>ROUND(I133*H133,2)</f>
        <v>0</v>
      </c>
      <c r="BL133" s="22" t="s">
        <v>151</v>
      </c>
      <c r="BM133" s="22" t="s">
        <v>206</v>
      </c>
    </row>
    <row r="134" spans="2:47" s="1" customFormat="1" ht="24">
      <c r="B134" s="39"/>
      <c r="D134" s="184" t="s">
        <v>176</v>
      </c>
      <c r="F134" s="196" t="s">
        <v>207</v>
      </c>
      <c r="I134" s="197"/>
      <c r="L134" s="39"/>
      <c r="M134" s="198"/>
      <c r="N134" s="40"/>
      <c r="O134" s="40"/>
      <c r="P134" s="40"/>
      <c r="Q134" s="40"/>
      <c r="R134" s="40"/>
      <c r="S134" s="40"/>
      <c r="T134" s="68"/>
      <c r="AT134" s="22" t="s">
        <v>176</v>
      </c>
      <c r="AU134" s="22" t="s">
        <v>152</v>
      </c>
    </row>
    <row r="135" spans="2:63" s="10" customFormat="1" ht="29.85" customHeight="1">
      <c r="B135" s="154"/>
      <c r="D135" s="167" t="s">
        <v>74</v>
      </c>
      <c r="E135" s="168" t="s">
        <v>208</v>
      </c>
      <c r="F135" s="168" t="s">
        <v>209</v>
      </c>
      <c r="I135" s="157"/>
      <c r="J135" s="169">
        <f>BK135</f>
        <v>0</v>
      </c>
      <c r="L135" s="154"/>
      <c r="M135" s="159"/>
      <c r="N135" s="160"/>
      <c r="O135" s="160"/>
      <c r="P135" s="161">
        <f>SUM(P136:P147)</f>
        <v>0</v>
      </c>
      <c r="Q135" s="160"/>
      <c r="R135" s="161">
        <f>SUM(R136:R147)</f>
        <v>0</v>
      </c>
      <c r="S135" s="160"/>
      <c r="T135" s="162">
        <f>SUM(T136:T147)</f>
        <v>0</v>
      </c>
      <c r="AR135" s="155" t="s">
        <v>24</v>
      </c>
      <c r="AT135" s="163" t="s">
        <v>74</v>
      </c>
      <c r="AU135" s="163" t="s">
        <v>24</v>
      </c>
      <c r="AY135" s="155" t="s">
        <v>141</v>
      </c>
      <c r="BK135" s="164">
        <f>SUM(BK136:BK147)</f>
        <v>0</v>
      </c>
    </row>
    <row r="136" spans="2:65" s="1" customFormat="1" ht="28.8" customHeight="1">
      <c r="B136" s="170"/>
      <c r="C136" s="171" t="s">
        <v>142</v>
      </c>
      <c r="D136" s="171" t="s">
        <v>146</v>
      </c>
      <c r="E136" s="172" t="s">
        <v>210</v>
      </c>
      <c r="F136" s="173" t="s">
        <v>211</v>
      </c>
      <c r="G136" s="174" t="s">
        <v>212</v>
      </c>
      <c r="H136" s="175">
        <v>31.534</v>
      </c>
      <c r="I136" s="176"/>
      <c r="J136" s="177">
        <f>ROUND(I136*H136,2)</f>
        <v>0</v>
      </c>
      <c r="K136" s="173" t="s">
        <v>150</v>
      </c>
      <c r="L136" s="39"/>
      <c r="M136" s="178" t="s">
        <v>5</v>
      </c>
      <c r="N136" s="179" t="s">
        <v>46</v>
      </c>
      <c r="O136" s="40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AR136" s="22" t="s">
        <v>151</v>
      </c>
      <c r="AT136" s="22" t="s">
        <v>146</v>
      </c>
      <c r="AU136" s="22" t="s">
        <v>84</v>
      </c>
      <c r="AY136" s="22" t="s">
        <v>141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22" t="s">
        <v>24</v>
      </c>
      <c r="BK136" s="182">
        <f>ROUND(I136*H136,2)</f>
        <v>0</v>
      </c>
      <c r="BL136" s="22" t="s">
        <v>151</v>
      </c>
      <c r="BM136" s="22" t="s">
        <v>213</v>
      </c>
    </row>
    <row r="137" spans="2:47" s="1" customFormat="1" ht="24">
      <c r="B137" s="39"/>
      <c r="D137" s="192" t="s">
        <v>176</v>
      </c>
      <c r="F137" s="199" t="s">
        <v>214</v>
      </c>
      <c r="I137" s="197"/>
      <c r="L137" s="39"/>
      <c r="M137" s="198"/>
      <c r="N137" s="40"/>
      <c r="O137" s="40"/>
      <c r="P137" s="40"/>
      <c r="Q137" s="40"/>
      <c r="R137" s="40"/>
      <c r="S137" s="40"/>
      <c r="T137" s="68"/>
      <c r="AT137" s="22" t="s">
        <v>176</v>
      </c>
      <c r="AU137" s="22" t="s">
        <v>84</v>
      </c>
    </row>
    <row r="138" spans="2:65" s="1" customFormat="1" ht="28.8" customHeight="1">
      <c r="B138" s="170"/>
      <c r="C138" s="171" t="s">
        <v>29</v>
      </c>
      <c r="D138" s="171" t="s">
        <v>146</v>
      </c>
      <c r="E138" s="172" t="s">
        <v>215</v>
      </c>
      <c r="F138" s="173" t="s">
        <v>216</v>
      </c>
      <c r="G138" s="174" t="s">
        <v>212</v>
      </c>
      <c r="H138" s="175">
        <v>31.534</v>
      </c>
      <c r="I138" s="176"/>
      <c r="J138" s="177">
        <f>ROUND(I138*H138,2)</f>
        <v>0</v>
      </c>
      <c r="K138" s="173" t="s">
        <v>150</v>
      </c>
      <c r="L138" s="39"/>
      <c r="M138" s="178" t="s">
        <v>5</v>
      </c>
      <c r="N138" s="179" t="s">
        <v>46</v>
      </c>
      <c r="O138" s="40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AR138" s="22" t="s">
        <v>151</v>
      </c>
      <c r="AT138" s="22" t="s">
        <v>146</v>
      </c>
      <c r="AU138" s="22" t="s">
        <v>84</v>
      </c>
      <c r="AY138" s="22" t="s">
        <v>141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22" t="s">
        <v>24</v>
      </c>
      <c r="BK138" s="182">
        <f>ROUND(I138*H138,2)</f>
        <v>0</v>
      </c>
      <c r="BL138" s="22" t="s">
        <v>151</v>
      </c>
      <c r="BM138" s="22" t="s">
        <v>217</v>
      </c>
    </row>
    <row r="139" spans="2:47" s="1" customFormat="1" ht="24">
      <c r="B139" s="39"/>
      <c r="D139" s="192" t="s">
        <v>176</v>
      </c>
      <c r="F139" s="199" t="s">
        <v>218</v>
      </c>
      <c r="I139" s="197"/>
      <c r="L139" s="39"/>
      <c r="M139" s="198"/>
      <c r="N139" s="40"/>
      <c r="O139" s="40"/>
      <c r="P139" s="40"/>
      <c r="Q139" s="40"/>
      <c r="R139" s="40"/>
      <c r="S139" s="40"/>
      <c r="T139" s="68"/>
      <c r="AT139" s="22" t="s">
        <v>176</v>
      </c>
      <c r="AU139" s="22" t="s">
        <v>84</v>
      </c>
    </row>
    <row r="140" spans="2:65" s="1" customFormat="1" ht="20.4" customHeight="1">
      <c r="B140" s="170"/>
      <c r="C140" s="171" t="s">
        <v>219</v>
      </c>
      <c r="D140" s="171" t="s">
        <v>146</v>
      </c>
      <c r="E140" s="172" t="s">
        <v>220</v>
      </c>
      <c r="F140" s="173" t="s">
        <v>221</v>
      </c>
      <c r="G140" s="174" t="s">
        <v>212</v>
      </c>
      <c r="H140" s="175">
        <v>788.35</v>
      </c>
      <c r="I140" s="176"/>
      <c r="J140" s="177">
        <f>ROUND(I140*H140,2)</f>
        <v>0</v>
      </c>
      <c r="K140" s="173" t="s">
        <v>150</v>
      </c>
      <c r="L140" s="39"/>
      <c r="M140" s="178" t="s">
        <v>5</v>
      </c>
      <c r="N140" s="179" t="s">
        <v>46</v>
      </c>
      <c r="O140" s="40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AR140" s="22" t="s">
        <v>151</v>
      </c>
      <c r="AT140" s="22" t="s">
        <v>146</v>
      </c>
      <c r="AU140" s="22" t="s">
        <v>84</v>
      </c>
      <c r="AY140" s="22" t="s">
        <v>141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22" t="s">
        <v>24</v>
      </c>
      <c r="BK140" s="182">
        <f>ROUND(I140*H140,2)</f>
        <v>0</v>
      </c>
      <c r="BL140" s="22" t="s">
        <v>151</v>
      </c>
      <c r="BM140" s="22" t="s">
        <v>222</v>
      </c>
    </row>
    <row r="141" spans="2:47" s="1" customFormat="1" ht="24">
      <c r="B141" s="39"/>
      <c r="D141" s="184" t="s">
        <v>176</v>
      </c>
      <c r="F141" s="196" t="s">
        <v>223</v>
      </c>
      <c r="I141" s="197"/>
      <c r="L141" s="39"/>
      <c r="M141" s="198"/>
      <c r="N141" s="40"/>
      <c r="O141" s="40"/>
      <c r="P141" s="40"/>
      <c r="Q141" s="40"/>
      <c r="R141" s="40"/>
      <c r="S141" s="40"/>
      <c r="T141" s="68"/>
      <c r="AT141" s="22" t="s">
        <v>176</v>
      </c>
      <c r="AU141" s="22" t="s">
        <v>84</v>
      </c>
    </row>
    <row r="142" spans="2:51" s="11" customFormat="1" ht="12">
      <c r="B142" s="183"/>
      <c r="D142" s="192" t="s">
        <v>154</v>
      </c>
      <c r="F142" s="194" t="s">
        <v>224</v>
      </c>
      <c r="H142" s="195">
        <v>788.35</v>
      </c>
      <c r="I142" s="188"/>
      <c r="L142" s="183"/>
      <c r="M142" s="189"/>
      <c r="N142" s="190"/>
      <c r="O142" s="190"/>
      <c r="P142" s="190"/>
      <c r="Q142" s="190"/>
      <c r="R142" s="190"/>
      <c r="S142" s="190"/>
      <c r="T142" s="191"/>
      <c r="AT142" s="185" t="s">
        <v>154</v>
      </c>
      <c r="AU142" s="185" t="s">
        <v>84</v>
      </c>
      <c r="AV142" s="11" t="s">
        <v>84</v>
      </c>
      <c r="AW142" s="11" t="s">
        <v>6</v>
      </c>
      <c r="AX142" s="11" t="s">
        <v>24</v>
      </c>
      <c r="AY142" s="185" t="s">
        <v>141</v>
      </c>
    </row>
    <row r="143" spans="2:65" s="1" customFormat="1" ht="20.4" customHeight="1">
      <c r="B143" s="170"/>
      <c r="C143" s="171" t="s">
        <v>225</v>
      </c>
      <c r="D143" s="171" t="s">
        <v>146</v>
      </c>
      <c r="E143" s="172" t="s">
        <v>226</v>
      </c>
      <c r="F143" s="173" t="s">
        <v>227</v>
      </c>
      <c r="G143" s="174" t="s">
        <v>212</v>
      </c>
      <c r="H143" s="175">
        <v>21.528</v>
      </c>
      <c r="I143" s="176"/>
      <c r="J143" s="177">
        <f>ROUND(I143*H143,2)</f>
        <v>0</v>
      </c>
      <c r="K143" s="173" t="s">
        <v>150</v>
      </c>
      <c r="L143" s="39"/>
      <c r="M143" s="178" t="s">
        <v>5</v>
      </c>
      <c r="N143" s="179" t="s">
        <v>46</v>
      </c>
      <c r="O143" s="40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AR143" s="22" t="s">
        <v>151</v>
      </c>
      <c r="AT143" s="22" t="s">
        <v>146</v>
      </c>
      <c r="AU143" s="22" t="s">
        <v>84</v>
      </c>
      <c r="AY143" s="22" t="s">
        <v>141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22" t="s">
        <v>24</v>
      </c>
      <c r="BK143" s="182">
        <f>ROUND(I143*H143,2)</f>
        <v>0</v>
      </c>
      <c r="BL143" s="22" t="s">
        <v>151</v>
      </c>
      <c r="BM143" s="22" t="s">
        <v>228</v>
      </c>
    </row>
    <row r="144" spans="2:47" s="1" customFormat="1" ht="12">
      <c r="B144" s="39"/>
      <c r="D144" s="184" t="s">
        <v>176</v>
      </c>
      <c r="F144" s="196" t="s">
        <v>229</v>
      </c>
      <c r="I144" s="197"/>
      <c r="L144" s="39"/>
      <c r="M144" s="198"/>
      <c r="N144" s="40"/>
      <c r="O144" s="40"/>
      <c r="P144" s="40"/>
      <c r="Q144" s="40"/>
      <c r="R144" s="40"/>
      <c r="S144" s="40"/>
      <c r="T144" s="68"/>
      <c r="AT144" s="22" t="s">
        <v>176</v>
      </c>
      <c r="AU144" s="22" t="s">
        <v>84</v>
      </c>
    </row>
    <row r="145" spans="2:51" s="11" customFormat="1" ht="12">
      <c r="B145" s="183"/>
      <c r="D145" s="192" t="s">
        <v>154</v>
      </c>
      <c r="E145" s="193" t="s">
        <v>5</v>
      </c>
      <c r="F145" s="194" t="s">
        <v>230</v>
      </c>
      <c r="H145" s="195">
        <v>21.528</v>
      </c>
      <c r="I145" s="188"/>
      <c r="L145" s="183"/>
      <c r="M145" s="189"/>
      <c r="N145" s="190"/>
      <c r="O145" s="190"/>
      <c r="P145" s="190"/>
      <c r="Q145" s="190"/>
      <c r="R145" s="190"/>
      <c r="S145" s="190"/>
      <c r="T145" s="191"/>
      <c r="AT145" s="185" t="s">
        <v>154</v>
      </c>
      <c r="AU145" s="185" t="s">
        <v>84</v>
      </c>
      <c r="AV145" s="11" t="s">
        <v>84</v>
      </c>
      <c r="AW145" s="11" t="s">
        <v>156</v>
      </c>
      <c r="AX145" s="11" t="s">
        <v>75</v>
      </c>
      <c r="AY145" s="185" t="s">
        <v>141</v>
      </c>
    </row>
    <row r="146" spans="2:65" s="1" customFormat="1" ht="20.4" customHeight="1">
      <c r="B146" s="170"/>
      <c r="C146" s="171" t="s">
        <v>231</v>
      </c>
      <c r="D146" s="171" t="s">
        <v>146</v>
      </c>
      <c r="E146" s="172" t="s">
        <v>232</v>
      </c>
      <c r="F146" s="173" t="s">
        <v>233</v>
      </c>
      <c r="G146" s="174" t="s">
        <v>212</v>
      </c>
      <c r="H146" s="175">
        <v>-10.006</v>
      </c>
      <c r="I146" s="176"/>
      <c r="J146" s="177">
        <f>ROUND(I146*H146,2)</f>
        <v>0</v>
      </c>
      <c r="K146" s="173" t="s">
        <v>5</v>
      </c>
      <c r="L146" s="39"/>
      <c r="M146" s="178" t="s">
        <v>5</v>
      </c>
      <c r="N146" s="179" t="s">
        <v>46</v>
      </c>
      <c r="O146" s="40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AR146" s="22" t="s">
        <v>151</v>
      </c>
      <c r="AT146" s="22" t="s">
        <v>146</v>
      </c>
      <c r="AU146" s="22" t="s">
        <v>84</v>
      </c>
      <c r="AY146" s="22" t="s">
        <v>141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22" t="s">
        <v>24</v>
      </c>
      <c r="BK146" s="182">
        <f>ROUND(I146*H146,2)</f>
        <v>0</v>
      </c>
      <c r="BL146" s="22" t="s">
        <v>151</v>
      </c>
      <c r="BM146" s="22" t="s">
        <v>234</v>
      </c>
    </row>
    <row r="147" spans="2:47" s="1" customFormat="1" ht="12">
      <c r="B147" s="39"/>
      <c r="D147" s="184" t="s">
        <v>176</v>
      </c>
      <c r="F147" s="196" t="s">
        <v>233</v>
      </c>
      <c r="I147" s="197"/>
      <c r="L147" s="39"/>
      <c r="M147" s="198"/>
      <c r="N147" s="40"/>
      <c r="O147" s="40"/>
      <c r="P147" s="40"/>
      <c r="Q147" s="40"/>
      <c r="R147" s="40"/>
      <c r="S147" s="40"/>
      <c r="T147" s="68"/>
      <c r="AT147" s="22" t="s">
        <v>176</v>
      </c>
      <c r="AU147" s="22" t="s">
        <v>84</v>
      </c>
    </row>
    <row r="148" spans="2:63" s="10" customFormat="1" ht="29.85" customHeight="1">
      <c r="B148" s="154"/>
      <c r="D148" s="167" t="s">
        <v>74</v>
      </c>
      <c r="E148" s="168" t="s">
        <v>235</v>
      </c>
      <c r="F148" s="168" t="s">
        <v>236</v>
      </c>
      <c r="I148" s="157"/>
      <c r="J148" s="169">
        <f>BK148</f>
        <v>0</v>
      </c>
      <c r="L148" s="154"/>
      <c r="M148" s="159"/>
      <c r="N148" s="160"/>
      <c r="O148" s="160"/>
      <c r="P148" s="161">
        <f>SUM(P149:P150)</f>
        <v>0</v>
      </c>
      <c r="Q148" s="160"/>
      <c r="R148" s="161">
        <f>SUM(R149:R150)</f>
        <v>0</v>
      </c>
      <c r="S148" s="160"/>
      <c r="T148" s="162">
        <f>SUM(T149:T150)</f>
        <v>0</v>
      </c>
      <c r="AR148" s="155" t="s">
        <v>24</v>
      </c>
      <c r="AT148" s="163" t="s">
        <v>74</v>
      </c>
      <c r="AU148" s="163" t="s">
        <v>24</v>
      </c>
      <c r="AY148" s="155" t="s">
        <v>141</v>
      </c>
      <c r="BK148" s="164">
        <f>SUM(BK149:BK150)</f>
        <v>0</v>
      </c>
    </row>
    <row r="149" spans="2:65" s="1" customFormat="1" ht="20.4" customHeight="1">
      <c r="B149" s="170"/>
      <c r="C149" s="171" t="s">
        <v>237</v>
      </c>
      <c r="D149" s="171" t="s">
        <v>146</v>
      </c>
      <c r="E149" s="172" t="s">
        <v>238</v>
      </c>
      <c r="F149" s="173" t="s">
        <v>239</v>
      </c>
      <c r="G149" s="174" t="s">
        <v>212</v>
      </c>
      <c r="H149" s="175">
        <v>3.265</v>
      </c>
      <c r="I149" s="176"/>
      <c r="J149" s="177">
        <f>ROUND(I149*H149,2)</f>
        <v>0</v>
      </c>
      <c r="K149" s="173" t="s">
        <v>150</v>
      </c>
      <c r="L149" s="39"/>
      <c r="M149" s="178" t="s">
        <v>5</v>
      </c>
      <c r="N149" s="179" t="s">
        <v>46</v>
      </c>
      <c r="O149" s="40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AR149" s="22" t="s">
        <v>151</v>
      </c>
      <c r="AT149" s="22" t="s">
        <v>146</v>
      </c>
      <c r="AU149" s="22" t="s">
        <v>84</v>
      </c>
      <c r="AY149" s="22" t="s">
        <v>141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22" t="s">
        <v>24</v>
      </c>
      <c r="BK149" s="182">
        <f>ROUND(I149*H149,2)</f>
        <v>0</v>
      </c>
      <c r="BL149" s="22" t="s">
        <v>151</v>
      </c>
      <c r="BM149" s="22" t="s">
        <v>240</v>
      </c>
    </row>
    <row r="150" spans="2:47" s="1" customFormat="1" ht="36">
      <c r="B150" s="39"/>
      <c r="D150" s="184" t="s">
        <v>176</v>
      </c>
      <c r="F150" s="196" t="s">
        <v>241</v>
      </c>
      <c r="I150" s="197"/>
      <c r="L150" s="39"/>
      <c r="M150" s="198"/>
      <c r="N150" s="40"/>
      <c r="O150" s="40"/>
      <c r="P150" s="40"/>
      <c r="Q150" s="40"/>
      <c r="R150" s="40"/>
      <c r="S150" s="40"/>
      <c r="T150" s="68"/>
      <c r="AT150" s="22" t="s">
        <v>176</v>
      </c>
      <c r="AU150" s="22" t="s">
        <v>84</v>
      </c>
    </row>
    <row r="151" spans="2:63" s="10" customFormat="1" ht="37.35" customHeight="1">
      <c r="B151" s="154"/>
      <c r="D151" s="155" t="s">
        <v>74</v>
      </c>
      <c r="E151" s="156" t="s">
        <v>242</v>
      </c>
      <c r="F151" s="156" t="s">
        <v>243</v>
      </c>
      <c r="I151" s="157"/>
      <c r="J151" s="158">
        <f>BK151</f>
        <v>0</v>
      </c>
      <c r="L151" s="154"/>
      <c r="M151" s="159"/>
      <c r="N151" s="160"/>
      <c r="O151" s="160"/>
      <c r="P151" s="161">
        <f>P152+P180+P185+P189+P194+P239+P244+P271+P429+P435+P441</f>
        <v>0</v>
      </c>
      <c r="Q151" s="160"/>
      <c r="R151" s="161">
        <f>R152+R180+R185+R189+R194+R239+R244+R271+R429+R435+R441</f>
        <v>24.004959468000006</v>
      </c>
      <c r="S151" s="160"/>
      <c r="T151" s="162">
        <f>T152+T180+T185+T189+T194+T239+T244+T271+T429+T435+T441</f>
        <v>17.640984080000003</v>
      </c>
      <c r="AR151" s="155" t="s">
        <v>84</v>
      </c>
      <c r="AT151" s="163" t="s">
        <v>74</v>
      </c>
      <c r="AU151" s="163" t="s">
        <v>75</v>
      </c>
      <c r="AY151" s="155" t="s">
        <v>141</v>
      </c>
      <c r="BK151" s="164">
        <f>BK152+BK180+BK185+BK189+BK194+BK239+BK244+BK271+BK429+BK435+BK441</f>
        <v>0</v>
      </c>
    </row>
    <row r="152" spans="2:63" s="10" customFormat="1" ht="19.95" customHeight="1">
      <c r="B152" s="154"/>
      <c r="D152" s="167" t="s">
        <v>74</v>
      </c>
      <c r="E152" s="168" t="s">
        <v>244</v>
      </c>
      <c r="F152" s="168" t="s">
        <v>245</v>
      </c>
      <c r="I152" s="157"/>
      <c r="J152" s="169">
        <f>BK152</f>
        <v>0</v>
      </c>
      <c r="L152" s="154"/>
      <c r="M152" s="159"/>
      <c r="N152" s="160"/>
      <c r="O152" s="160"/>
      <c r="P152" s="161">
        <f>SUM(P153:P179)</f>
        <v>0</v>
      </c>
      <c r="Q152" s="160"/>
      <c r="R152" s="161">
        <f>SUM(R153:R179)</f>
        <v>5.1169438000000005</v>
      </c>
      <c r="S152" s="160"/>
      <c r="T152" s="162">
        <f>SUM(T153:T179)</f>
        <v>0</v>
      </c>
      <c r="AR152" s="155" t="s">
        <v>84</v>
      </c>
      <c r="AT152" s="163" t="s">
        <v>74</v>
      </c>
      <c r="AU152" s="163" t="s">
        <v>24</v>
      </c>
      <c r="AY152" s="155" t="s">
        <v>141</v>
      </c>
      <c r="BK152" s="164">
        <f>SUM(BK153:BK179)</f>
        <v>0</v>
      </c>
    </row>
    <row r="153" spans="2:65" s="1" customFormat="1" ht="20.4" customHeight="1">
      <c r="B153" s="170"/>
      <c r="C153" s="171" t="s">
        <v>11</v>
      </c>
      <c r="D153" s="171" t="s">
        <v>146</v>
      </c>
      <c r="E153" s="172" t="s">
        <v>246</v>
      </c>
      <c r="F153" s="173" t="s">
        <v>247</v>
      </c>
      <c r="G153" s="174" t="s">
        <v>149</v>
      </c>
      <c r="H153" s="175">
        <v>635.495</v>
      </c>
      <c r="I153" s="176"/>
      <c r="J153" s="177">
        <f>ROUND(I153*H153,2)</f>
        <v>0</v>
      </c>
      <c r="K153" s="173" t="s">
        <v>150</v>
      </c>
      <c r="L153" s="39"/>
      <c r="M153" s="178" t="s">
        <v>5</v>
      </c>
      <c r="N153" s="179" t="s">
        <v>46</v>
      </c>
      <c r="O153" s="40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AR153" s="22" t="s">
        <v>248</v>
      </c>
      <c r="AT153" s="22" t="s">
        <v>146</v>
      </c>
      <c r="AU153" s="22" t="s">
        <v>84</v>
      </c>
      <c r="AY153" s="22" t="s">
        <v>141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22" t="s">
        <v>24</v>
      </c>
      <c r="BK153" s="182">
        <f>ROUND(I153*H153,2)</f>
        <v>0</v>
      </c>
      <c r="BL153" s="22" t="s">
        <v>248</v>
      </c>
      <c r="BM153" s="22" t="s">
        <v>249</v>
      </c>
    </row>
    <row r="154" spans="2:51" s="11" customFormat="1" ht="12">
      <c r="B154" s="183"/>
      <c r="D154" s="184" t="s">
        <v>154</v>
      </c>
      <c r="E154" s="185" t="s">
        <v>5</v>
      </c>
      <c r="F154" s="186" t="s">
        <v>250</v>
      </c>
      <c r="H154" s="187">
        <v>3.96</v>
      </c>
      <c r="I154" s="188"/>
      <c r="L154" s="183"/>
      <c r="M154" s="189"/>
      <c r="N154" s="190"/>
      <c r="O154" s="190"/>
      <c r="P154" s="190"/>
      <c r="Q154" s="190"/>
      <c r="R154" s="190"/>
      <c r="S154" s="190"/>
      <c r="T154" s="191"/>
      <c r="AT154" s="185" t="s">
        <v>154</v>
      </c>
      <c r="AU154" s="185" t="s">
        <v>84</v>
      </c>
      <c r="AV154" s="11" t="s">
        <v>84</v>
      </c>
      <c r="AW154" s="11" t="s">
        <v>156</v>
      </c>
      <c r="AX154" s="11" t="s">
        <v>75</v>
      </c>
      <c r="AY154" s="185" t="s">
        <v>141</v>
      </c>
    </row>
    <row r="155" spans="2:51" s="11" customFormat="1" ht="12">
      <c r="B155" s="183"/>
      <c r="D155" s="184" t="s">
        <v>154</v>
      </c>
      <c r="E155" s="185" t="s">
        <v>5</v>
      </c>
      <c r="F155" s="186" t="s">
        <v>251</v>
      </c>
      <c r="H155" s="187">
        <v>10.725</v>
      </c>
      <c r="I155" s="188"/>
      <c r="L155" s="183"/>
      <c r="M155" s="189"/>
      <c r="N155" s="190"/>
      <c r="O155" s="190"/>
      <c r="P155" s="190"/>
      <c r="Q155" s="190"/>
      <c r="R155" s="190"/>
      <c r="S155" s="190"/>
      <c r="T155" s="191"/>
      <c r="AT155" s="185" t="s">
        <v>154</v>
      </c>
      <c r="AU155" s="185" t="s">
        <v>84</v>
      </c>
      <c r="AV155" s="11" t="s">
        <v>84</v>
      </c>
      <c r="AW155" s="11" t="s">
        <v>156</v>
      </c>
      <c r="AX155" s="11" t="s">
        <v>75</v>
      </c>
      <c r="AY155" s="185" t="s">
        <v>141</v>
      </c>
    </row>
    <row r="156" spans="2:51" s="11" customFormat="1" ht="12">
      <c r="B156" s="183"/>
      <c r="D156" s="184" t="s">
        <v>154</v>
      </c>
      <c r="E156" s="185" t="s">
        <v>5</v>
      </c>
      <c r="F156" s="186" t="s">
        <v>252</v>
      </c>
      <c r="H156" s="187">
        <v>21.8</v>
      </c>
      <c r="I156" s="188"/>
      <c r="L156" s="183"/>
      <c r="M156" s="189"/>
      <c r="N156" s="190"/>
      <c r="O156" s="190"/>
      <c r="P156" s="190"/>
      <c r="Q156" s="190"/>
      <c r="R156" s="190"/>
      <c r="S156" s="190"/>
      <c r="T156" s="191"/>
      <c r="AT156" s="185" t="s">
        <v>154</v>
      </c>
      <c r="AU156" s="185" t="s">
        <v>84</v>
      </c>
      <c r="AV156" s="11" t="s">
        <v>84</v>
      </c>
      <c r="AW156" s="11" t="s">
        <v>156</v>
      </c>
      <c r="AX156" s="11" t="s">
        <v>75</v>
      </c>
      <c r="AY156" s="185" t="s">
        <v>141</v>
      </c>
    </row>
    <row r="157" spans="2:51" s="11" customFormat="1" ht="12">
      <c r="B157" s="183"/>
      <c r="D157" s="184" t="s">
        <v>154</v>
      </c>
      <c r="E157" s="185" t="s">
        <v>5</v>
      </c>
      <c r="F157" s="186" t="s">
        <v>253</v>
      </c>
      <c r="H157" s="187">
        <v>22.33</v>
      </c>
      <c r="I157" s="188"/>
      <c r="L157" s="183"/>
      <c r="M157" s="189"/>
      <c r="N157" s="190"/>
      <c r="O157" s="190"/>
      <c r="P157" s="190"/>
      <c r="Q157" s="190"/>
      <c r="R157" s="190"/>
      <c r="S157" s="190"/>
      <c r="T157" s="191"/>
      <c r="AT157" s="185" t="s">
        <v>154</v>
      </c>
      <c r="AU157" s="185" t="s">
        <v>84</v>
      </c>
      <c r="AV157" s="11" t="s">
        <v>84</v>
      </c>
      <c r="AW157" s="11" t="s">
        <v>156</v>
      </c>
      <c r="AX157" s="11" t="s">
        <v>75</v>
      </c>
      <c r="AY157" s="185" t="s">
        <v>141</v>
      </c>
    </row>
    <row r="158" spans="2:51" s="11" customFormat="1" ht="12">
      <c r="B158" s="183"/>
      <c r="D158" s="184" t="s">
        <v>154</v>
      </c>
      <c r="E158" s="185" t="s">
        <v>5</v>
      </c>
      <c r="F158" s="186" t="s">
        <v>254</v>
      </c>
      <c r="H158" s="187">
        <v>30</v>
      </c>
      <c r="I158" s="188"/>
      <c r="L158" s="183"/>
      <c r="M158" s="189"/>
      <c r="N158" s="190"/>
      <c r="O158" s="190"/>
      <c r="P158" s="190"/>
      <c r="Q158" s="190"/>
      <c r="R158" s="190"/>
      <c r="S158" s="190"/>
      <c r="T158" s="191"/>
      <c r="AT158" s="185" t="s">
        <v>154</v>
      </c>
      <c r="AU158" s="185" t="s">
        <v>84</v>
      </c>
      <c r="AV158" s="11" t="s">
        <v>84</v>
      </c>
      <c r="AW158" s="11" t="s">
        <v>156</v>
      </c>
      <c r="AX158" s="11" t="s">
        <v>75</v>
      </c>
      <c r="AY158" s="185" t="s">
        <v>141</v>
      </c>
    </row>
    <row r="159" spans="2:51" s="11" customFormat="1" ht="12">
      <c r="B159" s="183"/>
      <c r="D159" s="184" t="s">
        <v>154</v>
      </c>
      <c r="E159" s="185" t="s">
        <v>5</v>
      </c>
      <c r="F159" s="186" t="s">
        <v>255</v>
      </c>
      <c r="H159" s="187">
        <v>35.2</v>
      </c>
      <c r="I159" s="188"/>
      <c r="L159" s="183"/>
      <c r="M159" s="189"/>
      <c r="N159" s="190"/>
      <c r="O159" s="190"/>
      <c r="P159" s="190"/>
      <c r="Q159" s="190"/>
      <c r="R159" s="190"/>
      <c r="S159" s="190"/>
      <c r="T159" s="191"/>
      <c r="AT159" s="185" t="s">
        <v>154</v>
      </c>
      <c r="AU159" s="185" t="s">
        <v>84</v>
      </c>
      <c r="AV159" s="11" t="s">
        <v>84</v>
      </c>
      <c r="AW159" s="11" t="s">
        <v>156</v>
      </c>
      <c r="AX159" s="11" t="s">
        <v>75</v>
      </c>
      <c r="AY159" s="185" t="s">
        <v>141</v>
      </c>
    </row>
    <row r="160" spans="2:51" s="11" customFormat="1" ht="12">
      <c r="B160" s="183"/>
      <c r="D160" s="184" t="s">
        <v>154</v>
      </c>
      <c r="E160" s="185" t="s">
        <v>5</v>
      </c>
      <c r="F160" s="186" t="s">
        <v>256</v>
      </c>
      <c r="H160" s="187">
        <v>41.57</v>
      </c>
      <c r="I160" s="188"/>
      <c r="L160" s="183"/>
      <c r="M160" s="189"/>
      <c r="N160" s="190"/>
      <c r="O160" s="190"/>
      <c r="P160" s="190"/>
      <c r="Q160" s="190"/>
      <c r="R160" s="190"/>
      <c r="S160" s="190"/>
      <c r="T160" s="191"/>
      <c r="AT160" s="185" t="s">
        <v>154</v>
      </c>
      <c r="AU160" s="185" t="s">
        <v>84</v>
      </c>
      <c r="AV160" s="11" t="s">
        <v>84</v>
      </c>
      <c r="AW160" s="11" t="s">
        <v>156</v>
      </c>
      <c r="AX160" s="11" t="s">
        <v>75</v>
      </c>
      <c r="AY160" s="185" t="s">
        <v>141</v>
      </c>
    </row>
    <row r="161" spans="2:51" s="12" customFormat="1" ht="12">
      <c r="B161" s="200"/>
      <c r="D161" s="184" t="s">
        <v>154</v>
      </c>
      <c r="E161" s="201" t="s">
        <v>5</v>
      </c>
      <c r="F161" s="202" t="s">
        <v>257</v>
      </c>
      <c r="H161" s="203" t="s">
        <v>5</v>
      </c>
      <c r="I161" s="204"/>
      <c r="L161" s="200"/>
      <c r="M161" s="205"/>
      <c r="N161" s="206"/>
      <c r="O161" s="206"/>
      <c r="P161" s="206"/>
      <c r="Q161" s="206"/>
      <c r="R161" s="206"/>
      <c r="S161" s="206"/>
      <c r="T161" s="207"/>
      <c r="AT161" s="203" t="s">
        <v>154</v>
      </c>
      <c r="AU161" s="203" t="s">
        <v>84</v>
      </c>
      <c r="AV161" s="12" t="s">
        <v>24</v>
      </c>
      <c r="AW161" s="12" t="s">
        <v>156</v>
      </c>
      <c r="AX161" s="12" t="s">
        <v>75</v>
      </c>
      <c r="AY161" s="203" t="s">
        <v>141</v>
      </c>
    </row>
    <row r="162" spans="2:51" s="11" customFormat="1" ht="12">
      <c r="B162" s="183"/>
      <c r="D162" s="184" t="s">
        <v>154</v>
      </c>
      <c r="E162" s="185" t="s">
        <v>5</v>
      </c>
      <c r="F162" s="186" t="s">
        <v>258</v>
      </c>
      <c r="H162" s="187">
        <v>150.64</v>
      </c>
      <c r="I162" s="188"/>
      <c r="L162" s="183"/>
      <c r="M162" s="189"/>
      <c r="N162" s="190"/>
      <c r="O162" s="190"/>
      <c r="P162" s="190"/>
      <c r="Q162" s="190"/>
      <c r="R162" s="190"/>
      <c r="S162" s="190"/>
      <c r="T162" s="191"/>
      <c r="AT162" s="185" t="s">
        <v>154</v>
      </c>
      <c r="AU162" s="185" t="s">
        <v>84</v>
      </c>
      <c r="AV162" s="11" t="s">
        <v>84</v>
      </c>
      <c r="AW162" s="11" t="s">
        <v>156</v>
      </c>
      <c r="AX162" s="11" t="s">
        <v>75</v>
      </c>
      <c r="AY162" s="185" t="s">
        <v>141</v>
      </c>
    </row>
    <row r="163" spans="2:51" s="11" customFormat="1" ht="12">
      <c r="B163" s="183"/>
      <c r="D163" s="184" t="s">
        <v>154</v>
      </c>
      <c r="E163" s="185" t="s">
        <v>5</v>
      </c>
      <c r="F163" s="186" t="s">
        <v>259</v>
      </c>
      <c r="H163" s="187">
        <v>189.84</v>
      </c>
      <c r="I163" s="188"/>
      <c r="L163" s="183"/>
      <c r="M163" s="189"/>
      <c r="N163" s="190"/>
      <c r="O163" s="190"/>
      <c r="P163" s="190"/>
      <c r="Q163" s="190"/>
      <c r="R163" s="190"/>
      <c r="S163" s="190"/>
      <c r="T163" s="191"/>
      <c r="AT163" s="185" t="s">
        <v>154</v>
      </c>
      <c r="AU163" s="185" t="s">
        <v>84</v>
      </c>
      <c r="AV163" s="11" t="s">
        <v>84</v>
      </c>
      <c r="AW163" s="11" t="s">
        <v>156</v>
      </c>
      <c r="AX163" s="11" t="s">
        <v>75</v>
      </c>
      <c r="AY163" s="185" t="s">
        <v>141</v>
      </c>
    </row>
    <row r="164" spans="2:51" s="11" customFormat="1" ht="12">
      <c r="B164" s="183"/>
      <c r="D164" s="184" t="s">
        <v>154</v>
      </c>
      <c r="E164" s="185" t="s">
        <v>5</v>
      </c>
      <c r="F164" s="186" t="s">
        <v>260</v>
      </c>
      <c r="H164" s="187">
        <v>91.29</v>
      </c>
      <c r="I164" s="188"/>
      <c r="L164" s="183"/>
      <c r="M164" s="189"/>
      <c r="N164" s="190"/>
      <c r="O164" s="190"/>
      <c r="P164" s="190"/>
      <c r="Q164" s="190"/>
      <c r="R164" s="190"/>
      <c r="S164" s="190"/>
      <c r="T164" s="191"/>
      <c r="AT164" s="185" t="s">
        <v>154</v>
      </c>
      <c r="AU164" s="185" t="s">
        <v>84</v>
      </c>
      <c r="AV164" s="11" t="s">
        <v>84</v>
      </c>
      <c r="AW164" s="11" t="s">
        <v>156</v>
      </c>
      <c r="AX164" s="11" t="s">
        <v>75</v>
      </c>
      <c r="AY164" s="185" t="s">
        <v>141</v>
      </c>
    </row>
    <row r="165" spans="2:51" s="11" customFormat="1" ht="12">
      <c r="B165" s="183"/>
      <c r="D165" s="184" t="s">
        <v>154</v>
      </c>
      <c r="E165" s="185" t="s">
        <v>5</v>
      </c>
      <c r="F165" s="186" t="s">
        <v>261</v>
      </c>
      <c r="H165" s="187">
        <v>7</v>
      </c>
      <c r="I165" s="188"/>
      <c r="L165" s="183"/>
      <c r="M165" s="189"/>
      <c r="N165" s="190"/>
      <c r="O165" s="190"/>
      <c r="P165" s="190"/>
      <c r="Q165" s="190"/>
      <c r="R165" s="190"/>
      <c r="S165" s="190"/>
      <c r="T165" s="191"/>
      <c r="AT165" s="185" t="s">
        <v>154</v>
      </c>
      <c r="AU165" s="185" t="s">
        <v>84</v>
      </c>
      <c r="AV165" s="11" t="s">
        <v>84</v>
      </c>
      <c r="AW165" s="11" t="s">
        <v>156</v>
      </c>
      <c r="AX165" s="11" t="s">
        <v>75</v>
      </c>
      <c r="AY165" s="185" t="s">
        <v>141</v>
      </c>
    </row>
    <row r="166" spans="2:51" s="11" customFormat="1" ht="12">
      <c r="B166" s="183"/>
      <c r="D166" s="184" t="s">
        <v>154</v>
      </c>
      <c r="E166" s="185" t="s">
        <v>5</v>
      </c>
      <c r="F166" s="186" t="s">
        <v>262</v>
      </c>
      <c r="H166" s="187">
        <v>12.78</v>
      </c>
      <c r="I166" s="188"/>
      <c r="L166" s="183"/>
      <c r="M166" s="189"/>
      <c r="N166" s="190"/>
      <c r="O166" s="190"/>
      <c r="P166" s="190"/>
      <c r="Q166" s="190"/>
      <c r="R166" s="190"/>
      <c r="S166" s="190"/>
      <c r="T166" s="191"/>
      <c r="AT166" s="185" t="s">
        <v>154</v>
      </c>
      <c r="AU166" s="185" t="s">
        <v>84</v>
      </c>
      <c r="AV166" s="11" t="s">
        <v>84</v>
      </c>
      <c r="AW166" s="11" t="s">
        <v>156</v>
      </c>
      <c r="AX166" s="11" t="s">
        <v>75</v>
      </c>
      <c r="AY166" s="185" t="s">
        <v>141</v>
      </c>
    </row>
    <row r="167" spans="2:51" s="11" customFormat="1" ht="12">
      <c r="B167" s="183"/>
      <c r="D167" s="192" t="s">
        <v>154</v>
      </c>
      <c r="E167" s="193" t="s">
        <v>5</v>
      </c>
      <c r="F167" s="194" t="s">
        <v>263</v>
      </c>
      <c r="H167" s="195">
        <v>18.36</v>
      </c>
      <c r="I167" s="188"/>
      <c r="L167" s="183"/>
      <c r="M167" s="189"/>
      <c r="N167" s="190"/>
      <c r="O167" s="190"/>
      <c r="P167" s="190"/>
      <c r="Q167" s="190"/>
      <c r="R167" s="190"/>
      <c r="S167" s="190"/>
      <c r="T167" s="191"/>
      <c r="AT167" s="185" t="s">
        <v>154</v>
      </c>
      <c r="AU167" s="185" t="s">
        <v>84</v>
      </c>
      <c r="AV167" s="11" t="s">
        <v>84</v>
      </c>
      <c r="AW167" s="11" t="s">
        <v>156</v>
      </c>
      <c r="AX167" s="11" t="s">
        <v>75</v>
      </c>
      <c r="AY167" s="185" t="s">
        <v>141</v>
      </c>
    </row>
    <row r="168" spans="2:65" s="1" customFormat="1" ht="20.4" customHeight="1">
      <c r="B168" s="170"/>
      <c r="C168" s="171" t="s">
        <v>248</v>
      </c>
      <c r="D168" s="171" t="s">
        <v>146</v>
      </c>
      <c r="E168" s="172" t="s">
        <v>264</v>
      </c>
      <c r="F168" s="173" t="s">
        <v>265</v>
      </c>
      <c r="G168" s="174" t="s">
        <v>149</v>
      </c>
      <c r="H168" s="175">
        <v>701.745</v>
      </c>
      <c r="I168" s="176"/>
      <c r="J168" s="177">
        <f>ROUND(I168*H168,2)</f>
        <v>0</v>
      </c>
      <c r="K168" s="173" t="s">
        <v>5</v>
      </c>
      <c r="L168" s="39"/>
      <c r="M168" s="178" t="s">
        <v>5</v>
      </c>
      <c r="N168" s="179" t="s">
        <v>46</v>
      </c>
      <c r="O168" s="40"/>
      <c r="P168" s="180">
        <f>O168*H168</f>
        <v>0</v>
      </c>
      <c r="Q168" s="180">
        <v>2E-05</v>
      </c>
      <c r="R168" s="180">
        <f>Q168*H168</f>
        <v>0.014034900000000001</v>
      </c>
      <c r="S168" s="180">
        <v>0</v>
      </c>
      <c r="T168" s="181">
        <f>S168*H168</f>
        <v>0</v>
      </c>
      <c r="AR168" s="22" t="s">
        <v>248</v>
      </c>
      <c r="AT168" s="22" t="s">
        <v>146</v>
      </c>
      <c r="AU168" s="22" t="s">
        <v>84</v>
      </c>
      <c r="AY168" s="22" t="s">
        <v>141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22" t="s">
        <v>24</v>
      </c>
      <c r="BK168" s="182">
        <f>ROUND(I168*H168,2)</f>
        <v>0</v>
      </c>
      <c r="BL168" s="22" t="s">
        <v>248</v>
      </c>
      <c r="BM168" s="22" t="s">
        <v>266</v>
      </c>
    </row>
    <row r="169" spans="2:51" s="11" customFormat="1" ht="12">
      <c r="B169" s="183"/>
      <c r="D169" s="184" t="s">
        <v>154</v>
      </c>
      <c r="E169" s="185" t="s">
        <v>5</v>
      </c>
      <c r="F169" s="186" t="s">
        <v>267</v>
      </c>
      <c r="H169" s="187">
        <v>118.635</v>
      </c>
      <c r="I169" s="188"/>
      <c r="L169" s="183"/>
      <c r="M169" s="189"/>
      <c r="N169" s="190"/>
      <c r="O169" s="190"/>
      <c r="P169" s="190"/>
      <c r="Q169" s="190"/>
      <c r="R169" s="190"/>
      <c r="S169" s="190"/>
      <c r="T169" s="191"/>
      <c r="AT169" s="185" t="s">
        <v>154</v>
      </c>
      <c r="AU169" s="185" t="s">
        <v>84</v>
      </c>
      <c r="AV169" s="11" t="s">
        <v>84</v>
      </c>
      <c r="AW169" s="11" t="s">
        <v>156</v>
      </c>
      <c r="AX169" s="11" t="s">
        <v>75</v>
      </c>
      <c r="AY169" s="185" t="s">
        <v>141</v>
      </c>
    </row>
    <row r="170" spans="2:51" s="11" customFormat="1" ht="12">
      <c r="B170" s="183"/>
      <c r="D170" s="184" t="s">
        <v>154</v>
      </c>
      <c r="E170" s="185" t="s">
        <v>5</v>
      </c>
      <c r="F170" s="186" t="s">
        <v>268</v>
      </c>
      <c r="H170" s="187">
        <v>141.92</v>
      </c>
      <c r="I170" s="188"/>
      <c r="L170" s="183"/>
      <c r="M170" s="189"/>
      <c r="N170" s="190"/>
      <c r="O170" s="190"/>
      <c r="P170" s="190"/>
      <c r="Q170" s="190"/>
      <c r="R170" s="190"/>
      <c r="S170" s="190"/>
      <c r="T170" s="191"/>
      <c r="AT170" s="185" t="s">
        <v>154</v>
      </c>
      <c r="AU170" s="185" t="s">
        <v>84</v>
      </c>
      <c r="AV170" s="11" t="s">
        <v>84</v>
      </c>
      <c r="AW170" s="11" t="s">
        <v>156</v>
      </c>
      <c r="AX170" s="11" t="s">
        <v>75</v>
      </c>
      <c r="AY170" s="185" t="s">
        <v>141</v>
      </c>
    </row>
    <row r="171" spans="2:51" s="11" customFormat="1" ht="12">
      <c r="B171" s="183"/>
      <c r="D171" s="184" t="s">
        <v>154</v>
      </c>
      <c r="E171" s="185" t="s">
        <v>5</v>
      </c>
      <c r="F171" s="186" t="s">
        <v>269</v>
      </c>
      <c r="H171" s="187">
        <v>141.92</v>
      </c>
      <c r="I171" s="188"/>
      <c r="L171" s="183"/>
      <c r="M171" s="189"/>
      <c r="N171" s="190"/>
      <c r="O171" s="190"/>
      <c r="P171" s="190"/>
      <c r="Q171" s="190"/>
      <c r="R171" s="190"/>
      <c r="S171" s="190"/>
      <c r="T171" s="191"/>
      <c r="AT171" s="185" t="s">
        <v>154</v>
      </c>
      <c r="AU171" s="185" t="s">
        <v>84</v>
      </c>
      <c r="AV171" s="11" t="s">
        <v>84</v>
      </c>
      <c r="AW171" s="11" t="s">
        <v>156</v>
      </c>
      <c r="AX171" s="11" t="s">
        <v>75</v>
      </c>
      <c r="AY171" s="185" t="s">
        <v>141</v>
      </c>
    </row>
    <row r="172" spans="2:51" s="11" customFormat="1" ht="12">
      <c r="B172" s="183"/>
      <c r="D172" s="184" t="s">
        <v>154</v>
      </c>
      <c r="E172" s="185" t="s">
        <v>5</v>
      </c>
      <c r="F172" s="186" t="s">
        <v>270</v>
      </c>
      <c r="H172" s="187">
        <v>155.595</v>
      </c>
      <c r="I172" s="188"/>
      <c r="L172" s="183"/>
      <c r="M172" s="189"/>
      <c r="N172" s="190"/>
      <c r="O172" s="190"/>
      <c r="P172" s="190"/>
      <c r="Q172" s="190"/>
      <c r="R172" s="190"/>
      <c r="S172" s="190"/>
      <c r="T172" s="191"/>
      <c r="AT172" s="185" t="s">
        <v>154</v>
      </c>
      <c r="AU172" s="185" t="s">
        <v>84</v>
      </c>
      <c r="AV172" s="11" t="s">
        <v>84</v>
      </c>
      <c r="AW172" s="11" t="s">
        <v>156</v>
      </c>
      <c r="AX172" s="11" t="s">
        <v>75</v>
      </c>
      <c r="AY172" s="185" t="s">
        <v>141</v>
      </c>
    </row>
    <row r="173" spans="2:51" s="11" customFormat="1" ht="12">
      <c r="B173" s="183"/>
      <c r="D173" s="184" t="s">
        <v>154</v>
      </c>
      <c r="E173" s="185" t="s">
        <v>5</v>
      </c>
      <c r="F173" s="186" t="s">
        <v>271</v>
      </c>
      <c r="H173" s="187">
        <v>4.65</v>
      </c>
      <c r="I173" s="188"/>
      <c r="L173" s="183"/>
      <c r="M173" s="189"/>
      <c r="N173" s="190"/>
      <c r="O173" s="190"/>
      <c r="P173" s="190"/>
      <c r="Q173" s="190"/>
      <c r="R173" s="190"/>
      <c r="S173" s="190"/>
      <c r="T173" s="191"/>
      <c r="AT173" s="185" t="s">
        <v>154</v>
      </c>
      <c r="AU173" s="185" t="s">
        <v>84</v>
      </c>
      <c r="AV173" s="11" t="s">
        <v>84</v>
      </c>
      <c r="AW173" s="11" t="s">
        <v>156</v>
      </c>
      <c r="AX173" s="11" t="s">
        <v>75</v>
      </c>
      <c r="AY173" s="185" t="s">
        <v>141</v>
      </c>
    </row>
    <row r="174" spans="2:51" s="11" customFormat="1" ht="24">
      <c r="B174" s="183"/>
      <c r="D174" s="192" t="s">
        <v>154</v>
      </c>
      <c r="E174" s="193" t="s">
        <v>5</v>
      </c>
      <c r="F174" s="194" t="s">
        <v>272</v>
      </c>
      <c r="H174" s="195">
        <v>139.025</v>
      </c>
      <c r="I174" s="188"/>
      <c r="L174" s="183"/>
      <c r="M174" s="189"/>
      <c r="N174" s="190"/>
      <c r="O174" s="190"/>
      <c r="P174" s="190"/>
      <c r="Q174" s="190"/>
      <c r="R174" s="190"/>
      <c r="S174" s="190"/>
      <c r="T174" s="191"/>
      <c r="AT174" s="185" t="s">
        <v>154</v>
      </c>
      <c r="AU174" s="185" t="s">
        <v>84</v>
      </c>
      <c r="AV174" s="11" t="s">
        <v>84</v>
      </c>
      <c r="AW174" s="11" t="s">
        <v>156</v>
      </c>
      <c r="AX174" s="11" t="s">
        <v>75</v>
      </c>
      <c r="AY174" s="185" t="s">
        <v>141</v>
      </c>
    </row>
    <row r="175" spans="2:65" s="1" customFormat="1" ht="20.4" customHeight="1">
      <c r="B175" s="170"/>
      <c r="C175" s="208" t="s">
        <v>273</v>
      </c>
      <c r="D175" s="208" t="s">
        <v>274</v>
      </c>
      <c r="E175" s="209" t="s">
        <v>275</v>
      </c>
      <c r="F175" s="210" t="s">
        <v>276</v>
      </c>
      <c r="G175" s="211" t="s">
        <v>149</v>
      </c>
      <c r="H175" s="212">
        <v>1925.626</v>
      </c>
      <c r="I175" s="213"/>
      <c r="J175" s="214">
        <f>ROUND(I175*H175,2)</f>
        <v>0</v>
      </c>
      <c r="K175" s="210" t="s">
        <v>277</v>
      </c>
      <c r="L175" s="215"/>
      <c r="M175" s="216" t="s">
        <v>5</v>
      </c>
      <c r="N175" s="217" t="s">
        <v>46</v>
      </c>
      <c r="O175" s="40"/>
      <c r="P175" s="180">
        <f>O175*H175</f>
        <v>0</v>
      </c>
      <c r="Q175" s="180">
        <v>0.00265</v>
      </c>
      <c r="R175" s="180">
        <f>Q175*H175</f>
        <v>5.1029089</v>
      </c>
      <c r="S175" s="180">
        <v>0</v>
      </c>
      <c r="T175" s="181">
        <f>S175*H175</f>
        <v>0</v>
      </c>
      <c r="AR175" s="22" t="s">
        <v>278</v>
      </c>
      <c r="AT175" s="22" t="s">
        <v>274</v>
      </c>
      <c r="AU175" s="22" t="s">
        <v>84</v>
      </c>
      <c r="AY175" s="22" t="s">
        <v>141</v>
      </c>
      <c r="BE175" s="182">
        <f>IF(N175="základní",J175,0)</f>
        <v>0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22" t="s">
        <v>24</v>
      </c>
      <c r="BK175" s="182">
        <f>ROUND(I175*H175,2)</f>
        <v>0</v>
      </c>
      <c r="BL175" s="22" t="s">
        <v>248</v>
      </c>
      <c r="BM175" s="22" t="s">
        <v>279</v>
      </c>
    </row>
    <row r="176" spans="2:47" s="1" customFormat="1" ht="12">
      <c r="B176" s="39"/>
      <c r="D176" s="184" t="s">
        <v>176</v>
      </c>
      <c r="F176" s="196" t="s">
        <v>276</v>
      </c>
      <c r="I176" s="197"/>
      <c r="L176" s="39"/>
      <c r="M176" s="198"/>
      <c r="N176" s="40"/>
      <c r="O176" s="40"/>
      <c r="P176" s="40"/>
      <c r="Q176" s="40"/>
      <c r="R176" s="40"/>
      <c r="S176" s="40"/>
      <c r="T176" s="68"/>
      <c r="AT176" s="22" t="s">
        <v>176</v>
      </c>
      <c r="AU176" s="22" t="s">
        <v>84</v>
      </c>
    </row>
    <row r="177" spans="2:51" s="11" customFormat="1" ht="12">
      <c r="B177" s="183"/>
      <c r="D177" s="184" t="s">
        <v>154</v>
      </c>
      <c r="E177" s="185" t="s">
        <v>5</v>
      </c>
      <c r="F177" s="186" t="s">
        <v>280</v>
      </c>
      <c r="H177" s="187">
        <v>1604.688</v>
      </c>
      <c r="I177" s="188"/>
      <c r="L177" s="183"/>
      <c r="M177" s="189"/>
      <c r="N177" s="190"/>
      <c r="O177" s="190"/>
      <c r="P177" s="190"/>
      <c r="Q177" s="190"/>
      <c r="R177" s="190"/>
      <c r="S177" s="190"/>
      <c r="T177" s="191"/>
      <c r="AT177" s="185" t="s">
        <v>154</v>
      </c>
      <c r="AU177" s="185" t="s">
        <v>84</v>
      </c>
      <c r="AV177" s="11" t="s">
        <v>84</v>
      </c>
      <c r="AW177" s="11" t="s">
        <v>156</v>
      </c>
      <c r="AX177" s="11" t="s">
        <v>75</v>
      </c>
      <c r="AY177" s="185" t="s">
        <v>141</v>
      </c>
    </row>
    <row r="178" spans="2:51" s="11" customFormat="1" ht="12">
      <c r="B178" s="183"/>
      <c r="D178" s="192" t="s">
        <v>154</v>
      </c>
      <c r="F178" s="194" t="s">
        <v>281</v>
      </c>
      <c r="H178" s="195">
        <v>1925.626</v>
      </c>
      <c r="I178" s="188"/>
      <c r="L178" s="183"/>
      <c r="M178" s="189"/>
      <c r="N178" s="190"/>
      <c r="O178" s="190"/>
      <c r="P178" s="190"/>
      <c r="Q178" s="190"/>
      <c r="R178" s="190"/>
      <c r="S178" s="190"/>
      <c r="T178" s="191"/>
      <c r="AT178" s="185" t="s">
        <v>154</v>
      </c>
      <c r="AU178" s="185" t="s">
        <v>84</v>
      </c>
      <c r="AV178" s="11" t="s">
        <v>84</v>
      </c>
      <c r="AW178" s="11" t="s">
        <v>6</v>
      </c>
      <c r="AX178" s="11" t="s">
        <v>24</v>
      </c>
      <c r="AY178" s="185" t="s">
        <v>141</v>
      </c>
    </row>
    <row r="179" spans="2:65" s="1" customFormat="1" ht="20.4" customHeight="1">
      <c r="B179" s="170"/>
      <c r="C179" s="171" t="s">
        <v>282</v>
      </c>
      <c r="D179" s="171" t="s">
        <v>146</v>
      </c>
      <c r="E179" s="172" t="s">
        <v>283</v>
      </c>
      <c r="F179" s="173" t="s">
        <v>284</v>
      </c>
      <c r="G179" s="174" t="s">
        <v>212</v>
      </c>
      <c r="H179" s="175">
        <v>5.117</v>
      </c>
      <c r="I179" s="176"/>
      <c r="J179" s="177">
        <f>ROUND(I179*H179,2)</f>
        <v>0</v>
      </c>
      <c r="K179" s="173" t="s">
        <v>150</v>
      </c>
      <c r="L179" s="39"/>
      <c r="M179" s="178" t="s">
        <v>5</v>
      </c>
      <c r="N179" s="179" t="s">
        <v>46</v>
      </c>
      <c r="O179" s="40"/>
      <c r="P179" s="180">
        <f>O179*H179</f>
        <v>0</v>
      </c>
      <c r="Q179" s="180">
        <v>0</v>
      </c>
      <c r="R179" s="180">
        <f>Q179*H179</f>
        <v>0</v>
      </c>
      <c r="S179" s="180">
        <v>0</v>
      </c>
      <c r="T179" s="181">
        <f>S179*H179</f>
        <v>0</v>
      </c>
      <c r="AR179" s="22" t="s">
        <v>248</v>
      </c>
      <c r="AT179" s="22" t="s">
        <v>146</v>
      </c>
      <c r="AU179" s="22" t="s">
        <v>84</v>
      </c>
      <c r="AY179" s="22" t="s">
        <v>141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22" t="s">
        <v>24</v>
      </c>
      <c r="BK179" s="182">
        <f>ROUND(I179*H179,2)</f>
        <v>0</v>
      </c>
      <c r="BL179" s="22" t="s">
        <v>248</v>
      </c>
      <c r="BM179" s="22" t="s">
        <v>285</v>
      </c>
    </row>
    <row r="180" spans="2:63" s="10" customFormat="1" ht="29.85" customHeight="1">
      <c r="B180" s="154"/>
      <c r="D180" s="167" t="s">
        <v>74</v>
      </c>
      <c r="E180" s="168" t="s">
        <v>286</v>
      </c>
      <c r="F180" s="168" t="s">
        <v>287</v>
      </c>
      <c r="I180" s="157"/>
      <c r="J180" s="169">
        <f>BK180</f>
        <v>0</v>
      </c>
      <c r="L180" s="154"/>
      <c r="M180" s="159"/>
      <c r="N180" s="160"/>
      <c r="O180" s="160"/>
      <c r="P180" s="161">
        <f>SUM(P181:P184)</f>
        <v>0</v>
      </c>
      <c r="Q180" s="160"/>
      <c r="R180" s="161">
        <f>SUM(R181:R184)</f>
        <v>0.8224026</v>
      </c>
      <c r="S180" s="160"/>
      <c r="T180" s="162">
        <f>SUM(T181:T184)</f>
        <v>0</v>
      </c>
      <c r="AR180" s="155" t="s">
        <v>84</v>
      </c>
      <c r="AT180" s="163" t="s">
        <v>74</v>
      </c>
      <c r="AU180" s="163" t="s">
        <v>24</v>
      </c>
      <c r="AY180" s="155" t="s">
        <v>141</v>
      </c>
      <c r="BK180" s="164">
        <f>SUM(BK181:BK184)</f>
        <v>0</v>
      </c>
    </row>
    <row r="181" spans="2:65" s="1" customFormat="1" ht="20.4" customHeight="1">
      <c r="B181" s="170"/>
      <c r="C181" s="171" t="s">
        <v>288</v>
      </c>
      <c r="D181" s="171" t="s">
        <v>146</v>
      </c>
      <c r="E181" s="172" t="s">
        <v>289</v>
      </c>
      <c r="F181" s="173" t="s">
        <v>290</v>
      </c>
      <c r="G181" s="174" t="s">
        <v>149</v>
      </c>
      <c r="H181" s="175">
        <v>2005.86</v>
      </c>
      <c r="I181" s="176"/>
      <c r="J181" s="177">
        <f>ROUND(I181*H181,2)</f>
        <v>0</v>
      </c>
      <c r="K181" s="173" t="s">
        <v>5</v>
      </c>
      <c r="L181" s="39"/>
      <c r="M181" s="178" t="s">
        <v>5</v>
      </c>
      <c r="N181" s="179" t="s">
        <v>46</v>
      </c>
      <c r="O181" s="40"/>
      <c r="P181" s="180">
        <f>O181*H181</f>
        <v>0</v>
      </c>
      <c r="Q181" s="180">
        <v>0.00041</v>
      </c>
      <c r="R181" s="180">
        <f>Q181*H181</f>
        <v>0.8224026</v>
      </c>
      <c r="S181" s="180">
        <v>0</v>
      </c>
      <c r="T181" s="181">
        <f>S181*H181</f>
        <v>0</v>
      </c>
      <c r="AR181" s="22" t="s">
        <v>248</v>
      </c>
      <c r="AT181" s="22" t="s">
        <v>146</v>
      </c>
      <c r="AU181" s="22" t="s">
        <v>84</v>
      </c>
      <c r="AY181" s="22" t="s">
        <v>141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22" t="s">
        <v>24</v>
      </c>
      <c r="BK181" s="182">
        <f>ROUND(I181*H181,2)</f>
        <v>0</v>
      </c>
      <c r="BL181" s="22" t="s">
        <v>248</v>
      </c>
      <c r="BM181" s="22" t="s">
        <v>291</v>
      </c>
    </row>
    <row r="182" spans="2:51" s="12" customFormat="1" ht="12">
      <c r="B182" s="200"/>
      <c r="D182" s="184" t="s">
        <v>154</v>
      </c>
      <c r="E182" s="201" t="s">
        <v>5</v>
      </c>
      <c r="F182" s="202" t="s">
        <v>292</v>
      </c>
      <c r="H182" s="203" t="s">
        <v>5</v>
      </c>
      <c r="I182" s="204"/>
      <c r="L182" s="200"/>
      <c r="M182" s="205"/>
      <c r="N182" s="206"/>
      <c r="O182" s="206"/>
      <c r="P182" s="206"/>
      <c r="Q182" s="206"/>
      <c r="R182" s="206"/>
      <c r="S182" s="206"/>
      <c r="T182" s="207"/>
      <c r="AT182" s="203" t="s">
        <v>154</v>
      </c>
      <c r="AU182" s="203" t="s">
        <v>84</v>
      </c>
      <c r="AV182" s="12" t="s">
        <v>24</v>
      </c>
      <c r="AW182" s="12" t="s">
        <v>156</v>
      </c>
      <c r="AX182" s="12" t="s">
        <v>75</v>
      </c>
      <c r="AY182" s="203" t="s">
        <v>141</v>
      </c>
    </row>
    <row r="183" spans="2:51" s="11" customFormat="1" ht="12">
      <c r="B183" s="183"/>
      <c r="D183" s="192" t="s">
        <v>154</v>
      </c>
      <c r="E183" s="193" t="s">
        <v>5</v>
      </c>
      <c r="F183" s="194" t="s">
        <v>293</v>
      </c>
      <c r="H183" s="195">
        <v>2005.86</v>
      </c>
      <c r="I183" s="188"/>
      <c r="L183" s="183"/>
      <c r="M183" s="189"/>
      <c r="N183" s="190"/>
      <c r="O183" s="190"/>
      <c r="P183" s="190"/>
      <c r="Q183" s="190"/>
      <c r="R183" s="190"/>
      <c r="S183" s="190"/>
      <c r="T183" s="191"/>
      <c r="AT183" s="185" t="s">
        <v>154</v>
      </c>
      <c r="AU183" s="185" t="s">
        <v>84</v>
      </c>
      <c r="AV183" s="11" t="s">
        <v>84</v>
      </c>
      <c r="AW183" s="11" t="s">
        <v>156</v>
      </c>
      <c r="AX183" s="11" t="s">
        <v>24</v>
      </c>
      <c r="AY183" s="185" t="s">
        <v>141</v>
      </c>
    </row>
    <row r="184" spans="2:65" s="1" customFormat="1" ht="20.4" customHeight="1">
      <c r="B184" s="170"/>
      <c r="C184" s="171" t="s">
        <v>294</v>
      </c>
      <c r="D184" s="171" t="s">
        <v>146</v>
      </c>
      <c r="E184" s="172" t="s">
        <v>295</v>
      </c>
      <c r="F184" s="173" t="s">
        <v>296</v>
      </c>
      <c r="G184" s="174" t="s">
        <v>212</v>
      </c>
      <c r="H184" s="175">
        <v>0.822</v>
      </c>
      <c r="I184" s="176"/>
      <c r="J184" s="177">
        <f>ROUND(I184*H184,2)</f>
        <v>0</v>
      </c>
      <c r="K184" s="173" t="s">
        <v>150</v>
      </c>
      <c r="L184" s="39"/>
      <c r="M184" s="178" t="s">
        <v>5</v>
      </c>
      <c r="N184" s="179" t="s">
        <v>46</v>
      </c>
      <c r="O184" s="40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1">
        <f>S184*H184</f>
        <v>0</v>
      </c>
      <c r="AR184" s="22" t="s">
        <v>248</v>
      </c>
      <c r="AT184" s="22" t="s">
        <v>146</v>
      </c>
      <c r="AU184" s="22" t="s">
        <v>84</v>
      </c>
      <c r="AY184" s="22" t="s">
        <v>141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22" t="s">
        <v>24</v>
      </c>
      <c r="BK184" s="182">
        <f>ROUND(I184*H184,2)</f>
        <v>0</v>
      </c>
      <c r="BL184" s="22" t="s">
        <v>248</v>
      </c>
      <c r="BM184" s="22" t="s">
        <v>297</v>
      </c>
    </row>
    <row r="185" spans="2:63" s="10" customFormat="1" ht="29.85" customHeight="1">
      <c r="B185" s="154"/>
      <c r="D185" s="167" t="s">
        <v>74</v>
      </c>
      <c r="E185" s="168" t="s">
        <v>298</v>
      </c>
      <c r="F185" s="168" t="s">
        <v>299</v>
      </c>
      <c r="I185" s="157"/>
      <c r="J185" s="169">
        <f>BK185</f>
        <v>0</v>
      </c>
      <c r="L185" s="154"/>
      <c r="M185" s="159"/>
      <c r="N185" s="160"/>
      <c r="O185" s="160"/>
      <c r="P185" s="161">
        <f>SUM(P186:P188)</f>
        <v>0</v>
      </c>
      <c r="Q185" s="160"/>
      <c r="R185" s="161">
        <f>SUM(R186:R188)</f>
        <v>0</v>
      </c>
      <c r="S185" s="160"/>
      <c r="T185" s="162">
        <f>SUM(T186:T188)</f>
        <v>0</v>
      </c>
      <c r="AR185" s="155" t="s">
        <v>84</v>
      </c>
      <c r="AT185" s="163" t="s">
        <v>74</v>
      </c>
      <c r="AU185" s="163" t="s">
        <v>24</v>
      </c>
      <c r="AY185" s="155" t="s">
        <v>141</v>
      </c>
      <c r="BK185" s="164">
        <f>SUM(BK186:BK188)</f>
        <v>0</v>
      </c>
    </row>
    <row r="186" spans="2:65" s="1" customFormat="1" ht="28.8" customHeight="1">
      <c r="B186" s="170"/>
      <c r="C186" s="171" t="s">
        <v>10</v>
      </c>
      <c r="D186" s="171" t="s">
        <v>146</v>
      </c>
      <c r="E186" s="172" t="s">
        <v>300</v>
      </c>
      <c r="F186" s="173" t="s">
        <v>301</v>
      </c>
      <c r="G186" s="174" t="s">
        <v>302</v>
      </c>
      <c r="H186" s="175">
        <v>1</v>
      </c>
      <c r="I186" s="176"/>
      <c r="J186" s="177">
        <f>ROUND(I186*H186,2)</f>
        <v>0</v>
      </c>
      <c r="K186" s="173" t="s">
        <v>150</v>
      </c>
      <c r="L186" s="39"/>
      <c r="M186" s="178" t="s">
        <v>5</v>
      </c>
      <c r="N186" s="179" t="s">
        <v>46</v>
      </c>
      <c r="O186" s="40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AR186" s="22" t="s">
        <v>248</v>
      </c>
      <c r="AT186" s="22" t="s">
        <v>146</v>
      </c>
      <c r="AU186" s="22" t="s">
        <v>84</v>
      </c>
      <c r="AY186" s="22" t="s">
        <v>141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22" t="s">
        <v>24</v>
      </c>
      <c r="BK186" s="182">
        <f>ROUND(I186*H186,2)</f>
        <v>0</v>
      </c>
      <c r="BL186" s="22" t="s">
        <v>248</v>
      </c>
      <c r="BM186" s="22" t="s">
        <v>303</v>
      </c>
    </row>
    <row r="187" spans="2:47" s="1" customFormat="1" ht="24">
      <c r="B187" s="39"/>
      <c r="D187" s="184" t="s">
        <v>176</v>
      </c>
      <c r="F187" s="196" t="s">
        <v>304</v>
      </c>
      <c r="I187" s="197"/>
      <c r="L187" s="39"/>
      <c r="M187" s="198"/>
      <c r="N187" s="40"/>
      <c r="O187" s="40"/>
      <c r="P187" s="40"/>
      <c r="Q187" s="40"/>
      <c r="R187" s="40"/>
      <c r="S187" s="40"/>
      <c r="T187" s="68"/>
      <c r="AT187" s="22" t="s">
        <v>176</v>
      </c>
      <c r="AU187" s="22" t="s">
        <v>84</v>
      </c>
    </row>
    <row r="188" spans="2:47" s="1" customFormat="1" ht="24">
      <c r="B188" s="39"/>
      <c r="D188" s="184" t="s">
        <v>305</v>
      </c>
      <c r="F188" s="218" t="s">
        <v>306</v>
      </c>
      <c r="I188" s="197"/>
      <c r="L188" s="39"/>
      <c r="M188" s="198"/>
      <c r="N188" s="40"/>
      <c r="O188" s="40"/>
      <c r="P188" s="40"/>
      <c r="Q188" s="40"/>
      <c r="R188" s="40"/>
      <c r="S188" s="40"/>
      <c r="T188" s="68"/>
      <c r="AT188" s="22" t="s">
        <v>305</v>
      </c>
      <c r="AU188" s="22" t="s">
        <v>84</v>
      </c>
    </row>
    <row r="189" spans="2:63" s="10" customFormat="1" ht="29.85" customHeight="1">
      <c r="B189" s="154"/>
      <c r="D189" s="167" t="s">
        <v>74</v>
      </c>
      <c r="E189" s="168" t="s">
        <v>307</v>
      </c>
      <c r="F189" s="168" t="s">
        <v>308</v>
      </c>
      <c r="I189" s="157"/>
      <c r="J189" s="169">
        <f>BK189</f>
        <v>0</v>
      </c>
      <c r="L189" s="154"/>
      <c r="M189" s="159"/>
      <c r="N189" s="160"/>
      <c r="O189" s="160"/>
      <c r="P189" s="161">
        <f>SUM(P190:P193)</f>
        <v>0</v>
      </c>
      <c r="Q189" s="160"/>
      <c r="R189" s="161">
        <f>SUM(R190:R193)</f>
        <v>0.0012000000000000001</v>
      </c>
      <c r="S189" s="160"/>
      <c r="T189" s="162">
        <f>SUM(T190:T193)</f>
        <v>0.16820000000000002</v>
      </c>
      <c r="AR189" s="155" t="s">
        <v>84</v>
      </c>
      <c r="AT189" s="163" t="s">
        <v>74</v>
      </c>
      <c r="AU189" s="163" t="s">
        <v>24</v>
      </c>
      <c r="AY189" s="155" t="s">
        <v>141</v>
      </c>
      <c r="BK189" s="164">
        <f>SUM(BK190:BK193)</f>
        <v>0</v>
      </c>
    </row>
    <row r="190" spans="2:65" s="1" customFormat="1" ht="20.4" customHeight="1">
      <c r="B190" s="170"/>
      <c r="C190" s="171" t="s">
        <v>309</v>
      </c>
      <c r="D190" s="171" t="s">
        <v>146</v>
      </c>
      <c r="E190" s="172" t="s">
        <v>310</v>
      </c>
      <c r="F190" s="173" t="s">
        <v>311</v>
      </c>
      <c r="G190" s="174" t="s">
        <v>205</v>
      </c>
      <c r="H190" s="175">
        <v>20</v>
      </c>
      <c r="I190" s="176"/>
      <c r="J190" s="177">
        <f>ROUND(I190*H190,2)</f>
        <v>0</v>
      </c>
      <c r="K190" s="173" t="s">
        <v>150</v>
      </c>
      <c r="L190" s="39"/>
      <c r="M190" s="178" t="s">
        <v>5</v>
      </c>
      <c r="N190" s="179" t="s">
        <v>46</v>
      </c>
      <c r="O190" s="40"/>
      <c r="P190" s="180">
        <f>O190*H190</f>
        <v>0</v>
      </c>
      <c r="Q190" s="180">
        <v>6E-05</v>
      </c>
      <c r="R190" s="180">
        <f>Q190*H190</f>
        <v>0.0012000000000000001</v>
      </c>
      <c r="S190" s="180">
        <v>0.00841</v>
      </c>
      <c r="T190" s="181">
        <f>S190*H190</f>
        <v>0.16820000000000002</v>
      </c>
      <c r="AR190" s="22" t="s">
        <v>248</v>
      </c>
      <c r="AT190" s="22" t="s">
        <v>146</v>
      </c>
      <c r="AU190" s="22" t="s">
        <v>84</v>
      </c>
      <c r="AY190" s="22" t="s">
        <v>141</v>
      </c>
      <c r="BE190" s="182">
        <f>IF(N190="základní",J190,0)</f>
        <v>0</v>
      </c>
      <c r="BF190" s="182">
        <f>IF(N190="snížená",J190,0)</f>
        <v>0</v>
      </c>
      <c r="BG190" s="182">
        <f>IF(N190="zákl. přenesená",J190,0)</f>
        <v>0</v>
      </c>
      <c r="BH190" s="182">
        <f>IF(N190="sníž. přenesená",J190,0)</f>
        <v>0</v>
      </c>
      <c r="BI190" s="182">
        <f>IF(N190="nulová",J190,0)</f>
        <v>0</v>
      </c>
      <c r="BJ190" s="22" t="s">
        <v>24</v>
      </c>
      <c r="BK190" s="182">
        <f>ROUND(I190*H190,2)</f>
        <v>0</v>
      </c>
      <c r="BL190" s="22" t="s">
        <v>248</v>
      </c>
      <c r="BM190" s="22" t="s">
        <v>312</v>
      </c>
    </row>
    <row r="191" spans="2:47" s="1" customFormat="1" ht="12">
      <c r="B191" s="39"/>
      <c r="D191" s="184" t="s">
        <v>176</v>
      </c>
      <c r="F191" s="196" t="s">
        <v>313</v>
      </c>
      <c r="I191" s="197"/>
      <c r="L191" s="39"/>
      <c r="M191" s="198"/>
      <c r="N191" s="40"/>
      <c r="O191" s="40"/>
      <c r="P191" s="40"/>
      <c r="Q191" s="40"/>
      <c r="R191" s="40"/>
      <c r="S191" s="40"/>
      <c r="T191" s="68"/>
      <c r="AT191" s="22" t="s">
        <v>176</v>
      </c>
      <c r="AU191" s="22" t="s">
        <v>84</v>
      </c>
    </row>
    <row r="192" spans="2:51" s="12" customFormat="1" ht="12">
      <c r="B192" s="200"/>
      <c r="D192" s="184" t="s">
        <v>154</v>
      </c>
      <c r="E192" s="201" t="s">
        <v>5</v>
      </c>
      <c r="F192" s="202" t="s">
        <v>314</v>
      </c>
      <c r="H192" s="203" t="s">
        <v>5</v>
      </c>
      <c r="I192" s="204"/>
      <c r="L192" s="200"/>
      <c r="M192" s="205"/>
      <c r="N192" s="206"/>
      <c r="O192" s="206"/>
      <c r="P192" s="206"/>
      <c r="Q192" s="206"/>
      <c r="R192" s="206"/>
      <c r="S192" s="206"/>
      <c r="T192" s="207"/>
      <c r="AT192" s="203" t="s">
        <v>154</v>
      </c>
      <c r="AU192" s="203" t="s">
        <v>84</v>
      </c>
      <c r="AV192" s="12" t="s">
        <v>24</v>
      </c>
      <c r="AW192" s="12" t="s">
        <v>156</v>
      </c>
      <c r="AX192" s="12" t="s">
        <v>75</v>
      </c>
      <c r="AY192" s="203" t="s">
        <v>141</v>
      </c>
    </row>
    <row r="193" spans="2:51" s="11" customFormat="1" ht="12">
      <c r="B193" s="183"/>
      <c r="D193" s="184" t="s">
        <v>154</v>
      </c>
      <c r="E193" s="185" t="s">
        <v>5</v>
      </c>
      <c r="F193" s="186" t="s">
        <v>315</v>
      </c>
      <c r="H193" s="187">
        <v>20</v>
      </c>
      <c r="I193" s="188"/>
      <c r="L193" s="183"/>
      <c r="M193" s="189"/>
      <c r="N193" s="190"/>
      <c r="O193" s="190"/>
      <c r="P193" s="190"/>
      <c r="Q193" s="190"/>
      <c r="R193" s="190"/>
      <c r="S193" s="190"/>
      <c r="T193" s="191"/>
      <c r="AT193" s="185" t="s">
        <v>154</v>
      </c>
      <c r="AU193" s="185" t="s">
        <v>84</v>
      </c>
      <c r="AV193" s="11" t="s">
        <v>84</v>
      </c>
      <c r="AW193" s="11" t="s">
        <v>156</v>
      </c>
      <c r="AX193" s="11" t="s">
        <v>75</v>
      </c>
      <c r="AY193" s="185" t="s">
        <v>141</v>
      </c>
    </row>
    <row r="194" spans="2:63" s="10" customFormat="1" ht="29.85" customHeight="1">
      <c r="B194" s="154"/>
      <c r="D194" s="167" t="s">
        <v>74</v>
      </c>
      <c r="E194" s="168" t="s">
        <v>316</v>
      </c>
      <c r="F194" s="168" t="s">
        <v>317</v>
      </c>
      <c r="I194" s="157"/>
      <c r="J194" s="169">
        <f>BK194</f>
        <v>0</v>
      </c>
      <c r="L194" s="154"/>
      <c r="M194" s="159"/>
      <c r="N194" s="160"/>
      <c r="O194" s="160"/>
      <c r="P194" s="161">
        <f>SUM(P195:P238)</f>
        <v>0</v>
      </c>
      <c r="Q194" s="160"/>
      <c r="R194" s="161">
        <f>SUM(R195:R238)</f>
        <v>0.8558100000000001</v>
      </c>
      <c r="S194" s="160"/>
      <c r="T194" s="162">
        <f>SUM(T195:T238)</f>
        <v>0</v>
      </c>
      <c r="AR194" s="155" t="s">
        <v>84</v>
      </c>
      <c r="AT194" s="163" t="s">
        <v>74</v>
      </c>
      <c r="AU194" s="163" t="s">
        <v>24</v>
      </c>
      <c r="AY194" s="155" t="s">
        <v>141</v>
      </c>
      <c r="BK194" s="164">
        <f>SUM(BK195:BK238)</f>
        <v>0</v>
      </c>
    </row>
    <row r="195" spans="2:65" s="1" customFormat="1" ht="20.4" customHeight="1">
      <c r="B195" s="170"/>
      <c r="C195" s="171" t="s">
        <v>318</v>
      </c>
      <c r="D195" s="171" t="s">
        <v>146</v>
      </c>
      <c r="E195" s="172" t="s">
        <v>319</v>
      </c>
      <c r="F195" s="173" t="s">
        <v>320</v>
      </c>
      <c r="G195" s="174" t="s">
        <v>205</v>
      </c>
      <c r="H195" s="175">
        <v>70</v>
      </c>
      <c r="I195" s="176"/>
      <c r="J195" s="177">
        <f>ROUND(I195*H195,2)</f>
        <v>0</v>
      </c>
      <c r="K195" s="173" t="s">
        <v>150</v>
      </c>
      <c r="L195" s="39"/>
      <c r="M195" s="178" t="s">
        <v>5</v>
      </c>
      <c r="N195" s="179" t="s">
        <v>46</v>
      </c>
      <c r="O195" s="40"/>
      <c r="P195" s="180">
        <f>O195*H195</f>
        <v>0</v>
      </c>
      <c r="Q195" s="180">
        <v>0</v>
      </c>
      <c r="R195" s="180">
        <f>Q195*H195</f>
        <v>0</v>
      </c>
      <c r="S195" s="180">
        <v>0</v>
      </c>
      <c r="T195" s="181">
        <f>S195*H195</f>
        <v>0</v>
      </c>
      <c r="AR195" s="22" t="s">
        <v>248</v>
      </c>
      <c r="AT195" s="22" t="s">
        <v>146</v>
      </c>
      <c r="AU195" s="22" t="s">
        <v>84</v>
      </c>
      <c r="AY195" s="22" t="s">
        <v>141</v>
      </c>
      <c r="BE195" s="182">
        <f>IF(N195="základní",J195,0)</f>
        <v>0</v>
      </c>
      <c r="BF195" s="182">
        <f>IF(N195="snížená",J195,0)</f>
        <v>0</v>
      </c>
      <c r="BG195" s="182">
        <f>IF(N195="zákl. přenesená",J195,0)</f>
        <v>0</v>
      </c>
      <c r="BH195" s="182">
        <f>IF(N195="sníž. přenesená",J195,0)</f>
        <v>0</v>
      </c>
      <c r="BI195" s="182">
        <f>IF(N195="nulová",J195,0)</f>
        <v>0</v>
      </c>
      <c r="BJ195" s="22" t="s">
        <v>24</v>
      </c>
      <c r="BK195" s="182">
        <f>ROUND(I195*H195,2)</f>
        <v>0</v>
      </c>
      <c r="BL195" s="22" t="s">
        <v>248</v>
      </c>
      <c r="BM195" s="22" t="s">
        <v>321</v>
      </c>
    </row>
    <row r="196" spans="2:47" s="1" customFormat="1" ht="24">
      <c r="B196" s="39"/>
      <c r="D196" s="192" t="s">
        <v>176</v>
      </c>
      <c r="F196" s="199" t="s">
        <v>322</v>
      </c>
      <c r="I196" s="197"/>
      <c r="L196" s="39"/>
      <c r="M196" s="198"/>
      <c r="N196" s="40"/>
      <c r="O196" s="40"/>
      <c r="P196" s="40"/>
      <c r="Q196" s="40"/>
      <c r="R196" s="40"/>
      <c r="S196" s="40"/>
      <c r="T196" s="68"/>
      <c r="AT196" s="22" t="s">
        <v>176</v>
      </c>
      <c r="AU196" s="22" t="s">
        <v>84</v>
      </c>
    </row>
    <row r="197" spans="2:65" s="1" customFormat="1" ht="20.4" customHeight="1">
      <c r="B197" s="170"/>
      <c r="C197" s="208" t="s">
        <v>323</v>
      </c>
      <c r="D197" s="208" t="s">
        <v>274</v>
      </c>
      <c r="E197" s="209" t="s">
        <v>324</v>
      </c>
      <c r="F197" s="210" t="s">
        <v>325</v>
      </c>
      <c r="G197" s="211" t="s">
        <v>205</v>
      </c>
      <c r="H197" s="212">
        <v>70</v>
      </c>
      <c r="I197" s="213"/>
      <c r="J197" s="214">
        <f>ROUND(I197*H197,2)</f>
        <v>0</v>
      </c>
      <c r="K197" s="210" t="s">
        <v>150</v>
      </c>
      <c r="L197" s="215"/>
      <c r="M197" s="216" t="s">
        <v>5</v>
      </c>
      <c r="N197" s="217" t="s">
        <v>46</v>
      </c>
      <c r="O197" s="40"/>
      <c r="P197" s="180">
        <f>O197*H197</f>
        <v>0</v>
      </c>
      <c r="Q197" s="180">
        <v>0.00019</v>
      </c>
      <c r="R197" s="180">
        <f>Q197*H197</f>
        <v>0.013300000000000001</v>
      </c>
      <c r="S197" s="180">
        <v>0</v>
      </c>
      <c r="T197" s="181">
        <f>S197*H197</f>
        <v>0</v>
      </c>
      <c r="AR197" s="22" t="s">
        <v>278</v>
      </c>
      <c r="AT197" s="22" t="s">
        <v>274</v>
      </c>
      <c r="AU197" s="22" t="s">
        <v>84</v>
      </c>
      <c r="AY197" s="22" t="s">
        <v>141</v>
      </c>
      <c r="BE197" s="182">
        <f>IF(N197="základní",J197,0)</f>
        <v>0</v>
      </c>
      <c r="BF197" s="182">
        <f>IF(N197="snížená",J197,0)</f>
        <v>0</v>
      </c>
      <c r="BG197" s="182">
        <f>IF(N197="zákl. přenesená",J197,0)</f>
        <v>0</v>
      </c>
      <c r="BH197" s="182">
        <f>IF(N197="sníž. přenesená",J197,0)</f>
        <v>0</v>
      </c>
      <c r="BI197" s="182">
        <f>IF(N197="nulová",J197,0)</f>
        <v>0</v>
      </c>
      <c r="BJ197" s="22" t="s">
        <v>24</v>
      </c>
      <c r="BK197" s="182">
        <f>ROUND(I197*H197,2)</f>
        <v>0</v>
      </c>
      <c r="BL197" s="22" t="s">
        <v>248</v>
      </c>
      <c r="BM197" s="22" t="s">
        <v>326</v>
      </c>
    </row>
    <row r="198" spans="2:47" s="1" customFormat="1" ht="12">
      <c r="B198" s="39"/>
      <c r="D198" s="192" t="s">
        <v>176</v>
      </c>
      <c r="F198" s="199" t="s">
        <v>325</v>
      </c>
      <c r="I198" s="197"/>
      <c r="L198" s="39"/>
      <c r="M198" s="198"/>
      <c r="N198" s="40"/>
      <c r="O198" s="40"/>
      <c r="P198" s="40"/>
      <c r="Q198" s="40"/>
      <c r="R198" s="40"/>
      <c r="S198" s="40"/>
      <c r="T198" s="68"/>
      <c r="AT198" s="22" t="s">
        <v>176</v>
      </c>
      <c r="AU198" s="22" t="s">
        <v>84</v>
      </c>
    </row>
    <row r="199" spans="2:65" s="1" customFormat="1" ht="20.4" customHeight="1">
      <c r="B199" s="170"/>
      <c r="C199" s="171" t="s">
        <v>327</v>
      </c>
      <c r="D199" s="171" t="s">
        <v>146</v>
      </c>
      <c r="E199" s="172" t="s">
        <v>328</v>
      </c>
      <c r="F199" s="173" t="s">
        <v>329</v>
      </c>
      <c r="G199" s="174" t="s">
        <v>205</v>
      </c>
      <c r="H199" s="175">
        <v>560</v>
      </c>
      <c r="I199" s="176"/>
      <c r="J199" s="177">
        <f>ROUND(I199*H199,2)</f>
        <v>0</v>
      </c>
      <c r="K199" s="173" t="s">
        <v>150</v>
      </c>
      <c r="L199" s="39"/>
      <c r="M199" s="178" t="s">
        <v>5</v>
      </c>
      <c r="N199" s="179" t="s">
        <v>46</v>
      </c>
      <c r="O199" s="40"/>
      <c r="P199" s="180">
        <f>O199*H199</f>
        <v>0</v>
      </c>
      <c r="Q199" s="180">
        <v>0</v>
      </c>
      <c r="R199" s="180">
        <f>Q199*H199</f>
        <v>0</v>
      </c>
      <c r="S199" s="180">
        <v>0</v>
      </c>
      <c r="T199" s="181">
        <f>S199*H199</f>
        <v>0</v>
      </c>
      <c r="AR199" s="22" t="s">
        <v>248</v>
      </c>
      <c r="AT199" s="22" t="s">
        <v>146</v>
      </c>
      <c r="AU199" s="22" t="s">
        <v>84</v>
      </c>
      <c r="AY199" s="22" t="s">
        <v>141</v>
      </c>
      <c r="BE199" s="182">
        <f>IF(N199="základní",J199,0)</f>
        <v>0</v>
      </c>
      <c r="BF199" s="182">
        <f>IF(N199="snížená",J199,0)</f>
        <v>0</v>
      </c>
      <c r="BG199" s="182">
        <f>IF(N199="zákl. přenesená",J199,0)</f>
        <v>0</v>
      </c>
      <c r="BH199" s="182">
        <f>IF(N199="sníž. přenesená",J199,0)</f>
        <v>0</v>
      </c>
      <c r="BI199" s="182">
        <f>IF(N199="nulová",J199,0)</f>
        <v>0</v>
      </c>
      <c r="BJ199" s="22" t="s">
        <v>24</v>
      </c>
      <c r="BK199" s="182">
        <f>ROUND(I199*H199,2)</f>
        <v>0</v>
      </c>
      <c r="BL199" s="22" t="s">
        <v>248</v>
      </c>
      <c r="BM199" s="22" t="s">
        <v>330</v>
      </c>
    </row>
    <row r="200" spans="2:47" s="1" customFormat="1" ht="24">
      <c r="B200" s="39"/>
      <c r="D200" s="192" t="s">
        <v>176</v>
      </c>
      <c r="F200" s="199" t="s">
        <v>331</v>
      </c>
      <c r="I200" s="197"/>
      <c r="L200" s="39"/>
      <c r="M200" s="198"/>
      <c r="N200" s="40"/>
      <c r="O200" s="40"/>
      <c r="P200" s="40"/>
      <c r="Q200" s="40"/>
      <c r="R200" s="40"/>
      <c r="S200" s="40"/>
      <c r="T200" s="68"/>
      <c r="AT200" s="22" t="s">
        <v>176</v>
      </c>
      <c r="AU200" s="22" t="s">
        <v>84</v>
      </c>
    </row>
    <row r="201" spans="2:65" s="1" customFormat="1" ht="20.4" customHeight="1">
      <c r="B201" s="170"/>
      <c r="C201" s="208" t="s">
        <v>332</v>
      </c>
      <c r="D201" s="208" t="s">
        <v>274</v>
      </c>
      <c r="E201" s="209" t="s">
        <v>333</v>
      </c>
      <c r="F201" s="210" t="s">
        <v>334</v>
      </c>
      <c r="G201" s="211" t="s">
        <v>335</v>
      </c>
      <c r="H201" s="212">
        <v>560</v>
      </c>
      <c r="I201" s="213"/>
      <c r="J201" s="214">
        <f>ROUND(I201*H201,2)</f>
        <v>0</v>
      </c>
      <c r="K201" s="210" t="s">
        <v>150</v>
      </c>
      <c r="L201" s="215"/>
      <c r="M201" s="216" t="s">
        <v>5</v>
      </c>
      <c r="N201" s="217" t="s">
        <v>46</v>
      </c>
      <c r="O201" s="40"/>
      <c r="P201" s="180">
        <f>O201*H201</f>
        <v>0</v>
      </c>
      <c r="Q201" s="180">
        <v>0.001</v>
      </c>
      <c r="R201" s="180">
        <f>Q201*H201</f>
        <v>0.56</v>
      </c>
      <c r="S201" s="180">
        <v>0</v>
      </c>
      <c r="T201" s="181">
        <f>S201*H201</f>
        <v>0</v>
      </c>
      <c r="AR201" s="22" t="s">
        <v>278</v>
      </c>
      <c r="AT201" s="22" t="s">
        <v>274</v>
      </c>
      <c r="AU201" s="22" t="s">
        <v>84</v>
      </c>
      <c r="AY201" s="22" t="s">
        <v>141</v>
      </c>
      <c r="BE201" s="182">
        <f>IF(N201="základní",J201,0)</f>
        <v>0</v>
      </c>
      <c r="BF201" s="182">
        <f>IF(N201="snížená",J201,0)</f>
        <v>0</v>
      </c>
      <c r="BG201" s="182">
        <f>IF(N201="zákl. přenesená",J201,0)</f>
        <v>0</v>
      </c>
      <c r="BH201" s="182">
        <f>IF(N201="sníž. přenesená",J201,0)</f>
        <v>0</v>
      </c>
      <c r="BI201" s="182">
        <f>IF(N201="nulová",J201,0)</f>
        <v>0</v>
      </c>
      <c r="BJ201" s="22" t="s">
        <v>24</v>
      </c>
      <c r="BK201" s="182">
        <f>ROUND(I201*H201,2)</f>
        <v>0</v>
      </c>
      <c r="BL201" s="22" t="s">
        <v>248</v>
      </c>
      <c r="BM201" s="22" t="s">
        <v>336</v>
      </c>
    </row>
    <row r="202" spans="2:47" s="1" customFormat="1" ht="12">
      <c r="B202" s="39"/>
      <c r="D202" s="192" t="s">
        <v>176</v>
      </c>
      <c r="F202" s="199" t="s">
        <v>334</v>
      </c>
      <c r="I202" s="197"/>
      <c r="L202" s="39"/>
      <c r="M202" s="198"/>
      <c r="N202" s="40"/>
      <c r="O202" s="40"/>
      <c r="P202" s="40"/>
      <c r="Q202" s="40"/>
      <c r="R202" s="40"/>
      <c r="S202" s="40"/>
      <c r="T202" s="68"/>
      <c r="AT202" s="22" t="s">
        <v>176</v>
      </c>
      <c r="AU202" s="22" t="s">
        <v>84</v>
      </c>
    </row>
    <row r="203" spans="2:65" s="1" customFormat="1" ht="20.4" customHeight="1">
      <c r="B203" s="170"/>
      <c r="C203" s="208" t="s">
        <v>337</v>
      </c>
      <c r="D203" s="208" t="s">
        <v>274</v>
      </c>
      <c r="E203" s="209" t="s">
        <v>338</v>
      </c>
      <c r="F203" s="210" t="s">
        <v>339</v>
      </c>
      <c r="G203" s="211" t="s">
        <v>302</v>
      </c>
      <c r="H203" s="212">
        <v>535</v>
      </c>
      <c r="I203" s="213"/>
      <c r="J203" s="214">
        <f>ROUND(I203*H203,2)</f>
        <v>0</v>
      </c>
      <c r="K203" s="210" t="s">
        <v>150</v>
      </c>
      <c r="L203" s="215"/>
      <c r="M203" s="216" t="s">
        <v>5</v>
      </c>
      <c r="N203" s="217" t="s">
        <v>46</v>
      </c>
      <c r="O203" s="40"/>
      <c r="P203" s="180">
        <f>O203*H203</f>
        <v>0</v>
      </c>
      <c r="Q203" s="180">
        <v>0.00021</v>
      </c>
      <c r="R203" s="180">
        <f>Q203*H203</f>
        <v>0.11235</v>
      </c>
      <c r="S203" s="180">
        <v>0</v>
      </c>
      <c r="T203" s="181">
        <f>S203*H203</f>
        <v>0</v>
      </c>
      <c r="AR203" s="22" t="s">
        <v>278</v>
      </c>
      <c r="AT203" s="22" t="s">
        <v>274</v>
      </c>
      <c r="AU203" s="22" t="s">
        <v>84</v>
      </c>
      <c r="AY203" s="22" t="s">
        <v>141</v>
      </c>
      <c r="BE203" s="182">
        <f>IF(N203="základní",J203,0)</f>
        <v>0</v>
      </c>
      <c r="BF203" s="182">
        <f>IF(N203="snížená",J203,0)</f>
        <v>0</v>
      </c>
      <c r="BG203" s="182">
        <f>IF(N203="zákl. přenesená",J203,0)</f>
        <v>0</v>
      </c>
      <c r="BH203" s="182">
        <f>IF(N203="sníž. přenesená",J203,0)</f>
        <v>0</v>
      </c>
      <c r="BI203" s="182">
        <f>IF(N203="nulová",J203,0)</f>
        <v>0</v>
      </c>
      <c r="BJ203" s="22" t="s">
        <v>24</v>
      </c>
      <c r="BK203" s="182">
        <f>ROUND(I203*H203,2)</f>
        <v>0</v>
      </c>
      <c r="BL203" s="22" t="s">
        <v>248</v>
      </c>
      <c r="BM203" s="22" t="s">
        <v>340</v>
      </c>
    </row>
    <row r="204" spans="2:47" s="1" customFormat="1" ht="12">
      <c r="B204" s="39"/>
      <c r="D204" s="192" t="s">
        <v>176</v>
      </c>
      <c r="F204" s="199" t="s">
        <v>341</v>
      </c>
      <c r="I204" s="197"/>
      <c r="L204" s="39"/>
      <c r="M204" s="198"/>
      <c r="N204" s="40"/>
      <c r="O204" s="40"/>
      <c r="P204" s="40"/>
      <c r="Q204" s="40"/>
      <c r="R204" s="40"/>
      <c r="S204" s="40"/>
      <c r="T204" s="68"/>
      <c r="AT204" s="22" t="s">
        <v>176</v>
      </c>
      <c r="AU204" s="22" t="s">
        <v>84</v>
      </c>
    </row>
    <row r="205" spans="2:65" s="1" customFormat="1" ht="20.4" customHeight="1">
      <c r="B205" s="170"/>
      <c r="C205" s="208" t="s">
        <v>342</v>
      </c>
      <c r="D205" s="208" t="s">
        <v>274</v>
      </c>
      <c r="E205" s="209" t="s">
        <v>343</v>
      </c>
      <c r="F205" s="210" t="s">
        <v>344</v>
      </c>
      <c r="G205" s="211" t="s">
        <v>302</v>
      </c>
      <c r="H205" s="212">
        <v>115</v>
      </c>
      <c r="I205" s="213"/>
      <c r="J205" s="214">
        <f>ROUND(I205*H205,2)</f>
        <v>0</v>
      </c>
      <c r="K205" s="210" t="s">
        <v>150</v>
      </c>
      <c r="L205" s="215"/>
      <c r="M205" s="216" t="s">
        <v>5</v>
      </c>
      <c r="N205" s="217" t="s">
        <v>46</v>
      </c>
      <c r="O205" s="40"/>
      <c r="P205" s="180">
        <f>O205*H205</f>
        <v>0</v>
      </c>
      <c r="Q205" s="180">
        <v>0.00014</v>
      </c>
      <c r="R205" s="180">
        <f>Q205*H205</f>
        <v>0.0161</v>
      </c>
      <c r="S205" s="180">
        <v>0</v>
      </c>
      <c r="T205" s="181">
        <f>S205*H205</f>
        <v>0</v>
      </c>
      <c r="AR205" s="22" t="s">
        <v>278</v>
      </c>
      <c r="AT205" s="22" t="s">
        <v>274</v>
      </c>
      <c r="AU205" s="22" t="s">
        <v>84</v>
      </c>
      <c r="AY205" s="22" t="s">
        <v>141</v>
      </c>
      <c r="BE205" s="182">
        <f>IF(N205="základní",J205,0)</f>
        <v>0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22" t="s">
        <v>24</v>
      </c>
      <c r="BK205" s="182">
        <f>ROUND(I205*H205,2)</f>
        <v>0</v>
      </c>
      <c r="BL205" s="22" t="s">
        <v>248</v>
      </c>
      <c r="BM205" s="22" t="s">
        <v>345</v>
      </c>
    </row>
    <row r="206" spans="2:47" s="1" customFormat="1" ht="12">
      <c r="B206" s="39"/>
      <c r="D206" s="192" t="s">
        <v>176</v>
      </c>
      <c r="F206" s="199" t="s">
        <v>346</v>
      </c>
      <c r="I206" s="197"/>
      <c r="L206" s="39"/>
      <c r="M206" s="198"/>
      <c r="N206" s="40"/>
      <c r="O206" s="40"/>
      <c r="P206" s="40"/>
      <c r="Q206" s="40"/>
      <c r="R206" s="40"/>
      <c r="S206" s="40"/>
      <c r="T206" s="68"/>
      <c r="AT206" s="22" t="s">
        <v>176</v>
      </c>
      <c r="AU206" s="22" t="s">
        <v>84</v>
      </c>
    </row>
    <row r="207" spans="2:65" s="1" customFormat="1" ht="20.4" customHeight="1">
      <c r="B207" s="170"/>
      <c r="C207" s="171" t="s">
        <v>347</v>
      </c>
      <c r="D207" s="171" t="s">
        <v>146</v>
      </c>
      <c r="E207" s="172" t="s">
        <v>348</v>
      </c>
      <c r="F207" s="173" t="s">
        <v>349</v>
      </c>
      <c r="G207" s="174" t="s">
        <v>302</v>
      </c>
      <c r="H207" s="175">
        <v>228</v>
      </c>
      <c r="I207" s="176"/>
      <c r="J207" s="177">
        <f>ROUND(I207*H207,2)</f>
        <v>0</v>
      </c>
      <c r="K207" s="173" t="s">
        <v>150</v>
      </c>
      <c r="L207" s="39"/>
      <c r="M207" s="178" t="s">
        <v>5</v>
      </c>
      <c r="N207" s="179" t="s">
        <v>46</v>
      </c>
      <c r="O207" s="40"/>
      <c r="P207" s="180">
        <f>O207*H207</f>
        <v>0</v>
      </c>
      <c r="Q207" s="180">
        <v>0</v>
      </c>
      <c r="R207" s="180">
        <f>Q207*H207</f>
        <v>0</v>
      </c>
      <c r="S207" s="180">
        <v>0</v>
      </c>
      <c r="T207" s="181">
        <f>S207*H207</f>
        <v>0</v>
      </c>
      <c r="AR207" s="22" t="s">
        <v>248</v>
      </c>
      <c r="AT207" s="22" t="s">
        <v>146</v>
      </c>
      <c r="AU207" s="22" t="s">
        <v>84</v>
      </c>
      <c r="AY207" s="22" t="s">
        <v>141</v>
      </c>
      <c r="BE207" s="182">
        <f>IF(N207="základní",J207,0)</f>
        <v>0</v>
      </c>
      <c r="BF207" s="182">
        <f>IF(N207="snížená",J207,0)</f>
        <v>0</v>
      </c>
      <c r="BG207" s="182">
        <f>IF(N207="zákl. přenesená",J207,0)</f>
        <v>0</v>
      </c>
      <c r="BH207" s="182">
        <f>IF(N207="sníž. přenesená",J207,0)</f>
        <v>0</v>
      </c>
      <c r="BI207" s="182">
        <f>IF(N207="nulová",J207,0)</f>
        <v>0</v>
      </c>
      <c r="BJ207" s="22" t="s">
        <v>24</v>
      </c>
      <c r="BK207" s="182">
        <f>ROUND(I207*H207,2)</f>
        <v>0</v>
      </c>
      <c r="BL207" s="22" t="s">
        <v>248</v>
      </c>
      <c r="BM207" s="22" t="s">
        <v>350</v>
      </c>
    </row>
    <row r="208" spans="2:47" s="1" customFormat="1" ht="12">
      <c r="B208" s="39"/>
      <c r="D208" s="192" t="s">
        <v>176</v>
      </c>
      <c r="F208" s="199" t="s">
        <v>351</v>
      </c>
      <c r="I208" s="197"/>
      <c r="L208" s="39"/>
      <c r="M208" s="198"/>
      <c r="N208" s="40"/>
      <c r="O208" s="40"/>
      <c r="P208" s="40"/>
      <c r="Q208" s="40"/>
      <c r="R208" s="40"/>
      <c r="S208" s="40"/>
      <c r="T208" s="68"/>
      <c r="AT208" s="22" t="s">
        <v>176</v>
      </c>
      <c r="AU208" s="22" t="s">
        <v>84</v>
      </c>
    </row>
    <row r="209" spans="2:65" s="1" customFormat="1" ht="20.4" customHeight="1">
      <c r="B209" s="170"/>
      <c r="C209" s="208" t="s">
        <v>352</v>
      </c>
      <c r="D209" s="208" t="s">
        <v>274</v>
      </c>
      <c r="E209" s="209" t="s">
        <v>353</v>
      </c>
      <c r="F209" s="210" t="s">
        <v>354</v>
      </c>
      <c r="G209" s="211" t="s">
        <v>302</v>
      </c>
      <c r="H209" s="212">
        <v>142</v>
      </c>
      <c r="I209" s="213"/>
      <c r="J209" s="214">
        <f>ROUND(I209*H209,2)</f>
        <v>0</v>
      </c>
      <c r="K209" s="210" t="s">
        <v>150</v>
      </c>
      <c r="L209" s="215"/>
      <c r="M209" s="216" t="s">
        <v>5</v>
      </c>
      <c r="N209" s="217" t="s">
        <v>46</v>
      </c>
      <c r="O209" s="40"/>
      <c r="P209" s="180">
        <f>O209*H209</f>
        <v>0</v>
      </c>
      <c r="Q209" s="180">
        <v>0.00013</v>
      </c>
      <c r="R209" s="180">
        <f>Q209*H209</f>
        <v>0.018459999999999997</v>
      </c>
      <c r="S209" s="180">
        <v>0</v>
      </c>
      <c r="T209" s="181">
        <f>S209*H209</f>
        <v>0</v>
      </c>
      <c r="AR209" s="22" t="s">
        <v>278</v>
      </c>
      <c r="AT209" s="22" t="s">
        <v>274</v>
      </c>
      <c r="AU209" s="22" t="s">
        <v>84</v>
      </c>
      <c r="AY209" s="22" t="s">
        <v>141</v>
      </c>
      <c r="BE209" s="182">
        <f>IF(N209="základní",J209,0)</f>
        <v>0</v>
      </c>
      <c r="BF209" s="182">
        <f>IF(N209="snížená",J209,0)</f>
        <v>0</v>
      </c>
      <c r="BG209" s="182">
        <f>IF(N209="zákl. přenesená",J209,0)</f>
        <v>0</v>
      </c>
      <c r="BH209" s="182">
        <f>IF(N209="sníž. přenesená",J209,0)</f>
        <v>0</v>
      </c>
      <c r="BI209" s="182">
        <f>IF(N209="nulová",J209,0)</f>
        <v>0</v>
      </c>
      <c r="BJ209" s="22" t="s">
        <v>24</v>
      </c>
      <c r="BK209" s="182">
        <f>ROUND(I209*H209,2)</f>
        <v>0</v>
      </c>
      <c r="BL209" s="22" t="s">
        <v>248</v>
      </c>
      <c r="BM209" s="22" t="s">
        <v>355</v>
      </c>
    </row>
    <row r="210" spans="2:47" s="1" customFormat="1" ht="12">
      <c r="B210" s="39"/>
      <c r="D210" s="192" t="s">
        <v>176</v>
      </c>
      <c r="F210" s="199" t="s">
        <v>356</v>
      </c>
      <c r="I210" s="197"/>
      <c r="L210" s="39"/>
      <c r="M210" s="198"/>
      <c r="N210" s="40"/>
      <c r="O210" s="40"/>
      <c r="P210" s="40"/>
      <c r="Q210" s="40"/>
      <c r="R210" s="40"/>
      <c r="S210" s="40"/>
      <c r="T210" s="68"/>
      <c r="AT210" s="22" t="s">
        <v>176</v>
      </c>
      <c r="AU210" s="22" t="s">
        <v>84</v>
      </c>
    </row>
    <row r="211" spans="2:65" s="1" customFormat="1" ht="20.4" customHeight="1">
      <c r="B211" s="170"/>
      <c r="C211" s="208" t="s">
        <v>357</v>
      </c>
      <c r="D211" s="208" t="s">
        <v>274</v>
      </c>
      <c r="E211" s="209" t="s">
        <v>358</v>
      </c>
      <c r="F211" s="210" t="s">
        <v>359</v>
      </c>
      <c r="G211" s="211" t="s">
        <v>302</v>
      </c>
      <c r="H211" s="212">
        <v>2</v>
      </c>
      <c r="I211" s="213"/>
      <c r="J211" s="214">
        <f>ROUND(I211*H211,2)</f>
        <v>0</v>
      </c>
      <c r="K211" s="210" t="s">
        <v>150</v>
      </c>
      <c r="L211" s="215"/>
      <c r="M211" s="216" t="s">
        <v>5</v>
      </c>
      <c r="N211" s="217" t="s">
        <v>46</v>
      </c>
      <c r="O211" s="40"/>
      <c r="P211" s="180">
        <f>O211*H211</f>
        <v>0</v>
      </c>
      <c r="Q211" s="180">
        <v>0.00016</v>
      </c>
      <c r="R211" s="180">
        <f>Q211*H211</f>
        <v>0.00032</v>
      </c>
      <c r="S211" s="180">
        <v>0</v>
      </c>
      <c r="T211" s="181">
        <f>S211*H211</f>
        <v>0</v>
      </c>
      <c r="AR211" s="22" t="s">
        <v>278</v>
      </c>
      <c r="AT211" s="22" t="s">
        <v>274</v>
      </c>
      <c r="AU211" s="22" t="s">
        <v>84</v>
      </c>
      <c r="AY211" s="22" t="s">
        <v>141</v>
      </c>
      <c r="BE211" s="182">
        <f>IF(N211="základní",J211,0)</f>
        <v>0</v>
      </c>
      <c r="BF211" s="182">
        <f>IF(N211="snížená",J211,0)</f>
        <v>0</v>
      </c>
      <c r="BG211" s="182">
        <f>IF(N211="zákl. přenesená",J211,0)</f>
        <v>0</v>
      </c>
      <c r="BH211" s="182">
        <f>IF(N211="sníž. přenesená",J211,0)</f>
        <v>0</v>
      </c>
      <c r="BI211" s="182">
        <f>IF(N211="nulová",J211,0)</f>
        <v>0</v>
      </c>
      <c r="BJ211" s="22" t="s">
        <v>24</v>
      </c>
      <c r="BK211" s="182">
        <f>ROUND(I211*H211,2)</f>
        <v>0</v>
      </c>
      <c r="BL211" s="22" t="s">
        <v>248</v>
      </c>
      <c r="BM211" s="22" t="s">
        <v>360</v>
      </c>
    </row>
    <row r="212" spans="2:47" s="1" customFormat="1" ht="12">
      <c r="B212" s="39"/>
      <c r="D212" s="192" t="s">
        <v>176</v>
      </c>
      <c r="F212" s="199" t="s">
        <v>361</v>
      </c>
      <c r="I212" s="197"/>
      <c r="L212" s="39"/>
      <c r="M212" s="198"/>
      <c r="N212" s="40"/>
      <c r="O212" s="40"/>
      <c r="P212" s="40"/>
      <c r="Q212" s="40"/>
      <c r="R212" s="40"/>
      <c r="S212" s="40"/>
      <c r="T212" s="68"/>
      <c r="AT212" s="22" t="s">
        <v>176</v>
      </c>
      <c r="AU212" s="22" t="s">
        <v>84</v>
      </c>
    </row>
    <row r="213" spans="2:65" s="1" customFormat="1" ht="20.4" customHeight="1">
      <c r="B213" s="170"/>
      <c r="C213" s="208" t="s">
        <v>278</v>
      </c>
      <c r="D213" s="208" t="s">
        <v>274</v>
      </c>
      <c r="E213" s="209" t="s">
        <v>362</v>
      </c>
      <c r="F213" s="210" t="s">
        <v>363</v>
      </c>
      <c r="G213" s="211" t="s">
        <v>302</v>
      </c>
      <c r="H213" s="212">
        <v>142</v>
      </c>
      <c r="I213" s="213"/>
      <c r="J213" s="214">
        <f>ROUND(I213*H213,2)</f>
        <v>0</v>
      </c>
      <c r="K213" s="210" t="s">
        <v>150</v>
      </c>
      <c r="L213" s="215"/>
      <c r="M213" s="216" t="s">
        <v>5</v>
      </c>
      <c r="N213" s="217" t="s">
        <v>46</v>
      </c>
      <c r="O213" s="40"/>
      <c r="P213" s="180">
        <f>O213*H213</f>
        <v>0</v>
      </c>
      <c r="Q213" s="180">
        <v>0.00023</v>
      </c>
      <c r="R213" s="180">
        <f>Q213*H213</f>
        <v>0.03266</v>
      </c>
      <c r="S213" s="180">
        <v>0</v>
      </c>
      <c r="T213" s="181">
        <f>S213*H213</f>
        <v>0</v>
      </c>
      <c r="AR213" s="22" t="s">
        <v>278</v>
      </c>
      <c r="AT213" s="22" t="s">
        <v>274</v>
      </c>
      <c r="AU213" s="22" t="s">
        <v>84</v>
      </c>
      <c r="AY213" s="22" t="s">
        <v>141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22" t="s">
        <v>24</v>
      </c>
      <c r="BK213" s="182">
        <f>ROUND(I213*H213,2)</f>
        <v>0</v>
      </c>
      <c r="BL213" s="22" t="s">
        <v>248</v>
      </c>
      <c r="BM213" s="22" t="s">
        <v>364</v>
      </c>
    </row>
    <row r="214" spans="2:47" s="1" customFormat="1" ht="12">
      <c r="B214" s="39"/>
      <c r="D214" s="192" t="s">
        <v>176</v>
      </c>
      <c r="F214" s="199" t="s">
        <v>365</v>
      </c>
      <c r="I214" s="197"/>
      <c r="L214" s="39"/>
      <c r="M214" s="198"/>
      <c r="N214" s="40"/>
      <c r="O214" s="40"/>
      <c r="P214" s="40"/>
      <c r="Q214" s="40"/>
      <c r="R214" s="40"/>
      <c r="S214" s="40"/>
      <c r="T214" s="68"/>
      <c r="AT214" s="22" t="s">
        <v>176</v>
      </c>
      <c r="AU214" s="22" t="s">
        <v>84</v>
      </c>
    </row>
    <row r="215" spans="2:65" s="1" customFormat="1" ht="20.4" customHeight="1">
      <c r="B215" s="170"/>
      <c r="C215" s="208" t="s">
        <v>366</v>
      </c>
      <c r="D215" s="208" t="s">
        <v>274</v>
      </c>
      <c r="E215" s="209" t="s">
        <v>367</v>
      </c>
      <c r="F215" s="210" t="s">
        <v>368</v>
      </c>
      <c r="G215" s="211" t="s">
        <v>302</v>
      </c>
      <c r="H215" s="212">
        <v>8</v>
      </c>
      <c r="I215" s="213"/>
      <c r="J215" s="214">
        <f>ROUND(I215*H215,2)</f>
        <v>0</v>
      </c>
      <c r="K215" s="210" t="s">
        <v>150</v>
      </c>
      <c r="L215" s="215"/>
      <c r="M215" s="216" t="s">
        <v>5</v>
      </c>
      <c r="N215" s="217" t="s">
        <v>46</v>
      </c>
      <c r="O215" s="40"/>
      <c r="P215" s="180">
        <f>O215*H215</f>
        <v>0</v>
      </c>
      <c r="Q215" s="180">
        <v>0.00016</v>
      </c>
      <c r="R215" s="180">
        <f>Q215*H215</f>
        <v>0.00128</v>
      </c>
      <c r="S215" s="180">
        <v>0</v>
      </c>
      <c r="T215" s="181">
        <f>S215*H215</f>
        <v>0</v>
      </c>
      <c r="AR215" s="22" t="s">
        <v>278</v>
      </c>
      <c r="AT215" s="22" t="s">
        <v>274</v>
      </c>
      <c r="AU215" s="22" t="s">
        <v>84</v>
      </c>
      <c r="AY215" s="22" t="s">
        <v>141</v>
      </c>
      <c r="BE215" s="182">
        <f>IF(N215="základní",J215,0)</f>
        <v>0</v>
      </c>
      <c r="BF215" s="182">
        <f>IF(N215="snížená",J215,0)</f>
        <v>0</v>
      </c>
      <c r="BG215" s="182">
        <f>IF(N215="zákl. přenesená",J215,0)</f>
        <v>0</v>
      </c>
      <c r="BH215" s="182">
        <f>IF(N215="sníž. přenesená",J215,0)</f>
        <v>0</v>
      </c>
      <c r="BI215" s="182">
        <f>IF(N215="nulová",J215,0)</f>
        <v>0</v>
      </c>
      <c r="BJ215" s="22" t="s">
        <v>24</v>
      </c>
      <c r="BK215" s="182">
        <f>ROUND(I215*H215,2)</f>
        <v>0</v>
      </c>
      <c r="BL215" s="22" t="s">
        <v>248</v>
      </c>
      <c r="BM215" s="22" t="s">
        <v>369</v>
      </c>
    </row>
    <row r="216" spans="2:47" s="1" customFormat="1" ht="12">
      <c r="B216" s="39"/>
      <c r="D216" s="192" t="s">
        <v>176</v>
      </c>
      <c r="F216" s="199" t="s">
        <v>370</v>
      </c>
      <c r="I216" s="197"/>
      <c r="L216" s="39"/>
      <c r="M216" s="198"/>
      <c r="N216" s="40"/>
      <c r="O216" s="40"/>
      <c r="P216" s="40"/>
      <c r="Q216" s="40"/>
      <c r="R216" s="40"/>
      <c r="S216" s="40"/>
      <c r="T216" s="68"/>
      <c r="AT216" s="22" t="s">
        <v>176</v>
      </c>
      <c r="AU216" s="22" t="s">
        <v>84</v>
      </c>
    </row>
    <row r="217" spans="2:65" s="1" customFormat="1" ht="20.4" customHeight="1">
      <c r="B217" s="170"/>
      <c r="C217" s="208" t="s">
        <v>371</v>
      </c>
      <c r="D217" s="208" t="s">
        <v>274</v>
      </c>
      <c r="E217" s="209" t="s">
        <v>372</v>
      </c>
      <c r="F217" s="210" t="s">
        <v>373</v>
      </c>
      <c r="G217" s="211" t="s">
        <v>302</v>
      </c>
      <c r="H217" s="212">
        <v>9</v>
      </c>
      <c r="I217" s="213"/>
      <c r="J217" s="214">
        <f>ROUND(I217*H217,2)</f>
        <v>0</v>
      </c>
      <c r="K217" s="210" t="s">
        <v>150</v>
      </c>
      <c r="L217" s="215"/>
      <c r="M217" s="216" t="s">
        <v>5</v>
      </c>
      <c r="N217" s="217" t="s">
        <v>46</v>
      </c>
      <c r="O217" s="40"/>
      <c r="P217" s="180">
        <f>O217*H217</f>
        <v>0</v>
      </c>
      <c r="Q217" s="180">
        <v>0.0002</v>
      </c>
      <c r="R217" s="180">
        <f>Q217*H217</f>
        <v>0.0018000000000000002</v>
      </c>
      <c r="S217" s="180">
        <v>0</v>
      </c>
      <c r="T217" s="181">
        <f>S217*H217</f>
        <v>0</v>
      </c>
      <c r="AR217" s="22" t="s">
        <v>278</v>
      </c>
      <c r="AT217" s="22" t="s">
        <v>274</v>
      </c>
      <c r="AU217" s="22" t="s">
        <v>84</v>
      </c>
      <c r="AY217" s="22" t="s">
        <v>141</v>
      </c>
      <c r="BE217" s="182">
        <f>IF(N217="základní",J217,0)</f>
        <v>0</v>
      </c>
      <c r="BF217" s="182">
        <f>IF(N217="snížená",J217,0)</f>
        <v>0</v>
      </c>
      <c r="BG217" s="182">
        <f>IF(N217="zákl. přenesená",J217,0)</f>
        <v>0</v>
      </c>
      <c r="BH217" s="182">
        <f>IF(N217="sníž. přenesená",J217,0)</f>
        <v>0</v>
      </c>
      <c r="BI217" s="182">
        <f>IF(N217="nulová",J217,0)</f>
        <v>0</v>
      </c>
      <c r="BJ217" s="22" t="s">
        <v>24</v>
      </c>
      <c r="BK217" s="182">
        <f>ROUND(I217*H217,2)</f>
        <v>0</v>
      </c>
      <c r="BL217" s="22" t="s">
        <v>248</v>
      </c>
      <c r="BM217" s="22" t="s">
        <v>374</v>
      </c>
    </row>
    <row r="218" spans="2:47" s="1" customFormat="1" ht="12">
      <c r="B218" s="39"/>
      <c r="D218" s="192" t="s">
        <v>176</v>
      </c>
      <c r="F218" s="199" t="s">
        <v>375</v>
      </c>
      <c r="I218" s="197"/>
      <c r="L218" s="39"/>
      <c r="M218" s="198"/>
      <c r="N218" s="40"/>
      <c r="O218" s="40"/>
      <c r="P218" s="40"/>
      <c r="Q218" s="40"/>
      <c r="R218" s="40"/>
      <c r="S218" s="40"/>
      <c r="T218" s="68"/>
      <c r="AT218" s="22" t="s">
        <v>176</v>
      </c>
      <c r="AU218" s="22" t="s">
        <v>84</v>
      </c>
    </row>
    <row r="219" spans="2:65" s="1" customFormat="1" ht="20.4" customHeight="1">
      <c r="B219" s="170"/>
      <c r="C219" s="171" t="s">
        <v>376</v>
      </c>
      <c r="D219" s="171" t="s">
        <v>146</v>
      </c>
      <c r="E219" s="172" t="s">
        <v>377</v>
      </c>
      <c r="F219" s="173" t="s">
        <v>378</v>
      </c>
      <c r="G219" s="174" t="s">
        <v>302</v>
      </c>
      <c r="H219" s="175">
        <v>2</v>
      </c>
      <c r="I219" s="176"/>
      <c r="J219" s="177">
        <f>ROUND(I219*H219,2)</f>
        <v>0</v>
      </c>
      <c r="K219" s="173" t="s">
        <v>150</v>
      </c>
      <c r="L219" s="39"/>
      <c r="M219" s="178" t="s">
        <v>5</v>
      </c>
      <c r="N219" s="179" t="s">
        <v>46</v>
      </c>
      <c r="O219" s="40"/>
      <c r="P219" s="180">
        <f>O219*H219</f>
        <v>0</v>
      </c>
      <c r="Q219" s="180">
        <v>0</v>
      </c>
      <c r="R219" s="180">
        <f>Q219*H219</f>
        <v>0</v>
      </c>
      <c r="S219" s="180">
        <v>0</v>
      </c>
      <c r="T219" s="181">
        <f>S219*H219</f>
        <v>0</v>
      </c>
      <c r="AR219" s="22" t="s">
        <v>248</v>
      </c>
      <c r="AT219" s="22" t="s">
        <v>146</v>
      </c>
      <c r="AU219" s="22" t="s">
        <v>84</v>
      </c>
      <c r="AY219" s="22" t="s">
        <v>141</v>
      </c>
      <c r="BE219" s="182">
        <f>IF(N219="základní",J219,0)</f>
        <v>0</v>
      </c>
      <c r="BF219" s="182">
        <f>IF(N219="snížená",J219,0)</f>
        <v>0</v>
      </c>
      <c r="BG219" s="182">
        <f>IF(N219="zákl. přenesená",J219,0)</f>
        <v>0</v>
      </c>
      <c r="BH219" s="182">
        <f>IF(N219="sníž. přenesená",J219,0)</f>
        <v>0</v>
      </c>
      <c r="BI219" s="182">
        <f>IF(N219="nulová",J219,0)</f>
        <v>0</v>
      </c>
      <c r="BJ219" s="22" t="s">
        <v>24</v>
      </c>
      <c r="BK219" s="182">
        <f>ROUND(I219*H219,2)</f>
        <v>0</v>
      </c>
      <c r="BL219" s="22" t="s">
        <v>248</v>
      </c>
      <c r="BM219" s="22" t="s">
        <v>379</v>
      </c>
    </row>
    <row r="220" spans="2:47" s="1" customFormat="1" ht="12">
      <c r="B220" s="39"/>
      <c r="D220" s="192" t="s">
        <v>176</v>
      </c>
      <c r="F220" s="199" t="s">
        <v>380</v>
      </c>
      <c r="I220" s="197"/>
      <c r="L220" s="39"/>
      <c r="M220" s="198"/>
      <c r="N220" s="40"/>
      <c r="O220" s="40"/>
      <c r="P220" s="40"/>
      <c r="Q220" s="40"/>
      <c r="R220" s="40"/>
      <c r="S220" s="40"/>
      <c r="T220" s="68"/>
      <c r="AT220" s="22" t="s">
        <v>176</v>
      </c>
      <c r="AU220" s="22" t="s">
        <v>84</v>
      </c>
    </row>
    <row r="221" spans="2:65" s="1" customFormat="1" ht="20.4" customHeight="1">
      <c r="B221" s="170"/>
      <c r="C221" s="208" t="s">
        <v>381</v>
      </c>
      <c r="D221" s="208" t="s">
        <v>274</v>
      </c>
      <c r="E221" s="209" t="s">
        <v>382</v>
      </c>
      <c r="F221" s="210" t="s">
        <v>383</v>
      </c>
      <c r="G221" s="211" t="s">
        <v>302</v>
      </c>
      <c r="H221" s="212">
        <v>2</v>
      </c>
      <c r="I221" s="213"/>
      <c r="J221" s="214">
        <f>ROUND(I221*H221,2)</f>
        <v>0</v>
      </c>
      <c r="K221" s="210" t="s">
        <v>150</v>
      </c>
      <c r="L221" s="215"/>
      <c r="M221" s="216" t="s">
        <v>5</v>
      </c>
      <c r="N221" s="217" t="s">
        <v>46</v>
      </c>
      <c r="O221" s="40"/>
      <c r="P221" s="180">
        <f>O221*H221</f>
        <v>0</v>
      </c>
      <c r="Q221" s="180">
        <v>0.00012</v>
      </c>
      <c r="R221" s="180">
        <f>Q221*H221</f>
        <v>0.00024</v>
      </c>
      <c r="S221" s="180">
        <v>0</v>
      </c>
      <c r="T221" s="181">
        <f>S221*H221</f>
        <v>0</v>
      </c>
      <c r="AR221" s="22" t="s">
        <v>278</v>
      </c>
      <c r="AT221" s="22" t="s">
        <v>274</v>
      </c>
      <c r="AU221" s="22" t="s">
        <v>84</v>
      </c>
      <c r="AY221" s="22" t="s">
        <v>141</v>
      </c>
      <c r="BE221" s="182">
        <f>IF(N221="základní",J221,0)</f>
        <v>0</v>
      </c>
      <c r="BF221" s="182">
        <f>IF(N221="snížená",J221,0)</f>
        <v>0</v>
      </c>
      <c r="BG221" s="182">
        <f>IF(N221="zákl. přenesená",J221,0)</f>
        <v>0</v>
      </c>
      <c r="BH221" s="182">
        <f>IF(N221="sníž. přenesená",J221,0)</f>
        <v>0</v>
      </c>
      <c r="BI221" s="182">
        <f>IF(N221="nulová",J221,0)</f>
        <v>0</v>
      </c>
      <c r="BJ221" s="22" t="s">
        <v>24</v>
      </c>
      <c r="BK221" s="182">
        <f>ROUND(I221*H221,2)</f>
        <v>0</v>
      </c>
      <c r="BL221" s="22" t="s">
        <v>248</v>
      </c>
      <c r="BM221" s="22" t="s">
        <v>384</v>
      </c>
    </row>
    <row r="222" spans="2:47" s="1" customFormat="1" ht="12">
      <c r="B222" s="39"/>
      <c r="D222" s="192" t="s">
        <v>176</v>
      </c>
      <c r="F222" s="199" t="s">
        <v>383</v>
      </c>
      <c r="I222" s="197"/>
      <c r="L222" s="39"/>
      <c r="M222" s="198"/>
      <c r="N222" s="40"/>
      <c r="O222" s="40"/>
      <c r="P222" s="40"/>
      <c r="Q222" s="40"/>
      <c r="R222" s="40"/>
      <c r="S222" s="40"/>
      <c r="T222" s="68"/>
      <c r="AT222" s="22" t="s">
        <v>176</v>
      </c>
      <c r="AU222" s="22" t="s">
        <v>84</v>
      </c>
    </row>
    <row r="223" spans="2:65" s="1" customFormat="1" ht="20.4" customHeight="1">
      <c r="B223" s="170"/>
      <c r="C223" s="171" t="s">
        <v>385</v>
      </c>
      <c r="D223" s="171" t="s">
        <v>146</v>
      </c>
      <c r="E223" s="172" t="s">
        <v>386</v>
      </c>
      <c r="F223" s="173" t="s">
        <v>387</v>
      </c>
      <c r="G223" s="174" t="s">
        <v>302</v>
      </c>
      <c r="H223" s="175">
        <v>9</v>
      </c>
      <c r="I223" s="176"/>
      <c r="J223" s="177">
        <f>ROUND(I223*H223,2)</f>
        <v>0</v>
      </c>
      <c r="K223" s="173" t="s">
        <v>150</v>
      </c>
      <c r="L223" s="39"/>
      <c r="M223" s="178" t="s">
        <v>5</v>
      </c>
      <c r="N223" s="179" t="s">
        <v>46</v>
      </c>
      <c r="O223" s="40"/>
      <c r="P223" s="180">
        <f>O223*H223</f>
        <v>0</v>
      </c>
      <c r="Q223" s="180">
        <v>0</v>
      </c>
      <c r="R223" s="180">
        <f>Q223*H223</f>
        <v>0</v>
      </c>
      <c r="S223" s="180">
        <v>0</v>
      </c>
      <c r="T223" s="181">
        <f>S223*H223</f>
        <v>0</v>
      </c>
      <c r="AR223" s="22" t="s">
        <v>248</v>
      </c>
      <c r="AT223" s="22" t="s">
        <v>146</v>
      </c>
      <c r="AU223" s="22" t="s">
        <v>84</v>
      </c>
      <c r="AY223" s="22" t="s">
        <v>141</v>
      </c>
      <c r="BE223" s="182">
        <f>IF(N223="základní",J223,0)</f>
        <v>0</v>
      </c>
      <c r="BF223" s="182">
        <f>IF(N223="snížená",J223,0)</f>
        <v>0</v>
      </c>
      <c r="BG223" s="182">
        <f>IF(N223="zákl. přenesená",J223,0)</f>
        <v>0</v>
      </c>
      <c r="BH223" s="182">
        <f>IF(N223="sníž. přenesená",J223,0)</f>
        <v>0</v>
      </c>
      <c r="BI223" s="182">
        <f>IF(N223="nulová",J223,0)</f>
        <v>0</v>
      </c>
      <c r="BJ223" s="22" t="s">
        <v>24</v>
      </c>
      <c r="BK223" s="182">
        <f>ROUND(I223*H223,2)</f>
        <v>0</v>
      </c>
      <c r="BL223" s="22" t="s">
        <v>248</v>
      </c>
      <c r="BM223" s="22" t="s">
        <v>388</v>
      </c>
    </row>
    <row r="224" spans="2:47" s="1" customFormat="1" ht="24">
      <c r="B224" s="39"/>
      <c r="D224" s="192" t="s">
        <v>176</v>
      </c>
      <c r="F224" s="199" t="s">
        <v>389</v>
      </c>
      <c r="I224" s="197"/>
      <c r="L224" s="39"/>
      <c r="M224" s="198"/>
      <c r="N224" s="40"/>
      <c r="O224" s="40"/>
      <c r="P224" s="40"/>
      <c r="Q224" s="40"/>
      <c r="R224" s="40"/>
      <c r="S224" s="40"/>
      <c r="T224" s="68"/>
      <c r="AT224" s="22" t="s">
        <v>176</v>
      </c>
      <c r="AU224" s="22" t="s">
        <v>84</v>
      </c>
    </row>
    <row r="225" spans="2:65" s="1" customFormat="1" ht="20.4" customHeight="1">
      <c r="B225" s="170"/>
      <c r="C225" s="208" t="s">
        <v>390</v>
      </c>
      <c r="D225" s="208" t="s">
        <v>274</v>
      </c>
      <c r="E225" s="209" t="s">
        <v>391</v>
      </c>
      <c r="F225" s="210" t="s">
        <v>392</v>
      </c>
      <c r="G225" s="211" t="s">
        <v>302</v>
      </c>
      <c r="H225" s="212">
        <v>9</v>
      </c>
      <c r="I225" s="213"/>
      <c r="J225" s="214">
        <f>ROUND(I225*H225,2)</f>
        <v>0</v>
      </c>
      <c r="K225" s="210" t="s">
        <v>150</v>
      </c>
      <c r="L225" s="215"/>
      <c r="M225" s="216" t="s">
        <v>5</v>
      </c>
      <c r="N225" s="217" t="s">
        <v>46</v>
      </c>
      <c r="O225" s="40"/>
      <c r="P225" s="180">
        <f>O225*H225</f>
        <v>0</v>
      </c>
      <c r="Q225" s="180">
        <v>0.0042</v>
      </c>
      <c r="R225" s="180">
        <f>Q225*H225</f>
        <v>0.0378</v>
      </c>
      <c r="S225" s="180">
        <v>0</v>
      </c>
      <c r="T225" s="181">
        <f>S225*H225</f>
        <v>0</v>
      </c>
      <c r="AR225" s="22" t="s">
        <v>278</v>
      </c>
      <c r="AT225" s="22" t="s">
        <v>274</v>
      </c>
      <c r="AU225" s="22" t="s">
        <v>84</v>
      </c>
      <c r="AY225" s="22" t="s">
        <v>141</v>
      </c>
      <c r="BE225" s="182">
        <f>IF(N225="základní",J225,0)</f>
        <v>0</v>
      </c>
      <c r="BF225" s="182">
        <f>IF(N225="snížená",J225,0)</f>
        <v>0</v>
      </c>
      <c r="BG225" s="182">
        <f>IF(N225="zákl. přenesená",J225,0)</f>
        <v>0</v>
      </c>
      <c r="BH225" s="182">
        <f>IF(N225="sníž. přenesená",J225,0)</f>
        <v>0</v>
      </c>
      <c r="BI225" s="182">
        <f>IF(N225="nulová",J225,0)</f>
        <v>0</v>
      </c>
      <c r="BJ225" s="22" t="s">
        <v>24</v>
      </c>
      <c r="BK225" s="182">
        <f>ROUND(I225*H225,2)</f>
        <v>0</v>
      </c>
      <c r="BL225" s="22" t="s">
        <v>248</v>
      </c>
      <c r="BM225" s="22" t="s">
        <v>393</v>
      </c>
    </row>
    <row r="226" spans="2:47" s="1" customFormat="1" ht="12">
      <c r="B226" s="39"/>
      <c r="D226" s="192" t="s">
        <v>176</v>
      </c>
      <c r="F226" s="199" t="s">
        <v>394</v>
      </c>
      <c r="I226" s="197"/>
      <c r="L226" s="39"/>
      <c r="M226" s="198"/>
      <c r="N226" s="40"/>
      <c r="O226" s="40"/>
      <c r="P226" s="40"/>
      <c r="Q226" s="40"/>
      <c r="R226" s="40"/>
      <c r="S226" s="40"/>
      <c r="T226" s="68"/>
      <c r="AT226" s="22" t="s">
        <v>176</v>
      </c>
      <c r="AU226" s="22" t="s">
        <v>84</v>
      </c>
    </row>
    <row r="227" spans="2:65" s="1" customFormat="1" ht="20.4" customHeight="1">
      <c r="B227" s="170"/>
      <c r="C227" s="171" t="s">
        <v>395</v>
      </c>
      <c r="D227" s="171" t="s">
        <v>146</v>
      </c>
      <c r="E227" s="172" t="s">
        <v>396</v>
      </c>
      <c r="F227" s="173" t="s">
        <v>397</v>
      </c>
      <c r="G227" s="174" t="s">
        <v>302</v>
      </c>
      <c r="H227" s="175">
        <v>9</v>
      </c>
      <c r="I227" s="176"/>
      <c r="J227" s="177">
        <f>ROUND(I227*H227,2)</f>
        <v>0</v>
      </c>
      <c r="K227" s="173" t="s">
        <v>150</v>
      </c>
      <c r="L227" s="39"/>
      <c r="M227" s="178" t="s">
        <v>5</v>
      </c>
      <c r="N227" s="179" t="s">
        <v>46</v>
      </c>
      <c r="O227" s="40"/>
      <c r="P227" s="180">
        <f>O227*H227</f>
        <v>0</v>
      </c>
      <c r="Q227" s="180">
        <v>0</v>
      </c>
      <c r="R227" s="180">
        <f>Q227*H227</f>
        <v>0</v>
      </c>
      <c r="S227" s="180">
        <v>0</v>
      </c>
      <c r="T227" s="181">
        <f>S227*H227</f>
        <v>0</v>
      </c>
      <c r="AR227" s="22" t="s">
        <v>248</v>
      </c>
      <c r="AT227" s="22" t="s">
        <v>146</v>
      </c>
      <c r="AU227" s="22" t="s">
        <v>84</v>
      </c>
      <c r="AY227" s="22" t="s">
        <v>141</v>
      </c>
      <c r="BE227" s="182">
        <f>IF(N227="základní",J227,0)</f>
        <v>0</v>
      </c>
      <c r="BF227" s="182">
        <f>IF(N227="snížená",J227,0)</f>
        <v>0</v>
      </c>
      <c r="BG227" s="182">
        <f>IF(N227="zákl. přenesená",J227,0)</f>
        <v>0</v>
      </c>
      <c r="BH227" s="182">
        <f>IF(N227="sníž. přenesená",J227,0)</f>
        <v>0</v>
      </c>
      <c r="BI227" s="182">
        <f>IF(N227="nulová",J227,0)</f>
        <v>0</v>
      </c>
      <c r="BJ227" s="22" t="s">
        <v>24</v>
      </c>
      <c r="BK227" s="182">
        <f>ROUND(I227*H227,2)</f>
        <v>0</v>
      </c>
      <c r="BL227" s="22" t="s">
        <v>248</v>
      </c>
      <c r="BM227" s="22" t="s">
        <v>398</v>
      </c>
    </row>
    <row r="228" spans="2:47" s="1" customFormat="1" ht="12">
      <c r="B228" s="39"/>
      <c r="D228" s="192" t="s">
        <v>176</v>
      </c>
      <c r="F228" s="199" t="s">
        <v>399</v>
      </c>
      <c r="I228" s="197"/>
      <c r="L228" s="39"/>
      <c r="M228" s="198"/>
      <c r="N228" s="40"/>
      <c r="O228" s="40"/>
      <c r="P228" s="40"/>
      <c r="Q228" s="40"/>
      <c r="R228" s="40"/>
      <c r="S228" s="40"/>
      <c r="T228" s="68"/>
      <c r="AT228" s="22" t="s">
        <v>176</v>
      </c>
      <c r="AU228" s="22" t="s">
        <v>84</v>
      </c>
    </row>
    <row r="229" spans="2:65" s="1" customFormat="1" ht="20.4" customHeight="1">
      <c r="B229" s="170"/>
      <c r="C229" s="208" t="s">
        <v>400</v>
      </c>
      <c r="D229" s="208" t="s">
        <v>274</v>
      </c>
      <c r="E229" s="209" t="s">
        <v>401</v>
      </c>
      <c r="F229" s="210" t="s">
        <v>402</v>
      </c>
      <c r="G229" s="211" t="s">
        <v>302</v>
      </c>
      <c r="H229" s="212">
        <v>9</v>
      </c>
      <c r="I229" s="213"/>
      <c r="J229" s="214">
        <f>ROUND(I229*H229,2)</f>
        <v>0</v>
      </c>
      <c r="K229" s="210" t="s">
        <v>150</v>
      </c>
      <c r="L229" s="215"/>
      <c r="M229" s="216" t="s">
        <v>5</v>
      </c>
      <c r="N229" s="217" t="s">
        <v>46</v>
      </c>
      <c r="O229" s="40"/>
      <c r="P229" s="180">
        <f>O229*H229</f>
        <v>0</v>
      </c>
      <c r="Q229" s="180">
        <v>0</v>
      </c>
      <c r="R229" s="180">
        <f>Q229*H229</f>
        <v>0</v>
      </c>
      <c r="S229" s="180">
        <v>0</v>
      </c>
      <c r="T229" s="181">
        <f>S229*H229</f>
        <v>0</v>
      </c>
      <c r="AR229" s="22" t="s">
        <v>278</v>
      </c>
      <c r="AT229" s="22" t="s">
        <v>274</v>
      </c>
      <c r="AU229" s="22" t="s">
        <v>84</v>
      </c>
      <c r="AY229" s="22" t="s">
        <v>141</v>
      </c>
      <c r="BE229" s="182">
        <f>IF(N229="základní",J229,0)</f>
        <v>0</v>
      </c>
      <c r="BF229" s="182">
        <f>IF(N229="snížená",J229,0)</f>
        <v>0</v>
      </c>
      <c r="BG229" s="182">
        <f>IF(N229="zákl. přenesená",J229,0)</f>
        <v>0</v>
      </c>
      <c r="BH229" s="182">
        <f>IF(N229="sníž. přenesená",J229,0)</f>
        <v>0</v>
      </c>
      <c r="BI229" s="182">
        <f>IF(N229="nulová",J229,0)</f>
        <v>0</v>
      </c>
      <c r="BJ229" s="22" t="s">
        <v>24</v>
      </c>
      <c r="BK229" s="182">
        <f>ROUND(I229*H229,2)</f>
        <v>0</v>
      </c>
      <c r="BL229" s="22" t="s">
        <v>248</v>
      </c>
      <c r="BM229" s="22" t="s">
        <v>403</v>
      </c>
    </row>
    <row r="230" spans="2:47" s="1" customFormat="1" ht="12">
      <c r="B230" s="39"/>
      <c r="D230" s="192" t="s">
        <v>176</v>
      </c>
      <c r="F230" s="199" t="s">
        <v>404</v>
      </c>
      <c r="I230" s="197"/>
      <c r="L230" s="39"/>
      <c r="M230" s="198"/>
      <c r="N230" s="40"/>
      <c r="O230" s="40"/>
      <c r="P230" s="40"/>
      <c r="Q230" s="40"/>
      <c r="R230" s="40"/>
      <c r="S230" s="40"/>
      <c r="T230" s="68"/>
      <c r="AT230" s="22" t="s">
        <v>176</v>
      </c>
      <c r="AU230" s="22" t="s">
        <v>84</v>
      </c>
    </row>
    <row r="231" spans="2:65" s="1" customFormat="1" ht="20.4" customHeight="1">
      <c r="B231" s="170"/>
      <c r="C231" s="171" t="s">
        <v>405</v>
      </c>
      <c r="D231" s="171" t="s">
        <v>146</v>
      </c>
      <c r="E231" s="172" t="s">
        <v>406</v>
      </c>
      <c r="F231" s="173" t="s">
        <v>407</v>
      </c>
      <c r="G231" s="174" t="s">
        <v>302</v>
      </c>
      <c r="H231" s="175">
        <v>15</v>
      </c>
      <c r="I231" s="176"/>
      <c r="J231" s="177">
        <f>ROUND(I231*H231,2)</f>
        <v>0</v>
      </c>
      <c r="K231" s="173" t="s">
        <v>150</v>
      </c>
      <c r="L231" s="39"/>
      <c r="M231" s="178" t="s">
        <v>5</v>
      </c>
      <c r="N231" s="179" t="s">
        <v>46</v>
      </c>
      <c r="O231" s="40"/>
      <c r="P231" s="180">
        <f>O231*H231</f>
        <v>0</v>
      </c>
      <c r="Q231" s="180">
        <v>0</v>
      </c>
      <c r="R231" s="180">
        <f>Q231*H231</f>
        <v>0</v>
      </c>
      <c r="S231" s="180">
        <v>0</v>
      </c>
      <c r="T231" s="181">
        <f>S231*H231</f>
        <v>0</v>
      </c>
      <c r="AR231" s="22" t="s">
        <v>248</v>
      </c>
      <c r="AT231" s="22" t="s">
        <v>146</v>
      </c>
      <c r="AU231" s="22" t="s">
        <v>84</v>
      </c>
      <c r="AY231" s="22" t="s">
        <v>141</v>
      </c>
      <c r="BE231" s="182">
        <f>IF(N231="základní",J231,0)</f>
        <v>0</v>
      </c>
      <c r="BF231" s="182">
        <f>IF(N231="snížená",J231,0)</f>
        <v>0</v>
      </c>
      <c r="BG231" s="182">
        <f>IF(N231="zákl. přenesená",J231,0)</f>
        <v>0</v>
      </c>
      <c r="BH231" s="182">
        <f>IF(N231="sníž. přenesená",J231,0)</f>
        <v>0</v>
      </c>
      <c r="BI231" s="182">
        <f>IF(N231="nulová",J231,0)</f>
        <v>0</v>
      </c>
      <c r="BJ231" s="22" t="s">
        <v>24</v>
      </c>
      <c r="BK231" s="182">
        <f>ROUND(I231*H231,2)</f>
        <v>0</v>
      </c>
      <c r="BL231" s="22" t="s">
        <v>248</v>
      </c>
      <c r="BM231" s="22" t="s">
        <v>408</v>
      </c>
    </row>
    <row r="232" spans="2:47" s="1" customFormat="1" ht="12">
      <c r="B232" s="39"/>
      <c r="D232" s="192" t="s">
        <v>176</v>
      </c>
      <c r="F232" s="199" t="s">
        <v>409</v>
      </c>
      <c r="I232" s="197"/>
      <c r="L232" s="39"/>
      <c r="M232" s="198"/>
      <c r="N232" s="40"/>
      <c r="O232" s="40"/>
      <c r="P232" s="40"/>
      <c r="Q232" s="40"/>
      <c r="R232" s="40"/>
      <c r="S232" s="40"/>
      <c r="T232" s="68"/>
      <c r="AT232" s="22" t="s">
        <v>176</v>
      </c>
      <c r="AU232" s="22" t="s">
        <v>84</v>
      </c>
    </row>
    <row r="233" spans="2:65" s="1" customFormat="1" ht="20.4" customHeight="1">
      <c r="B233" s="170"/>
      <c r="C233" s="208" t="s">
        <v>410</v>
      </c>
      <c r="D233" s="208" t="s">
        <v>274</v>
      </c>
      <c r="E233" s="209" t="s">
        <v>411</v>
      </c>
      <c r="F233" s="210" t="s">
        <v>412</v>
      </c>
      <c r="G233" s="211" t="s">
        <v>302</v>
      </c>
      <c r="H233" s="212">
        <v>15</v>
      </c>
      <c r="I233" s="213"/>
      <c r="J233" s="214">
        <f>ROUND(I233*H233,2)</f>
        <v>0</v>
      </c>
      <c r="K233" s="210" t="s">
        <v>5</v>
      </c>
      <c r="L233" s="215"/>
      <c r="M233" s="216" t="s">
        <v>5</v>
      </c>
      <c r="N233" s="217" t="s">
        <v>46</v>
      </c>
      <c r="O233" s="40"/>
      <c r="P233" s="180">
        <f>O233*H233</f>
        <v>0</v>
      </c>
      <c r="Q233" s="180">
        <v>0.0041</v>
      </c>
      <c r="R233" s="180">
        <f>Q233*H233</f>
        <v>0.061500000000000006</v>
      </c>
      <c r="S233" s="180">
        <v>0</v>
      </c>
      <c r="T233" s="181">
        <f>S233*H233</f>
        <v>0</v>
      </c>
      <c r="AR233" s="22" t="s">
        <v>278</v>
      </c>
      <c r="AT233" s="22" t="s">
        <v>274</v>
      </c>
      <c r="AU233" s="22" t="s">
        <v>84</v>
      </c>
      <c r="AY233" s="22" t="s">
        <v>141</v>
      </c>
      <c r="BE233" s="182">
        <f>IF(N233="základní",J233,0)</f>
        <v>0</v>
      </c>
      <c r="BF233" s="182">
        <f>IF(N233="snížená",J233,0)</f>
        <v>0</v>
      </c>
      <c r="BG233" s="182">
        <f>IF(N233="zákl. přenesená",J233,0)</f>
        <v>0</v>
      </c>
      <c r="BH233" s="182">
        <f>IF(N233="sníž. přenesená",J233,0)</f>
        <v>0</v>
      </c>
      <c r="BI233" s="182">
        <f>IF(N233="nulová",J233,0)</f>
        <v>0</v>
      </c>
      <c r="BJ233" s="22" t="s">
        <v>24</v>
      </c>
      <c r="BK233" s="182">
        <f>ROUND(I233*H233,2)</f>
        <v>0</v>
      </c>
      <c r="BL233" s="22" t="s">
        <v>248</v>
      </c>
      <c r="BM233" s="22" t="s">
        <v>413</v>
      </c>
    </row>
    <row r="234" spans="2:47" s="1" customFormat="1" ht="12">
      <c r="B234" s="39"/>
      <c r="D234" s="192" t="s">
        <v>176</v>
      </c>
      <c r="F234" s="199" t="s">
        <v>414</v>
      </c>
      <c r="I234" s="197"/>
      <c r="L234" s="39"/>
      <c r="M234" s="198"/>
      <c r="N234" s="40"/>
      <c r="O234" s="40"/>
      <c r="P234" s="40"/>
      <c r="Q234" s="40"/>
      <c r="R234" s="40"/>
      <c r="S234" s="40"/>
      <c r="T234" s="68"/>
      <c r="AT234" s="22" t="s">
        <v>176</v>
      </c>
      <c r="AU234" s="22" t="s">
        <v>84</v>
      </c>
    </row>
    <row r="235" spans="2:65" s="1" customFormat="1" ht="20.4" customHeight="1">
      <c r="B235" s="170"/>
      <c r="C235" s="171" t="s">
        <v>415</v>
      </c>
      <c r="D235" s="171" t="s">
        <v>146</v>
      </c>
      <c r="E235" s="172" t="s">
        <v>416</v>
      </c>
      <c r="F235" s="173" t="s">
        <v>417</v>
      </c>
      <c r="G235" s="174" t="s">
        <v>302</v>
      </c>
      <c r="H235" s="175">
        <v>9</v>
      </c>
      <c r="I235" s="176"/>
      <c r="J235" s="177">
        <f>ROUND(I235*H235,2)</f>
        <v>0</v>
      </c>
      <c r="K235" s="173" t="s">
        <v>150</v>
      </c>
      <c r="L235" s="39"/>
      <c r="M235" s="178" t="s">
        <v>5</v>
      </c>
      <c r="N235" s="179" t="s">
        <v>46</v>
      </c>
      <c r="O235" s="40"/>
      <c r="P235" s="180">
        <f>O235*H235</f>
        <v>0</v>
      </c>
      <c r="Q235" s="180">
        <v>0</v>
      </c>
      <c r="R235" s="180">
        <f>Q235*H235</f>
        <v>0</v>
      </c>
      <c r="S235" s="180">
        <v>0</v>
      </c>
      <c r="T235" s="181">
        <f>S235*H235</f>
        <v>0</v>
      </c>
      <c r="AR235" s="22" t="s">
        <v>248</v>
      </c>
      <c r="AT235" s="22" t="s">
        <v>146</v>
      </c>
      <c r="AU235" s="22" t="s">
        <v>84</v>
      </c>
      <c r="AY235" s="22" t="s">
        <v>141</v>
      </c>
      <c r="BE235" s="182">
        <f>IF(N235="základní",J235,0)</f>
        <v>0</v>
      </c>
      <c r="BF235" s="182">
        <f>IF(N235="snížená",J235,0)</f>
        <v>0</v>
      </c>
      <c r="BG235" s="182">
        <f>IF(N235="zákl. přenesená",J235,0)</f>
        <v>0</v>
      </c>
      <c r="BH235" s="182">
        <f>IF(N235="sníž. přenesená",J235,0)</f>
        <v>0</v>
      </c>
      <c r="BI235" s="182">
        <f>IF(N235="nulová",J235,0)</f>
        <v>0</v>
      </c>
      <c r="BJ235" s="22" t="s">
        <v>24</v>
      </c>
      <c r="BK235" s="182">
        <f>ROUND(I235*H235,2)</f>
        <v>0</v>
      </c>
      <c r="BL235" s="22" t="s">
        <v>248</v>
      </c>
      <c r="BM235" s="22" t="s">
        <v>418</v>
      </c>
    </row>
    <row r="236" spans="2:47" s="1" customFormat="1" ht="24">
      <c r="B236" s="39"/>
      <c r="D236" s="192" t="s">
        <v>176</v>
      </c>
      <c r="F236" s="199" t="s">
        <v>419</v>
      </c>
      <c r="I236" s="197"/>
      <c r="L236" s="39"/>
      <c r="M236" s="198"/>
      <c r="N236" s="40"/>
      <c r="O236" s="40"/>
      <c r="P236" s="40"/>
      <c r="Q236" s="40"/>
      <c r="R236" s="40"/>
      <c r="S236" s="40"/>
      <c r="T236" s="68"/>
      <c r="AT236" s="22" t="s">
        <v>176</v>
      </c>
      <c r="AU236" s="22" t="s">
        <v>84</v>
      </c>
    </row>
    <row r="237" spans="2:65" s="1" customFormat="1" ht="20.4" customHeight="1">
      <c r="B237" s="170"/>
      <c r="C237" s="208" t="s">
        <v>420</v>
      </c>
      <c r="D237" s="208" t="s">
        <v>274</v>
      </c>
      <c r="E237" s="209" t="s">
        <v>421</v>
      </c>
      <c r="F237" s="210" t="s">
        <v>422</v>
      </c>
      <c r="G237" s="211" t="s">
        <v>302</v>
      </c>
      <c r="H237" s="212">
        <v>9</v>
      </c>
      <c r="I237" s="213"/>
      <c r="J237" s="214">
        <f>ROUND(I237*H237,2)</f>
        <v>0</v>
      </c>
      <c r="K237" s="210" t="s">
        <v>150</v>
      </c>
      <c r="L237" s="215"/>
      <c r="M237" s="216" t="s">
        <v>5</v>
      </c>
      <c r="N237" s="217" t="s">
        <v>46</v>
      </c>
      <c r="O237" s="40"/>
      <c r="P237" s="180">
        <f>O237*H237</f>
        <v>0</v>
      </c>
      <c r="Q237" s="180">
        <v>0</v>
      </c>
      <c r="R237" s="180">
        <f>Q237*H237</f>
        <v>0</v>
      </c>
      <c r="S237" s="180">
        <v>0</v>
      </c>
      <c r="T237" s="181">
        <f>S237*H237</f>
        <v>0</v>
      </c>
      <c r="AR237" s="22" t="s">
        <v>278</v>
      </c>
      <c r="AT237" s="22" t="s">
        <v>274</v>
      </c>
      <c r="AU237" s="22" t="s">
        <v>84</v>
      </c>
      <c r="AY237" s="22" t="s">
        <v>141</v>
      </c>
      <c r="BE237" s="182">
        <f>IF(N237="základní",J237,0)</f>
        <v>0</v>
      </c>
      <c r="BF237" s="182">
        <f>IF(N237="snížená",J237,0)</f>
        <v>0</v>
      </c>
      <c r="BG237" s="182">
        <f>IF(N237="zákl. přenesená",J237,0)</f>
        <v>0</v>
      </c>
      <c r="BH237" s="182">
        <f>IF(N237="sníž. přenesená",J237,0)</f>
        <v>0</v>
      </c>
      <c r="BI237" s="182">
        <f>IF(N237="nulová",J237,0)</f>
        <v>0</v>
      </c>
      <c r="BJ237" s="22" t="s">
        <v>24</v>
      </c>
      <c r="BK237" s="182">
        <f>ROUND(I237*H237,2)</f>
        <v>0</v>
      </c>
      <c r="BL237" s="22" t="s">
        <v>248</v>
      </c>
      <c r="BM237" s="22" t="s">
        <v>423</v>
      </c>
    </row>
    <row r="238" spans="2:47" s="1" customFormat="1" ht="12">
      <c r="B238" s="39"/>
      <c r="D238" s="184" t="s">
        <v>176</v>
      </c>
      <c r="F238" s="196" t="s">
        <v>422</v>
      </c>
      <c r="I238" s="197"/>
      <c r="L238" s="39"/>
      <c r="M238" s="198"/>
      <c r="N238" s="40"/>
      <c r="O238" s="40"/>
      <c r="P238" s="40"/>
      <c r="Q238" s="40"/>
      <c r="R238" s="40"/>
      <c r="S238" s="40"/>
      <c r="T238" s="68"/>
      <c r="AT238" s="22" t="s">
        <v>176</v>
      </c>
      <c r="AU238" s="22" t="s">
        <v>84</v>
      </c>
    </row>
    <row r="239" spans="2:63" s="10" customFormat="1" ht="29.85" customHeight="1">
      <c r="B239" s="154"/>
      <c r="D239" s="167" t="s">
        <v>74</v>
      </c>
      <c r="E239" s="168" t="s">
        <v>424</v>
      </c>
      <c r="F239" s="168" t="s">
        <v>425</v>
      </c>
      <c r="I239" s="157"/>
      <c r="J239" s="169">
        <f>BK239</f>
        <v>0</v>
      </c>
      <c r="L239" s="154"/>
      <c r="M239" s="159"/>
      <c r="N239" s="160"/>
      <c r="O239" s="160"/>
      <c r="P239" s="161">
        <f>SUM(P240:P243)</f>
        <v>0</v>
      </c>
      <c r="Q239" s="160"/>
      <c r="R239" s="161">
        <f>SUM(R240:R243)</f>
        <v>0.00563</v>
      </c>
      <c r="S239" s="160"/>
      <c r="T239" s="162">
        <f>SUM(T240:T243)</f>
        <v>0</v>
      </c>
      <c r="AR239" s="155" t="s">
        <v>84</v>
      </c>
      <c r="AT239" s="163" t="s">
        <v>74</v>
      </c>
      <c r="AU239" s="163" t="s">
        <v>24</v>
      </c>
      <c r="AY239" s="155" t="s">
        <v>141</v>
      </c>
      <c r="BK239" s="164">
        <f>SUM(BK240:BK243)</f>
        <v>0</v>
      </c>
    </row>
    <row r="240" spans="2:65" s="1" customFormat="1" ht="20.4" customHeight="1">
      <c r="B240" s="170"/>
      <c r="C240" s="171" t="s">
        <v>426</v>
      </c>
      <c r="D240" s="171" t="s">
        <v>146</v>
      </c>
      <c r="E240" s="172" t="s">
        <v>427</v>
      </c>
      <c r="F240" s="173" t="s">
        <v>428</v>
      </c>
      <c r="G240" s="174" t="s">
        <v>302</v>
      </c>
      <c r="H240" s="175">
        <v>1</v>
      </c>
      <c r="I240" s="176"/>
      <c r="J240" s="177">
        <f>ROUND(I240*H240,2)</f>
        <v>0</v>
      </c>
      <c r="K240" s="173" t="s">
        <v>150</v>
      </c>
      <c r="L240" s="39"/>
      <c r="M240" s="178" t="s">
        <v>5</v>
      </c>
      <c r="N240" s="179" t="s">
        <v>46</v>
      </c>
      <c r="O240" s="40"/>
      <c r="P240" s="180">
        <f>O240*H240</f>
        <v>0</v>
      </c>
      <c r="Q240" s="180">
        <v>0</v>
      </c>
      <c r="R240" s="180">
        <f>Q240*H240</f>
        <v>0</v>
      </c>
      <c r="S240" s="180">
        <v>0</v>
      </c>
      <c r="T240" s="181">
        <f>S240*H240</f>
        <v>0</v>
      </c>
      <c r="AR240" s="22" t="s">
        <v>248</v>
      </c>
      <c r="AT240" s="22" t="s">
        <v>146</v>
      </c>
      <c r="AU240" s="22" t="s">
        <v>84</v>
      </c>
      <c r="AY240" s="22" t="s">
        <v>141</v>
      </c>
      <c r="BE240" s="182">
        <f>IF(N240="základní",J240,0)</f>
        <v>0</v>
      </c>
      <c r="BF240" s="182">
        <f>IF(N240="snížená",J240,0)</f>
        <v>0</v>
      </c>
      <c r="BG240" s="182">
        <f>IF(N240="zákl. přenesená",J240,0)</f>
        <v>0</v>
      </c>
      <c r="BH240" s="182">
        <f>IF(N240="sníž. přenesená",J240,0)</f>
        <v>0</v>
      </c>
      <c r="BI240" s="182">
        <f>IF(N240="nulová",J240,0)</f>
        <v>0</v>
      </c>
      <c r="BJ240" s="22" t="s">
        <v>24</v>
      </c>
      <c r="BK240" s="182">
        <f>ROUND(I240*H240,2)</f>
        <v>0</v>
      </c>
      <c r="BL240" s="22" t="s">
        <v>248</v>
      </c>
      <c r="BM240" s="22" t="s">
        <v>429</v>
      </c>
    </row>
    <row r="241" spans="2:47" s="1" customFormat="1" ht="24">
      <c r="B241" s="39"/>
      <c r="D241" s="192" t="s">
        <v>176</v>
      </c>
      <c r="F241" s="199" t="s">
        <v>430</v>
      </c>
      <c r="I241" s="197"/>
      <c r="L241" s="39"/>
      <c r="M241" s="198"/>
      <c r="N241" s="40"/>
      <c r="O241" s="40"/>
      <c r="P241" s="40"/>
      <c r="Q241" s="40"/>
      <c r="R241" s="40"/>
      <c r="S241" s="40"/>
      <c r="T241" s="68"/>
      <c r="AT241" s="22" t="s">
        <v>176</v>
      </c>
      <c r="AU241" s="22" t="s">
        <v>84</v>
      </c>
    </row>
    <row r="242" spans="2:65" s="1" customFormat="1" ht="20.4" customHeight="1">
      <c r="B242" s="170"/>
      <c r="C242" s="208" t="s">
        <v>431</v>
      </c>
      <c r="D242" s="208" t="s">
        <v>274</v>
      </c>
      <c r="E242" s="209" t="s">
        <v>432</v>
      </c>
      <c r="F242" s="210" t="s">
        <v>433</v>
      </c>
      <c r="G242" s="211" t="s">
        <v>302</v>
      </c>
      <c r="H242" s="212">
        <v>1</v>
      </c>
      <c r="I242" s="213"/>
      <c r="J242" s="214">
        <f>ROUND(I242*H242,2)</f>
        <v>0</v>
      </c>
      <c r="K242" s="210" t="s">
        <v>5</v>
      </c>
      <c r="L242" s="215"/>
      <c r="M242" s="216" t="s">
        <v>5</v>
      </c>
      <c r="N242" s="217" t="s">
        <v>46</v>
      </c>
      <c r="O242" s="40"/>
      <c r="P242" s="180">
        <f>O242*H242</f>
        <v>0</v>
      </c>
      <c r="Q242" s="180">
        <v>0.00563</v>
      </c>
      <c r="R242" s="180">
        <f>Q242*H242</f>
        <v>0.00563</v>
      </c>
      <c r="S242" s="180">
        <v>0</v>
      </c>
      <c r="T242" s="181">
        <f>S242*H242</f>
        <v>0</v>
      </c>
      <c r="AR242" s="22" t="s">
        <v>278</v>
      </c>
      <c r="AT242" s="22" t="s">
        <v>274</v>
      </c>
      <c r="AU242" s="22" t="s">
        <v>84</v>
      </c>
      <c r="AY242" s="22" t="s">
        <v>141</v>
      </c>
      <c r="BE242" s="182">
        <f>IF(N242="základní",J242,0)</f>
        <v>0</v>
      </c>
      <c r="BF242" s="182">
        <f>IF(N242="snížená",J242,0)</f>
        <v>0</v>
      </c>
      <c r="BG242" s="182">
        <f>IF(N242="zákl. přenesená",J242,0)</f>
        <v>0</v>
      </c>
      <c r="BH242" s="182">
        <f>IF(N242="sníž. přenesená",J242,0)</f>
        <v>0</v>
      </c>
      <c r="BI242" s="182">
        <f>IF(N242="nulová",J242,0)</f>
        <v>0</v>
      </c>
      <c r="BJ242" s="22" t="s">
        <v>24</v>
      </c>
      <c r="BK242" s="182">
        <f>ROUND(I242*H242,2)</f>
        <v>0</v>
      </c>
      <c r="BL242" s="22" t="s">
        <v>248</v>
      </c>
      <c r="BM242" s="22" t="s">
        <v>434</v>
      </c>
    </row>
    <row r="243" spans="2:47" s="1" customFormat="1" ht="12">
      <c r="B243" s="39"/>
      <c r="D243" s="184" t="s">
        <v>176</v>
      </c>
      <c r="F243" s="196" t="s">
        <v>433</v>
      </c>
      <c r="I243" s="197"/>
      <c r="L243" s="39"/>
      <c r="M243" s="198"/>
      <c r="N243" s="40"/>
      <c r="O243" s="40"/>
      <c r="P243" s="40"/>
      <c r="Q243" s="40"/>
      <c r="R243" s="40"/>
      <c r="S243" s="40"/>
      <c r="T243" s="68"/>
      <c r="AT243" s="22" t="s">
        <v>176</v>
      </c>
      <c r="AU243" s="22" t="s">
        <v>84</v>
      </c>
    </row>
    <row r="244" spans="2:63" s="10" customFormat="1" ht="29.85" customHeight="1">
      <c r="B244" s="154"/>
      <c r="D244" s="167" t="s">
        <v>74</v>
      </c>
      <c r="E244" s="168" t="s">
        <v>435</v>
      </c>
      <c r="F244" s="168" t="s">
        <v>436</v>
      </c>
      <c r="I244" s="157"/>
      <c r="J244" s="169">
        <f>BK244</f>
        <v>0</v>
      </c>
      <c r="L244" s="154"/>
      <c r="M244" s="159"/>
      <c r="N244" s="160"/>
      <c r="O244" s="160"/>
      <c r="P244" s="161">
        <f>SUM(P245:P270)</f>
        <v>0</v>
      </c>
      <c r="Q244" s="160"/>
      <c r="R244" s="161">
        <f>SUM(R245:R270)</f>
        <v>4.61477194</v>
      </c>
      <c r="S244" s="160"/>
      <c r="T244" s="162">
        <f>SUM(T245:T270)</f>
        <v>3.9375424</v>
      </c>
      <c r="AR244" s="155" t="s">
        <v>84</v>
      </c>
      <c r="AT244" s="163" t="s">
        <v>74</v>
      </c>
      <c r="AU244" s="163" t="s">
        <v>24</v>
      </c>
      <c r="AY244" s="155" t="s">
        <v>141</v>
      </c>
      <c r="BK244" s="164">
        <f>SUM(BK245:BK270)</f>
        <v>0</v>
      </c>
    </row>
    <row r="245" spans="2:65" s="1" customFormat="1" ht="20.4" customHeight="1">
      <c r="B245" s="170"/>
      <c r="C245" s="171" t="s">
        <v>437</v>
      </c>
      <c r="D245" s="171" t="s">
        <v>146</v>
      </c>
      <c r="E245" s="172" t="s">
        <v>438</v>
      </c>
      <c r="F245" s="173" t="s">
        <v>439</v>
      </c>
      <c r="G245" s="174" t="s">
        <v>302</v>
      </c>
      <c r="H245" s="175">
        <v>50</v>
      </c>
      <c r="I245" s="176"/>
      <c r="J245" s="177">
        <f>ROUND(I245*H245,2)</f>
        <v>0</v>
      </c>
      <c r="K245" s="173" t="s">
        <v>150</v>
      </c>
      <c r="L245" s="39"/>
      <c r="M245" s="178" t="s">
        <v>5</v>
      </c>
      <c r="N245" s="179" t="s">
        <v>46</v>
      </c>
      <c r="O245" s="40"/>
      <c r="P245" s="180">
        <f>O245*H245</f>
        <v>0</v>
      </c>
      <c r="Q245" s="180">
        <v>0.00267</v>
      </c>
      <c r="R245" s="180">
        <f>Q245*H245</f>
        <v>0.1335</v>
      </c>
      <c r="S245" s="180">
        <v>0</v>
      </c>
      <c r="T245" s="181">
        <f>S245*H245</f>
        <v>0</v>
      </c>
      <c r="AR245" s="22" t="s">
        <v>248</v>
      </c>
      <c r="AT245" s="22" t="s">
        <v>146</v>
      </c>
      <c r="AU245" s="22" t="s">
        <v>84</v>
      </c>
      <c r="AY245" s="22" t="s">
        <v>141</v>
      </c>
      <c r="BE245" s="182">
        <f>IF(N245="základní",J245,0)</f>
        <v>0</v>
      </c>
      <c r="BF245" s="182">
        <f>IF(N245="snížená",J245,0)</f>
        <v>0</v>
      </c>
      <c r="BG245" s="182">
        <f>IF(N245="zákl. přenesená",J245,0)</f>
        <v>0</v>
      </c>
      <c r="BH245" s="182">
        <f>IF(N245="sníž. přenesená",J245,0)</f>
        <v>0</v>
      </c>
      <c r="BI245" s="182">
        <f>IF(N245="nulová",J245,0)</f>
        <v>0</v>
      </c>
      <c r="BJ245" s="22" t="s">
        <v>24</v>
      </c>
      <c r="BK245" s="182">
        <f>ROUND(I245*H245,2)</f>
        <v>0</v>
      </c>
      <c r="BL245" s="22" t="s">
        <v>248</v>
      </c>
      <c r="BM245" s="22" t="s">
        <v>440</v>
      </c>
    </row>
    <row r="246" spans="2:47" s="1" customFormat="1" ht="24">
      <c r="B246" s="39"/>
      <c r="D246" s="192" t="s">
        <v>176</v>
      </c>
      <c r="F246" s="199" t="s">
        <v>441</v>
      </c>
      <c r="I246" s="197"/>
      <c r="L246" s="39"/>
      <c r="M246" s="198"/>
      <c r="N246" s="40"/>
      <c r="O246" s="40"/>
      <c r="P246" s="40"/>
      <c r="Q246" s="40"/>
      <c r="R246" s="40"/>
      <c r="S246" s="40"/>
      <c r="T246" s="68"/>
      <c r="AT246" s="22" t="s">
        <v>176</v>
      </c>
      <c r="AU246" s="22" t="s">
        <v>84</v>
      </c>
    </row>
    <row r="247" spans="2:65" s="1" customFormat="1" ht="20.4" customHeight="1">
      <c r="B247" s="170"/>
      <c r="C247" s="208" t="s">
        <v>442</v>
      </c>
      <c r="D247" s="208" t="s">
        <v>274</v>
      </c>
      <c r="E247" s="209" t="s">
        <v>443</v>
      </c>
      <c r="F247" s="210" t="s">
        <v>444</v>
      </c>
      <c r="G247" s="211" t="s">
        <v>335</v>
      </c>
      <c r="H247" s="212">
        <v>100</v>
      </c>
      <c r="I247" s="213"/>
      <c r="J247" s="214">
        <f>ROUND(I247*H247,2)</f>
        <v>0</v>
      </c>
      <c r="K247" s="210" t="s">
        <v>5</v>
      </c>
      <c r="L247" s="215"/>
      <c r="M247" s="216" t="s">
        <v>5</v>
      </c>
      <c r="N247" s="217" t="s">
        <v>46</v>
      </c>
      <c r="O247" s="40"/>
      <c r="P247" s="180">
        <f>O247*H247</f>
        <v>0</v>
      </c>
      <c r="Q247" s="180">
        <v>0.001</v>
      </c>
      <c r="R247" s="180">
        <f>Q247*H247</f>
        <v>0.1</v>
      </c>
      <c r="S247" s="180">
        <v>0</v>
      </c>
      <c r="T247" s="181">
        <f>S247*H247</f>
        <v>0</v>
      </c>
      <c r="AR247" s="22" t="s">
        <v>278</v>
      </c>
      <c r="AT247" s="22" t="s">
        <v>274</v>
      </c>
      <c r="AU247" s="22" t="s">
        <v>84</v>
      </c>
      <c r="AY247" s="22" t="s">
        <v>141</v>
      </c>
      <c r="BE247" s="182">
        <f>IF(N247="základní",J247,0)</f>
        <v>0</v>
      </c>
      <c r="BF247" s="182">
        <f>IF(N247="snížená",J247,0)</f>
        <v>0</v>
      </c>
      <c r="BG247" s="182">
        <f>IF(N247="zákl. přenesená",J247,0)</f>
        <v>0</v>
      </c>
      <c r="BH247" s="182">
        <f>IF(N247="sníž. přenesená",J247,0)</f>
        <v>0</v>
      </c>
      <c r="BI247" s="182">
        <f>IF(N247="nulová",J247,0)</f>
        <v>0</v>
      </c>
      <c r="BJ247" s="22" t="s">
        <v>24</v>
      </c>
      <c r="BK247" s="182">
        <f>ROUND(I247*H247,2)</f>
        <v>0</v>
      </c>
      <c r="BL247" s="22" t="s">
        <v>248</v>
      </c>
      <c r="BM247" s="22" t="s">
        <v>445</v>
      </c>
    </row>
    <row r="248" spans="2:47" s="1" customFormat="1" ht="12">
      <c r="B248" s="39"/>
      <c r="D248" s="184" t="s">
        <v>176</v>
      </c>
      <c r="F248" s="196" t="s">
        <v>446</v>
      </c>
      <c r="I248" s="197"/>
      <c r="L248" s="39"/>
      <c r="M248" s="198"/>
      <c r="N248" s="40"/>
      <c r="O248" s="40"/>
      <c r="P248" s="40"/>
      <c r="Q248" s="40"/>
      <c r="R248" s="40"/>
      <c r="S248" s="40"/>
      <c r="T248" s="68"/>
      <c r="AT248" s="22" t="s">
        <v>176</v>
      </c>
      <c r="AU248" s="22" t="s">
        <v>84</v>
      </c>
    </row>
    <row r="249" spans="2:51" s="11" customFormat="1" ht="12">
      <c r="B249" s="183"/>
      <c r="D249" s="192" t="s">
        <v>154</v>
      </c>
      <c r="E249" s="193" t="s">
        <v>5</v>
      </c>
      <c r="F249" s="194" t="s">
        <v>447</v>
      </c>
      <c r="H249" s="195">
        <v>100</v>
      </c>
      <c r="I249" s="188"/>
      <c r="L249" s="183"/>
      <c r="M249" s="189"/>
      <c r="N249" s="190"/>
      <c r="O249" s="190"/>
      <c r="P249" s="190"/>
      <c r="Q249" s="190"/>
      <c r="R249" s="190"/>
      <c r="S249" s="190"/>
      <c r="T249" s="191"/>
      <c r="AT249" s="185" t="s">
        <v>154</v>
      </c>
      <c r="AU249" s="185" t="s">
        <v>84</v>
      </c>
      <c r="AV249" s="11" t="s">
        <v>84</v>
      </c>
      <c r="AW249" s="11" t="s">
        <v>156</v>
      </c>
      <c r="AX249" s="11" t="s">
        <v>75</v>
      </c>
      <c r="AY249" s="185" t="s">
        <v>141</v>
      </c>
    </row>
    <row r="250" spans="2:65" s="1" customFormat="1" ht="20.4" customHeight="1">
      <c r="B250" s="170"/>
      <c r="C250" s="171" t="s">
        <v>448</v>
      </c>
      <c r="D250" s="171" t="s">
        <v>146</v>
      </c>
      <c r="E250" s="172" t="s">
        <v>449</v>
      </c>
      <c r="F250" s="173" t="s">
        <v>450</v>
      </c>
      <c r="G250" s="174" t="s">
        <v>302</v>
      </c>
      <c r="H250" s="175">
        <v>100</v>
      </c>
      <c r="I250" s="176"/>
      <c r="J250" s="177">
        <f>ROUND(I250*H250,2)</f>
        <v>0</v>
      </c>
      <c r="K250" s="173" t="s">
        <v>150</v>
      </c>
      <c r="L250" s="39"/>
      <c r="M250" s="178" t="s">
        <v>5</v>
      </c>
      <c r="N250" s="179" t="s">
        <v>46</v>
      </c>
      <c r="O250" s="40"/>
      <c r="P250" s="180">
        <f>O250*H250</f>
        <v>0</v>
      </c>
      <c r="Q250" s="180">
        <v>0</v>
      </c>
      <c r="R250" s="180">
        <f>Q250*H250</f>
        <v>0</v>
      </c>
      <c r="S250" s="180">
        <v>0</v>
      </c>
      <c r="T250" s="181">
        <f>S250*H250</f>
        <v>0</v>
      </c>
      <c r="AR250" s="22" t="s">
        <v>248</v>
      </c>
      <c r="AT250" s="22" t="s">
        <v>146</v>
      </c>
      <c r="AU250" s="22" t="s">
        <v>84</v>
      </c>
      <c r="AY250" s="22" t="s">
        <v>141</v>
      </c>
      <c r="BE250" s="182">
        <f>IF(N250="základní",J250,0)</f>
        <v>0</v>
      </c>
      <c r="BF250" s="182">
        <f>IF(N250="snížená",J250,0)</f>
        <v>0</v>
      </c>
      <c r="BG250" s="182">
        <f>IF(N250="zákl. přenesená",J250,0)</f>
        <v>0</v>
      </c>
      <c r="BH250" s="182">
        <f>IF(N250="sníž. přenesená",J250,0)</f>
        <v>0</v>
      </c>
      <c r="BI250" s="182">
        <f>IF(N250="nulová",J250,0)</f>
        <v>0</v>
      </c>
      <c r="BJ250" s="22" t="s">
        <v>24</v>
      </c>
      <c r="BK250" s="182">
        <f>ROUND(I250*H250,2)</f>
        <v>0</v>
      </c>
      <c r="BL250" s="22" t="s">
        <v>248</v>
      </c>
      <c r="BM250" s="22" t="s">
        <v>451</v>
      </c>
    </row>
    <row r="251" spans="2:47" s="1" customFormat="1" ht="36">
      <c r="B251" s="39"/>
      <c r="D251" s="192" t="s">
        <v>176</v>
      </c>
      <c r="F251" s="199" t="s">
        <v>452</v>
      </c>
      <c r="I251" s="197"/>
      <c r="L251" s="39"/>
      <c r="M251" s="198"/>
      <c r="N251" s="40"/>
      <c r="O251" s="40"/>
      <c r="P251" s="40"/>
      <c r="Q251" s="40"/>
      <c r="R251" s="40"/>
      <c r="S251" s="40"/>
      <c r="T251" s="68"/>
      <c r="AT251" s="22" t="s">
        <v>176</v>
      </c>
      <c r="AU251" s="22" t="s">
        <v>84</v>
      </c>
    </row>
    <row r="252" spans="2:65" s="1" customFormat="1" ht="20.4" customHeight="1">
      <c r="B252" s="170"/>
      <c r="C252" s="208" t="s">
        <v>453</v>
      </c>
      <c r="D252" s="208" t="s">
        <v>274</v>
      </c>
      <c r="E252" s="209" t="s">
        <v>454</v>
      </c>
      <c r="F252" s="210" t="s">
        <v>455</v>
      </c>
      <c r="G252" s="211" t="s">
        <v>302</v>
      </c>
      <c r="H252" s="212">
        <v>33</v>
      </c>
      <c r="I252" s="213"/>
      <c r="J252" s="214">
        <f>ROUND(I252*H252,2)</f>
        <v>0</v>
      </c>
      <c r="K252" s="210" t="s">
        <v>150</v>
      </c>
      <c r="L252" s="215"/>
      <c r="M252" s="216" t="s">
        <v>5</v>
      </c>
      <c r="N252" s="217" t="s">
        <v>46</v>
      </c>
      <c r="O252" s="40"/>
      <c r="P252" s="180">
        <f>O252*H252</f>
        <v>0</v>
      </c>
      <c r="Q252" s="180">
        <v>0.00078</v>
      </c>
      <c r="R252" s="180">
        <f>Q252*H252</f>
        <v>0.02574</v>
      </c>
      <c r="S252" s="180">
        <v>0</v>
      </c>
      <c r="T252" s="181">
        <f>S252*H252</f>
        <v>0</v>
      </c>
      <c r="AR252" s="22" t="s">
        <v>278</v>
      </c>
      <c r="AT252" s="22" t="s">
        <v>274</v>
      </c>
      <c r="AU252" s="22" t="s">
        <v>84</v>
      </c>
      <c r="AY252" s="22" t="s">
        <v>141</v>
      </c>
      <c r="BE252" s="182">
        <f>IF(N252="základní",J252,0)</f>
        <v>0</v>
      </c>
      <c r="BF252" s="182">
        <f>IF(N252="snížená",J252,0)</f>
        <v>0</v>
      </c>
      <c r="BG252" s="182">
        <f>IF(N252="zákl. přenesená",J252,0)</f>
        <v>0</v>
      </c>
      <c r="BH252" s="182">
        <f>IF(N252="sníž. přenesená",J252,0)</f>
        <v>0</v>
      </c>
      <c r="BI252" s="182">
        <f>IF(N252="nulová",J252,0)</f>
        <v>0</v>
      </c>
      <c r="BJ252" s="22" t="s">
        <v>24</v>
      </c>
      <c r="BK252" s="182">
        <f>ROUND(I252*H252,2)</f>
        <v>0</v>
      </c>
      <c r="BL252" s="22" t="s">
        <v>248</v>
      </c>
      <c r="BM252" s="22" t="s">
        <v>456</v>
      </c>
    </row>
    <row r="253" spans="2:47" s="1" customFormat="1" ht="12">
      <c r="B253" s="39"/>
      <c r="D253" s="184" t="s">
        <v>176</v>
      </c>
      <c r="F253" s="196" t="s">
        <v>455</v>
      </c>
      <c r="I253" s="197"/>
      <c r="L253" s="39"/>
      <c r="M253" s="198"/>
      <c r="N253" s="40"/>
      <c r="O253" s="40"/>
      <c r="P253" s="40"/>
      <c r="Q253" s="40"/>
      <c r="R253" s="40"/>
      <c r="S253" s="40"/>
      <c r="T253" s="68"/>
      <c r="AT253" s="22" t="s">
        <v>176</v>
      </c>
      <c r="AU253" s="22" t="s">
        <v>84</v>
      </c>
    </row>
    <row r="254" spans="2:51" s="11" customFormat="1" ht="12">
      <c r="B254" s="183"/>
      <c r="D254" s="192" t="s">
        <v>154</v>
      </c>
      <c r="E254" s="193" t="s">
        <v>5</v>
      </c>
      <c r="F254" s="194" t="s">
        <v>457</v>
      </c>
      <c r="H254" s="195">
        <v>33</v>
      </c>
      <c r="I254" s="188"/>
      <c r="L254" s="183"/>
      <c r="M254" s="189"/>
      <c r="N254" s="190"/>
      <c r="O254" s="190"/>
      <c r="P254" s="190"/>
      <c r="Q254" s="190"/>
      <c r="R254" s="190"/>
      <c r="S254" s="190"/>
      <c r="T254" s="191"/>
      <c r="AT254" s="185" t="s">
        <v>154</v>
      </c>
      <c r="AU254" s="185" t="s">
        <v>84</v>
      </c>
      <c r="AV254" s="11" t="s">
        <v>84</v>
      </c>
      <c r="AW254" s="11" t="s">
        <v>156</v>
      </c>
      <c r="AX254" s="11" t="s">
        <v>75</v>
      </c>
      <c r="AY254" s="185" t="s">
        <v>141</v>
      </c>
    </row>
    <row r="255" spans="2:65" s="1" customFormat="1" ht="20.4" customHeight="1">
      <c r="B255" s="170"/>
      <c r="C255" s="208" t="s">
        <v>458</v>
      </c>
      <c r="D255" s="208" t="s">
        <v>274</v>
      </c>
      <c r="E255" s="209" t="s">
        <v>459</v>
      </c>
      <c r="F255" s="210" t="s">
        <v>460</v>
      </c>
      <c r="G255" s="211" t="s">
        <v>461</v>
      </c>
      <c r="H255" s="212">
        <v>0.073</v>
      </c>
      <c r="I255" s="213"/>
      <c r="J255" s="214">
        <f>ROUND(I255*H255,2)</f>
        <v>0</v>
      </c>
      <c r="K255" s="210" t="s">
        <v>150</v>
      </c>
      <c r="L255" s="215"/>
      <c r="M255" s="216" t="s">
        <v>5</v>
      </c>
      <c r="N255" s="217" t="s">
        <v>46</v>
      </c>
      <c r="O255" s="40"/>
      <c r="P255" s="180">
        <f>O255*H255</f>
        <v>0</v>
      </c>
      <c r="Q255" s="180">
        <v>0.0173</v>
      </c>
      <c r="R255" s="180">
        <f>Q255*H255</f>
        <v>0.0012629</v>
      </c>
      <c r="S255" s="180">
        <v>0</v>
      </c>
      <c r="T255" s="181">
        <f>S255*H255</f>
        <v>0</v>
      </c>
      <c r="AR255" s="22" t="s">
        <v>278</v>
      </c>
      <c r="AT255" s="22" t="s">
        <v>274</v>
      </c>
      <c r="AU255" s="22" t="s">
        <v>84</v>
      </c>
      <c r="AY255" s="22" t="s">
        <v>141</v>
      </c>
      <c r="BE255" s="182">
        <f>IF(N255="základní",J255,0)</f>
        <v>0</v>
      </c>
      <c r="BF255" s="182">
        <f>IF(N255="snížená",J255,0)</f>
        <v>0</v>
      </c>
      <c r="BG255" s="182">
        <f>IF(N255="zákl. přenesená",J255,0)</f>
        <v>0</v>
      </c>
      <c r="BH255" s="182">
        <f>IF(N255="sníž. přenesená",J255,0)</f>
        <v>0</v>
      </c>
      <c r="BI255" s="182">
        <f>IF(N255="nulová",J255,0)</f>
        <v>0</v>
      </c>
      <c r="BJ255" s="22" t="s">
        <v>24</v>
      </c>
      <c r="BK255" s="182">
        <f>ROUND(I255*H255,2)</f>
        <v>0</v>
      </c>
      <c r="BL255" s="22" t="s">
        <v>248</v>
      </c>
      <c r="BM255" s="22" t="s">
        <v>462</v>
      </c>
    </row>
    <row r="256" spans="2:47" s="1" customFormat="1" ht="12">
      <c r="B256" s="39"/>
      <c r="D256" s="184" t="s">
        <v>176</v>
      </c>
      <c r="F256" s="196" t="s">
        <v>460</v>
      </c>
      <c r="I256" s="197"/>
      <c r="L256" s="39"/>
      <c r="M256" s="198"/>
      <c r="N256" s="40"/>
      <c r="O256" s="40"/>
      <c r="P256" s="40"/>
      <c r="Q256" s="40"/>
      <c r="R256" s="40"/>
      <c r="S256" s="40"/>
      <c r="T256" s="68"/>
      <c r="AT256" s="22" t="s">
        <v>176</v>
      </c>
      <c r="AU256" s="22" t="s">
        <v>84</v>
      </c>
    </row>
    <row r="257" spans="2:51" s="11" customFormat="1" ht="12">
      <c r="B257" s="183"/>
      <c r="D257" s="192" t="s">
        <v>154</v>
      </c>
      <c r="E257" s="193" t="s">
        <v>5</v>
      </c>
      <c r="F257" s="194" t="s">
        <v>463</v>
      </c>
      <c r="H257" s="195">
        <v>0.0726</v>
      </c>
      <c r="I257" s="188"/>
      <c r="L257" s="183"/>
      <c r="M257" s="189"/>
      <c r="N257" s="190"/>
      <c r="O257" s="190"/>
      <c r="P257" s="190"/>
      <c r="Q257" s="190"/>
      <c r="R257" s="190"/>
      <c r="S257" s="190"/>
      <c r="T257" s="191"/>
      <c r="AT257" s="185" t="s">
        <v>154</v>
      </c>
      <c r="AU257" s="185" t="s">
        <v>84</v>
      </c>
      <c r="AV257" s="11" t="s">
        <v>84</v>
      </c>
      <c r="AW257" s="11" t="s">
        <v>156</v>
      </c>
      <c r="AX257" s="11" t="s">
        <v>75</v>
      </c>
      <c r="AY257" s="185" t="s">
        <v>141</v>
      </c>
    </row>
    <row r="258" spans="2:65" s="1" customFormat="1" ht="28.8" customHeight="1">
      <c r="B258" s="170"/>
      <c r="C258" s="171" t="s">
        <v>464</v>
      </c>
      <c r="D258" s="171" t="s">
        <v>146</v>
      </c>
      <c r="E258" s="172" t="s">
        <v>465</v>
      </c>
      <c r="F258" s="173" t="s">
        <v>466</v>
      </c>
      <c r="G258" s="174" t="s">
        <v>205</v>
      </c>
      <c r="H258" s="175">
        <v>100</v>
      </c>
      <c r="I258" s="176"/>
      <c r="J258" s="177">
        <f>ROUND(I258*H258,2)</f>
        <v>0</v>
      </c>
      <c r="K258" s="173" t="s">
        <v>150</v>
      </c>
      <c r="L258" s="39"/>
      <c r="M258" s="178" t="s">
        <v>5</v>
      </c>
      <c r="N258" s="179" t="s">
        <v>46</v>
      </c>
      <c r="O258" s="40"/>
      <c r="P258" s="180">
        <f>O258*H258</f>
        <v>0</v>
      </c>
      <c r="Q258" s="180">
        <v>0</v>
      </c>
      <c r="R258" s="180">
        <f>Q258*H258</f>
        <v>0</v>
      </c>
      <c r="S258" s="180">
        <v>0.01584</v>
      </c>
      <c r="T258" s="181">
        <f>S258*H258</f>
        <v>1.584</v>
      </c>
      <c r="AR258" s="22" t="s">
        <v>248</v>
      </c>
      <c r="AT258" s="22" t="s">
        <v>146</v>
      </c>
      <c r="AU258" s="22" t="s">
        <v>84</v>
      </c>
      <c r="AY258" s="22" t="s">
        <v>141</v>
      </c>
      <c r="BE258" s="182">
        <f>IF(N258="základní",J258,0)</f>
        <v>0</v>
      </c>
      <c r="BF258" s="182">
        <f>IF(N258="snížená",J258,0)</f>
        <v>0</v>
      </c>
      <c r="BG258" s="182">
        <f>IF(N258="zákl. přenesená",J258,0)</f>
        <v>0</v>
      </c>
      <c r="BH258" s="182">
        <f>IF(N258="sníž. přenesená",J258,0)</f>
        <v>0</v>
      </c>
      <c r="BI258" s="182">
        <f>IF(N258="nulová",J258,0)</f>
        <v>0</v>
      </c>
      <c r="BJ258" s="22" t="s">
        <v>24</v>
      </c>
      <c r="BK258" s="182">
        <f>ROUND(I258*H258,2)</f>
        <v>0</v>
      </c>
      <c r="BL258" s="22" t="s">
        <v>248</v>
      </c>
      <c r="BM258" s="22" t="s">
        <v>467</v>
      </c>
    </row>
    <row r="259" spans="2:47" s="1" customFormat="1" ht="24">
      <c r="B259" s="39"/>
      <c r="D259" s="184" t="s">
        <v>176</v>
      </c>
      <c r="F259" s="196" t="s">
        <v>468</v>
      </c>
      <c r="I259" s="197"/>
      <c r="L259" s="39"/>
      <c r="M259" s="198"/>
      <c r="N259" s="40"/>
      <c r="O259" s="40"/>
      <c r="P259" s="40"/>
      <c r="Q259" s="40"/>
      <c r="R259" s="40"/>
      <c r="S259" s="40"/>
      <c r="T259" s="68"/>
      <c r="AT259" s="22" t="s">
        <v>176</v>
      </c>
      <c r="AU259" s="22" t="s">
        <v>84</v>
      </c>
    </row>
    <row r="260" spans="2:51" s="12" customFormat="1" ht="12">
      <c r="B260" s="200"/>
      <c r="D260" s="184" t="s">
        <v>154</v>
      </c>
      <c r="E260" s="201" t="s">
        <v>5</v>
      </c>
      <c r="F260" s="202" t="s">
        <v>469</v>
      </c>
      <c r="H260" s="203" t="s">
        <v>5</v>
      </c>
      <c r="I260" s="204"/>
      <c r="L260" s="200"/>
      <c r="M260" s="205"/>
      <c r="N260" s="206"/>
      <c r="O260" s="206"/>
      <c r="P260" s="206"/>
      <c r="Q260" s="206"/>
      <c r="R260" s="206"/>
      <c r="S260" s="206"/>
      <c r="T260" s="207"/>
      <c r="AT260" s="203" t="s">
        <v>154</v>
      </c>
      <c r="AU260" s="203" t="s">
        <v>84</v>
      </c>
      <c r="AV260" s="12" t="s">
        <v>24</v>
      </c>
      <c r="AW260" s="12" t="s">
        <v>156</v>
      </c>
      <c r="AX260" s="12" t="s">
        <v>75</v>
      </c>
      <c r="AY260" s="203" t="s">
        <v>141</v>
      </c>
    </row>
    <row r="261" spans="2:51" s="11" customFormat="1" ht="12">
      <c r="B261" s="183"/>
      <c r="D261" s="192" t="s">
        <v>154</v>
      </c>
      <c r="E261" s="193" t="s">
        <v>5</v>
      </c>
      <c r="F261" s="194" t="s">
        <v>470</v>
      </c>
      <c r="H261" s="195">
        <v>100</v>
      </c>
      <c r="I261" s="188"/>
      <c r="L261" s="183"/>
      <c r="M261" s="189"/>
      <c r="N261" s="190"/>
      <c r="O261" s="190"/>
      <c r="P261" s="190"/>
      <c r="Q261" s="190"/>
      <c r="R261" s="190"/>
      <c r="S261" s="190"/>
      <c r="T261" s="191"/>
      <c r="AT261" s="185" t="s">
        <v>154</v>
      </c>
      <c r="AU261" s="185" t="s">
        <v>84</v>
      </c>
      <c r="AV261" s="11" t="s">
        <v>84</v>
      </c>
      <c r="AW261" s="11" t="s">
        <v>156</v>
      </c>
      <c r="AX261" s="11" t="s">
        <v>75</v>
      </c>
      <c r="AY261" s="185" t="s">
        <v>141</v>
      </c>
    </row>
    <row r="262" spans="2:65" s="1" customFormat="1" ht="28.8" customHeight="1">
      <c r="B262" s="170"/>
      <c r="C262" s="171" t="s">
        <v>471</v>
      </c>
      <c r="D262" s="171" t="s">
        <v>146</v>
      </c>
      <c r="E262" s="172" t="s">
        <v>472</v>
      </c>
      <c r="F262" s="173" t="s">
        <v>473</v>
      </c>
      <c r="G262" s="174" t="s">
        <v>205</v>
      </c>
      <c r="H262" s="175">
        <v>100</v>
      </c>
      <c r="I262" s="176"/>
      <c r="J262" s="177">
        <f>ROUND(I262*H262,2)</f>
        <v>0</v>
      </c>
      <c r="K262" s="173" t="s">
        <v>150</v>
      </c>
      <c r="L262" s="39"/>
      <c r="M262" s="178" t="s">
        <v>5</v>
      </c>
      <c r="N262" s="179" t="s">
        <v>46</v>
      </c>
      <c r="O262" s="40"/>
      <c r="P262" s="180">
        <f>O262*H262</f>
        <v>0</v>
      </c>
      <c r="Q262" s="180">
        <v>0.01752</v>
      </c>
      <c r="R262" s="180">
        <f>Q262*H262</f>
        <v>1.752</v>
      </c>
      <c r="S262" s="180">
        <v>0</v>
      </c>
      <c r="T262" s="181">
        <f>S262*H262</f>
        <v>0</v>
      </c>
      <c r="AR262" s="22" t="s">
        <v>248</v>
      </c>
      <c r="AT262" s="22" t="s">
        <v>146</v>
      </c>
      <c r="AU262" s="22" t="s">
        <v>84</v>
      </c>
      <c r="AY262" s="22" t="s">
        <v>141</v>
      </c>
      <c r="BE262" s="182">
        <f>IF(N262="základní",J262,0)</f>
        <v>0</v>
      </c>
      <c r="BF262" s="182">
        <f>IF(N262="snížená",J262,0)</f>
        <v>0</v>
      </c>
      <c r="BG262" s="182">
        <f>IF(N262="zákl. přenesená",J262,0)</f>
        <v>0</v>
      </c>
      <c r="BH262" s="182">
        <f>IF(N262="sníž. přenesená",J262,0)</f>
        <v>0</v>
      </c>
      <c r="BI262" s="182">
        <f>IF(N262="nulová",J262,0)</f>
        <v>0</v>
      </c>
      <c r="BJ262" s="22" t="s">
        <v>24</v>
      </c>
      <c r="BK262" s="182">
        <f>ROUND(I262*H262,2)</f>
        <v>0</v>
      </c>
      <c r="BL262" s="22" t="s">
        <v>248</v>
      </c>
      <c r="BM262" s="22" t="s">
        <v>474</v>
      </c>
    </row>
    <row r="263" spans="2:47" s="1" customFormat="1" ht="24">
      <c r="B263" s="39"/>
      <c r="D263" s="184" t="s">
        <v>176</v>
      </c>
      <c r="F263" s="196" t="s">
        <v>475</v>
      </c>
      <c r="I263" s="197"/>
      <c r="L263" s="39"/>
      <c r="M263" s="198"/>
      <c r="N263" s="40"/>
      <c r="O263" s="40"/>
      <c r="P263" s="40"/>
      <c r="Q263" s="40"/>
      <c r="R263" s="40"/>
      <c r="S263" s="40"/>
      <c r="T263" s="68"/>
      <c r="AT263" s="22" t="s">
        <v>176</v>
      </c>
      <c r="AU263" s="22" t="s">
        <v>84</v>
      </c>
    </row>
    <row r="264" spans="2:51" s="12" customFormat="1" ht="12">
      <c r="B264" s="200"/>
      <c r="D264" s="184" t="s">
        <v>154</v>
      </c>
      <c r="E264" s="201" t="s">
        <v>5</v>
      </c>
      <c r="F264" s="202" t="s">
        <v>469</v>
      </c>
      <c r="H264" s="203" t="s">
        <v>5</v>
      </c>
      <c r="I264" s="204"/>
      <c r="L264" s="200"/>
      <c r="M264" s="205"/>
      <c r="N264" s="206"/>
      <c r="O264" s="206"/>
      <c r="P264" s="206"/>
      <c r="Q264" s="206"/>
      <c r="R264" s="206"/>
      <c r="S264" s="206"/>
      <c r="T264" s="207"/>
      <c r="AT264" s="203" t="s">
        <v>154</v>
      </c>
      <c r="AU264" s="203" t="s">
        <v>84</v>
      </c>
      <c r="AV264" s="12" t="s">
        <v>24</v>
      </c>
      <c r="AW264" s="12" t="s">
        <v>156</v>
      </c>
      <c r="AX264" s="12" t="s">
        <v>75</v>
      </c>
      <c r="AY264" s="203" t="s">
        <v>141</v>
      </c>
    </row>
    <row r="265" spans="2:51" s="11" customFormat="1" ht="12">
      <c r="B265" s="183"/>
      <c r="D265" s="192" t="s">
        <v>154</v>
      </c>
      <c r="E265" s="193" t="s">
        <v>5</v>
      </c>
      <c r="F265" s="194" t="s">
        <v>470</v>
      </c>
      <c r="H265" s="195">
        <v>100</v>
      </c>
      <c r="I265" s="188"/>
      <c r="L265" s="183"/>
      <c r="M265" s="189"/>
      <c r="N265" s="190"/>
      <c r="O265" s="190"/>
      <c r="P265" s="190"/>
      <c r="Q265" s="190"/>
      <c r="R265" s="190"/>
      <c r="S265" s="190"/>
      <c r="T265" s="191"/>
      <c r="AT265" s="185" t="s">
        <v>154</v>
      </c>
      <c r="AU265" s="185" t="s">
        <v>84</v>
      </c>
      <c r="AV265" s="11" t="s">
        <v>84</v>
      </c>
      <c r="AW265" s="11" t="s">
        <v>156</v>
      </c>
      <c r="AX265" s="11" t="s">
        <v>75</v>
      </c>
      <c r="AY265" s="185" t="s">
        <v>141</v>
      </c>
    </row>
    <row r="266" spans="2:65" s="1" customFormat="1" ht="28.8" customHeight="1">
      <c r="B266" s="170"/>
      <c r="C266" s="171" t="s">
        <v>476</v>
      </c>
      <c r="D266" s="171" t="s">
        <v>146</v>
      </c>
      <c r="E266" s="172" t="s">
        <v>477</v>
      </c>
      <c r="F266" s="173" t="s">
        <v>478</v>
      </c>
      <c r="G266" s="174" t="s">
        <v>205</v>
      </c>
      <c r="H266" s="175">
        <v>267.448</v>
      </c>
      <c r="I266" s="176"/>
      <c r="J266" s="177">
        <f>ROUND(I266*H266,2)</f>
        <v>0</v>
      </c>
      <c r="K266" s="173" t="s">
        <v>150</v>
      </c>
      <c r="L266" s="39"/>
      <c r="M266" s="178" t="s">
        <v>5</v>
      </c>
      <c r="N266" s="179" t="s">
        <v>46</v>
      </c>
      <c r="O266" s="40"/>
      <c r="P266" s="180">
        <f>O266*H266</f>
        <v>0</v>
      </c>
      <c r="Q266" s="180">
        <v>0</v>
      </c>
      <c r="R266" s="180">
        <f>Q266*H266</f>
        <v>0</v>
      </c>
      <c r="S266" s="180">
        <v>0.0088</v>
      </c>
      <c r="T266" s="181">
        <f>S266*H266</f>
        <v>2.3535424</v>
      </c>
      <c r="AR266" s="22" t="s">
        <v>248</v>
      </c>
      <c r="AT266" s="22" t="s">
        <v>146</v>
      </c>
      <c r="AU266" s="22" t="s">
        <v>84</v>
      </c>
      <c r="AY266" s="22" t="s">
        <v>141</v>
      </c>
      <c r="BE266" s="182">
        <f>IF(N266="základní",J266,0)</f>
        <v>0</v>
      </c>
      <c r="BF266" s="182">
        <f>IF(N266="snížená",J266,0)</f>
        <v>0</v>
      </c>
      <c r="BG266" s="182">
        <f>IF(N266="zákl. přenesená",J266,0)</f>
        <v>0</v>
      </c>
      <c r="BH266" s="182">
        <f>IF(N266="sníž. přenesená",J266,0)</f>
        <v>0</v>
      </c>
      <c r="BI266" s="182">
        <f>IF(N266="nulová",J266,0)</f>
        <v>0</v>
      </c>
      <c r="BJ266" s="22" t="s">
        <v>24</v>
      </c>
      <c r="BK266" s="182">
        <f>ROUND(I266*H266,2)</f>
        <v>0</v>
      </c>
      <c r="BL266" s="22" t="s">
        <v>248</v>
      </c>
      <c r="BM266" s="22" t="s">
        <v>479</v>
      </c>
    </row>
    <row r="267" spans="2:51" s="11" customFormat="1" ht="12">
      <c r="B267" s="183"/>
      <c r="D267" s="192" t="s">
        <v>154</v>
      </c>
      <c r="E267" s="193" t="s">
        <v>5</v>
      </c>
      <c r="F267" s="194" t="s">
        <v>480</v>
      </c>
      <c r="H267" s="195">
        <v>267.448</v>
      </c>
      <c r="I267" s="188"/>
      <c r="L267" s="183"/>
      <c r="M267" s="189"/>
      <c r="N267" s="190"/>
      <c r="O267" s="190"/>
      <c r="P267" s="190"/>
      <c r="Q267" s="190"/>
      <c r="R267" s="190"/>
      <c r="S267" s="190"/>
      <c r="T267" s="191"/>
      <c r="AT267" s="185" t="s">
        <v>154</v>
      </c>
      <c r="AU267" s="185" t="s">
        <v>84</v>
      </c>
      <c r="AV267" s="11" t="s">
        <v>84</v>
      </c>
      <c r="AW267" s="11" t="s">
        <v>156</v>
      </c>
      <c r="AX267" s="11" t="s">
        <v>75</v>
      </c>
      <c r="AY267" s="185" t="s">
        <v>141</v>
      </c>
    </row>
    <row r="268" spans="2:65" s="1" customFormat="1" ht="20.4" customHeight="1">
      <c r="B268" s="170"/>
      <c r="C268" s="171" t="s">
        <v>481</v>
      </c>
      <c r="D268" s="171" t="s">
        <v>146</v>
      </c>
      <c r="E268" s="172" t="s">
        <v>482</v>
      </c>
      <c r="F268" s="173" t="s">
        <v>483</v>
      </c>
      <c r="G268" s="174" t="s">
        <v>149</v>
      </c>
      <c r="H268" s="175">
        <v>133.724</v>
      </c>
      <c r="I268" s="176"/>
      <c r="J268" s="177">
        <f>ROUND(I268*H268,2)</f>
        <v>0</v>
      </c>
      <c r="K268" s="173" t="s">
        <v>150</v>
      </c>
      <c r="L268" s="39"/>
      <c r="M268" s="178" t="s">
        <v>5</v>
      </c>
      <c r="N268" s="179" t="s">
        <v>46</v>
      </c>
      <c r="O268" s="40"/>
      <c r="P268" s="180">
        <f>O268*H268</f>
        <v>0</v>
      </c>
      <c r="Q268" s="180">
        <v>0.01946</v>
      </c>
      <c r="R268" s="180">
        <f>Q268*H268</f>
        <v>2.60226904</v>
      </c>
      <c r="S268" s="180">
        <v>0</v>
      </c>
      <c r="T268" s="181">
        <f>S268*H268</f>
        <v>0</v>
      </c>
      <c r="AR268" s="22" t="s">
        <v>151</v>
      </c>
      <c r="AT268" s="22" t="s">
        <v>146</v>
      </c>
      <c r="AU268" s="22" t="s">
        <v>84</v>
      </c>
      <c r="AY268" s="22" t="s">
        <v>141</v>
      </c>
      <c r="BE268" s="182">
        <f>IF(N268="základní",J268,0)</f>
        <v>0</v>
      </c>
      <c r="BF268" s="182">
        <f>IF(N268="snížená",J268,0)</f>
        <v>0</v>
      </c>
      <c r="BG268" s="182">
        <f>IF(N268="zákl. přenesená",J268,0)</f>
        <v>0</v>
      </c>
      <c r="BH268" s="182">
        <f>IF(N268="sníž. přenesená",J268,0)</f>
        <v>0</v>
      </c>
      <c r="BI268" s="182">
        <f>IF(N268="nulová",J268,0)</f>
        <v>0</v>
      </c>
      <c r="BJ268" s="22" t="s">
        <v>24</v>
      </c>
      <c r="BK268" s="182">
        <f>ROUND(I268*H268,2)</f>
        <v>0</v>
      </c>
      <c r="BL268" s="22" t="s">
        <v>151</v>
      </c>
      <c r="BM268" s="22" t="s">
        <v>484</v>
      </c>
    </row>
    <row r="269" spans="2:51" s="11" customFormat="1" ht="12">
      <c r="B269" s="183"/>
      <c r="D269" s="192" t="s">
        <v>154</v>
      </c>
      <c r="E269" s="193" t="s">
        <v>5</v>
      </c>
      <c r="F269" s="194" t="s">
        <v>485</v>
      </c>
      <c r="H269" s="195">
        <v>133.724</v>
      </c>
      <c r="I269" s="188"/>
      <c r="L269" s="183"/>
      <c r="M269" s="189"/>
      <c r="N269" s="190"/>
      <c r="O269" s="190"/>
      <c r="P269" s="190"/>
      <c r="Q269" s="190"/>
      <c r="R269" s="190"/>
      <c r="S269" s="190"/>
      <c r="T269" s="191"/>
      <c r="AT269" s="185" t="s">
        <v>154</v>
      </c>
      <c r="AU269" s="185" t="s">
        <v>84</v>
      </c>
      <c r="AV269" s="11" t="s">
        <v>84</v>
      </c>
      <c r="AW269" s="11" t="s">
        <v>156</v>
      </c>
      <c r="AX269" s="11" t="s">
        <v>75</v>
      </c>
      <c r="AY269" s="185" t="s">
        <v>141</v>
      </c>
    </row>
    <row r="270" spans="2:65" s="1" customFormat="1" ht="20.4" customHeight="1">
      <c r="B270" s="170"/>
      <c r="C270" s="171" t="s">
        <v>486</v>
      </c>
      <c r="D270" s="171" t="s">
        <v>146</v>
      </c>
      <c r="E270" s="172" t="s">
        <v>487</v>
      </c>
      <c r="F270" s="173" t="s">
        <v>488</v>
      </c>
      <c r="G270" s="174" t="s">
        <v>212</v>
      </c>
      <c r="H270" s="175">
        <v>2.602</v>
      </c>
      <c r="I270" s="176"/>
      <c r="J270" s="177">
        <f>ROUND(I270*H270,2)</f>
        <v>0</v>
      </c>
      <c r="K270" s="173" t="s">
        <v>150</v>
      </c>
      <c r="L270" s="39"/>
      <c r="M270" s="178" t="s">
        <v>5</v>
      </c>
      <c r="N270" s="179" t="s">
        <v>46</v>
      </c>
      <c r="O270" s="40"/>
      <c r="P270" s="180">
        <f>O270*H270</f>
        <v>0</v>
      </c>
      <c r="Q270" s="180">
        <v>0</v>
      </c>
      <c r="R270" s="180">
        <f>Q270*H270</f>
        <v>0</v>
      </c>
      <c r="S270" s="180">
        <v>0</v>
      </c>
      <c r="T270" s="181">
        <f>S270*H270</f>
        <v>0</v>
      </c>
      <c r="AR270" s="22" t="s">
        <v>248</v>
      </c>
      <c r="AT270" s="22" t="s">
        <v>146</v>
      </c>
      <c r="AU270" s="22" t="s">
        <v>84</v>
      </c>
      <c r="AY270" s="22" t="s">
        <v>141</v>
      </c>
      <c r="BE270" s="182">
        <f>IF(N270="základní",J270,0)</f>
        <v>0</v>
      </c>
      <c r="BF270" s="182">
        <f>IF(N270="snížená",J270,0)</f>
        <v>0</v>
      </c>
      <c r="BG270" s="182">
        <f>IF(N270="zákl. přenesená",J270,0)</f>
        <v>0</v>
      </c>
      <c r="BH270" s="182">
        <f>IF(N270="sníž. přenesená",J270,0)</f>
        <v>0</v>
      </c>
      <c r="BI270" s="182">
        <f>IF(N270="nulová",J270,0)</f>
        <v>0</v>
      </c>
      <c r="BJ270" s="22" t="s">
        <v>24</v>
      </c>
      <c r="BK270" s="182">
        <f>ROUND(I270*H270,2)</f>
        <v>0</v>
      </c>
      <c r="BL270" s="22" t="s">
        <v>248</v>
      </c>
      <c r="BM270" s="22" t="s">
        <v>489</v>
      </c>
    </row>
    <row r="271" spans="2:63" s="10" customFormat="1" ht="29.85" customHeight="1">
      <c r="B271" s="154"/>
      <c r="D271" s="167" t="s">
        <v>74</v>
      </c>
      <c r="E271" s="168" t="s">
        <v>490</v>
      </c>
      <c r="F271" s="168" t="s">
        <v>491</v>
      </c>
      <c r="I271" s="157"/>
      <c r="J271" s="169">
        <f>BK271</f>
        <v>0</v>
      </c>
      <c r="L271" s="154"/>
      <c r="M271" s="159"/>
      <c r="N271" s="160"/>
      <c r="O271" s="160"/>
      <c r="P271" s="161">
        <f>SUM(P272:P428)</f>
        <v>0</v>
      </c>
      <c r="Q271" s="160"/>
      <c r="R271" s="161">
        <f>SUM(R272:R428)</f>
        <v>12.381225908000003</v>
      </c>
      <c r="S271" s="160"/>
      <c r="T271" s="162">
        <f>SUM(T272:T428)</f>
        <v>3.52944168</v>
      </c>
      <c r="AR271" s="155" t="s">
        <v>84</v>
      </c>
      <c r="AT271" s="163" t="s">
        <v>74</v>
      </c>
      <c r="AU271" s="163" t="s">
        <v>24</v>
      </c>
      <c r="AY271" s="155" t="s">
        <v>141</v>
      </c>
      <c r="BK271" s="164">
        <f>SUM(BK272:BK428)</f>
        <v>0</v>
      </c>
    </row>
    <row r="272" spans="2:65" s="1" customFormat="1" ht="20.4" customHeight="1">
      <c r="B272" s="170"/>
      <c r="C272" s="171" t="s">
        <v>492</v>
      </c>
      <c r="D272" s="171" t="s">
        <v>146</v>
      </c>
      <c r="E272" s="172" t="s">
        <v>493</v>
      </c>
      <c r="F272" s="173" t="s">
        <v>494</v>
      </c>
      <c r="G272" s="174" t="s">
        <v>205</v>
      </c>
      <c r="H272" s="175">
        <v>205.4</v>
      </c>
      <c r="I272" s="176"/>
      <c r="J272" s="177">
        <f>ROUND(I272*H272,2)</f>
        <v>0</v>
      </c>
      <c r="K272" s="173" t="s">
        <v>150</v>
      </c>
      <c r="L272" s="39"/>
      <c r="M272" s="178" t="s">
        <v>5</v>
      </c>
      <c r="N272" s="179" t="s">
        <v>46</v>
      </c>
      <c r="O272" s="40"/>
      <c r="P272" s="180">
        <f>O272*H272</f>
        <v>0</v>
      </c>
      <c r="Q272" s="180">
        <v>0</v>
      </c>
      <c r="R272" s="180">
        <f>Q272*H272</f>
        <v>0</v>
      </c>
      <c r="S272" s="180">
        <v>0.00338</v>
      </c>
      <c r="T272" s="181">
        <f>S272*H272</f>
        <v>0.6942520000000001</v>
      </c>
      <c r="AR272" s="22" t="s">
        <v>248</v>
      </c>
      <c r="AT272" s="22" t="s">
        <v>146</v>
      </c>
      <c r="AU272" s="22" t="s">
        <v>84</v>
      </c>
      <c r="AY272" s="22" t="s">
        <v>141</v>
      </c>
      <c r="BE272" s="182">
        <f>IF(N272="základní",J272,0)</f>
        <v>0</v>
      </c>
      <c r="BF272" s="182">
        <f>IF(N272="snížená",J272,0)</f>
        <v>0</v>
      </c>
      <c r="BG272" s="182">
        <f>IF(N272="zákl. přenesená",J272,0)</f>
        <v>0</v>
      </c>
      <c r="BH272" s="182">
        <f>IF(N272="sníž. přenesená",J272,0)</f>
        <v>0</v>
      </c>
      <c r="BI272" s="182">
        <f>IF(N272="nulová",J272,0)</f>
        <v>0</v>
      </c>
      <c r="BJ272" s="22" t="s">
        <v>24</v>
      </c>
      <c r="BK272" s="182">
        <f>ROUND(I272*H272,2)</f>
        <v>0</v>
      </c>
      <c r="BL272" s="22" t="s">
        <v>248</v>
      </c>
      <c r="BM272" s="22" t="s">
        <v>495</v>
      </c>
    </row>
    <row r="273" spans="2:47" s="1" customFormat="1" ht="24">
      <c r="B273" s="39"/>
      <c r="D273" s="192" t="s">
        <v>176</v>
      </c>
      <c r="F273" s="199" t="s">
        <v>496</v>
      </c>
      <c r="I273" s="197"/>
      <c r="L273" s="39"/>
      <c r="M273" s="198"/>
      <c r="N273" s="40"/>
      <c r="O273" s="40"/>
      <c r="P273" s="40"/>
      <c r="Q273" s="40"/>
      <c r="R273" s="40"/>
      <c r="S273" s="40"/>
      <c r="T273" s="68"/>
      <c r="AT273" s="22" t="s">
        <v>176</v>
      </c>
      <c r="AU273" s="22" t="s">
        <v>84</v>
      </c>
    </row>
    <row r="274" spans="2:65" s="1" customFormat="1" ht="20.4" customHeight="1">
      <c r="B274" s="170"/>
      <c r="C274" s="171" t="s">
        <v>497</v>
      </c>
      <c r="D274" s="171" t="s">
        <v>146</v>
      </c>
      <c r="E274" s="172" t="s">
        <v>498</v>
      </c>
      <c r="F274" s="173" t="s">
        <v>499</v>
      </c>
      <c r="G274" s="174" t="s">
        <v>205</v>
      </c>
      <c r="H274" s="175">
        <v>46</v>
      </c>
      <c r="I274" s="176"/>
      <c r="J274" s="177">
        <f>ROUND(I274*H274,2)</f>
        <v>0</v>
      </c>
      <c r="K274" s="173" t="s">
        <v>150</v>
      </c>
      <c r="L274" s="39"/>
      <c r="M274" s="178" t="s">
        <v>5</v>
      </c>
      <c r="N274" s="179" t="s">
        <v>46</v>
      </c>
      <c r="O274" s="40"/>
      <c r="P274" s="180">
        <f>O274*H274</f>
        <v>0</v>
      </c>
      <c r="Q274" s="180">
        <v>0</v>
      </c>
      <c r="R274" s="180">
        <f>Q274*H274</f>
        <v>0</v>
      </c>
      <c r="S274" s="180">
        <v>0.00348</v>
      </c>
      <c r="T274" s="181">
        <f>S274*H274</f>
        <v>0.16008</v>
      </c>
      <c r="AR274" s="22" t="s">
        <v>248</v>
      </c>
      <c r="AT274" s="22" t="s">
        <v>146</v>
      </c>
      <c r="AU274" s="22" t="s">
        <v>84</v>
      </c>
      <c r="AY274" s="22" t="s">
        <v>141</v>
      </c>
      <c r="BE274" s="182">
        <f>IF(N274="základní",J274,0)</f>
        <v>0</v>
      </c>
      <c r="BF274" s="182">
        <f>IF(N274="snížená",J274,0)</f>
        <v>0</v>
      </c>
      <c r="BG274" s="182">
        <f>IF(N274="zákl. přenesená",J274,0)</f>
        <v>0</v>
      </c>
      <c r="BH274" s="182">
        <f>IF(N274="sníž. přenesená",J274,0)</f>
        <v>0</v>
      </c>
      <c r="BI274" s="182">
        <f>IF(N274="nulová",J274,0)</f>
        <v>0</v>
      </c>
      <c r="BJ274" s="22" t="s">
        <v>24</v>
      </c>
      <c r="BK274" s="182">
        <f>ROUND(I274*H274,2)</f>
        <v>0</v>
      </c>
      <c r="BL274" s="22" t="s">
        <v>248</v>
      </c>
      <c r="BM274" s="22" t="s">
        <v>500</v>
      </c>
    </row>
    <row r="275" spans="2:47" s="1" customFormat="1" ht="12">
      <c r="B275" s="39"/>
      <c r="D275" s="192" t="s">
        <v>176</v>
      </c>
      <c r="F275" s="199" t="s">
        <v>501</v>
      </c>
      <c r="I275" s="197"/>
      <c r="L275" s="39"/>
      <c r="M275" s="198"/>
      <c r="N275" s="40"/>
      <c r="O275" s="40"/>
      <c r="P275" s="40"/>
      <c r="Q275" s="40"/>
      <c r="R275" s="40"/>
      <c r="S275" s="40"/>
      <c r="T275" s="68"/>
      <c r="AT275" s="22" t="s">
        <v>176</v>
      </c>
      <c r="AU275" s="22" t="s">
        <v>84</v>
      </c>
    </row>
    <row r="276" spans="2:65" s="1" customFormat="1" ht="20.4" customHeight="1">
      <c r="B276" s="170"/>
      <c r="C276" s="171" t="s">
        <v>502</v>
      </c>
      <c r="D276" s="171" t="s">
        <v>146</v>
      </c>
      <c r="E276" s="172" t="s">
        <v>503</v>
      </c>
      <c r="F276" s="173" t="s">
        <v>504</v>
      </c>
      <c r="G276" s="174" t="s">
        <v>205</v>
      </c>
      <c r="H276" s="175">
        <v>14</v>
      </c>
      <c r="I276" s="176"/>
      <c r="J276" s="177">
        <f>ROUND(I276*H276,2)</f>
        <v>0</v>
      </c>
      <c r="K276" s="173" t="s">
        <v>150</v>
      </c>
      <c r="L276" s="39"/>
      <c r="M276" s="178" t="s">
        <v>5</v>
      </c>
      <c r="N276" s="179" t="s">
        <v>46</v>
      </c>
      <c r="O276" s="40"/>
      <c r="P276" s="180">
        <f>O276*H276</f>
        <v>0</v>
      </c>
      <c r="Q276" s="180">
        <v>0</v>
      </c>
      <c r="R276" s="180">
        <f>Q276*H276</f>
        <v>0</v>
      </c>
      <c r="S276" s="180">
        <v>0.0017</v>
      </c>
      <c r="T276" s="181">
        <f>S276*H276</f>
        <v>0.023799999999999998</v>
      </c>
      <c r="AR276" s="22" t="s">
        <v>248</v>
      </c>
      <c r="AT276" s="22" t="s">
        <v>146</v>
      </c>
      <c r="AU276" s="22" t="s">
        <v>84</v>
      </c>
      <c r="AY276" s="22" t="s">
        <v>141</v>
      </c>
      <c r="BE276" s="182">
        <f>IF(N276="základní",J276,0)</f>
        <v>0</v>
      </c>
      <c r="BF276" s="182">
        <f>IF(N276="snížená",J276,0)</f>
        <v>0</v>
      </c>
      <c r="BG276" s="182">
        <f>IF(N276="zákl. přenesená",J276,0)</f>
        <v>0</v>
      </c>
      <c r="BH276" s="182">
        <f>IF(N276="sníž. přenesená",J276,0)</f>
        <v>0</v>
      </c>
      <c r="BI276" s="182">
        <f>IF(N276="nulová",J276,0)</f>
        <v>0</v>
      </c>
      <c r="BJ276" s="22" t="s">
        <v>24</v>
      </c>
      <c r="BK276" s="182">
        <f>ROUND(I276*H276,2)</f>
        <v>0</v>
      </c>
      <c r="BL276" s="22" t="s">
        <v>248</v>
      </c>
      <c r="BM276" s="22" t="s">
        <v>505</v>
      </c>
    </row>
    <row r="277" spans="2:47" s="1" customFormat="1" ht="12">
      <c r="B277" s="39"/>
      <c r="D277" s="192" t="s">
        <v>176</v>
      </c>
      <c r="F277" s="199" t="s">
        <v>506</v>
      </c>
      <c r="I277" s="197"/>
      <c r="L277" s="39"/>
      <c r="M277" s="198"/>
      <c r="N277" s="40"/>
      <c r="O277" s="40"/>
      <c r="P277" s="40"/>
      <c r="Q277" s="40"/>
      <c r="R277" s="40"/>
      <c r="S277" s="40"/>
      <c r="T277" s="68"/>
      <c r="AT277" s="22" t="s">
        <v>176</v>
      </c>
      <c r="AU277" s="22" t="s">
        <v>84</v>
      </c>
    </row>
    <row r="278" spans="2:65" s="1" customFormat="1" ht="20.4" customHeight="1">
      <c r="B278" s="170"/>
      <c r="C278" s="171" t="s">
        <v>507</v>
      </c>
      <c r="D278" s="171" t="s">
        <v>146</v>
      </c>
      <c r="E278" s="172" t="s">
        <v>508</v>
      </c>
      <c r="F278" s="173" t="s">
        <v>509</v>
      </c>
      <c r="G278" s="174" t="s">
        <v>205</v>
      </c>
      <c r="H278" s="175">
        <v>294.3</v>
      </c>
      <c r="I278" s="176"/>
      <c r="J278" s="177">
        <f>ROUND(I278*H278,2)</f>
        <v>0</v>
      </c>
      <c r="K278" s="173" t="s">
        <v>150</v>
      </c>
      <c r="L278" s="39"/>
      <c r="M278" s="178" t="s">
        <v>5</v>
      </c>
      <c r="N278" s="179" t="s">
        <v>46</v>
      </c>
      <c r="O278" s="40"/>
      <c r="P278" s="180">
        <f>O278*H278</f>
        <v>0</v>
      </c>
      <c r="Q278" s="180">
        <v>0</v>
      </c>
      <c r="R278" s="180">
        <f>Q278*H278</f>
        <v>0</v>
      </c>
      <c r="S278" s="180">
        <v>0.00177</v>
      </c>
      <c r="T278" s="181">
        <f>S278*H278</f>
        <v>0.520911</v>
      </c>
      <c r="AR278" s="22" t="s">
        <v>248</v>
      </c>
      <c r="AT278" s="22" t="s">
        <v>146</v>
      </c>
      <c r="AU278" s="22" t="s">
        <v>84</v>
      </c>
      <c r="AY278" s="22" t="s">
        <v>141</v>
      </c>
      <c r="BE278" s="182">
        <f>IF(N278="základní",J278,0)</f>
        <v>0</v>
      </c>
      <c r="BF278" s="182">
        <f>IF(N278="snížená",J278,0)</f>
        <v>0</v>
      </c>
      <c r="BG278" s="182">
        <f>IF(N278="zákl. přenesená",J278,0)</f>
        <v>0</v>
      </c>
      <c r="BH278" s="182">
        <f>IF(N278="sníž. přenesená",J278,0)</f>
        <v>0</v>
      </c>
      <c r="BI278" s="182">
        <f>IF(N278="nulová",J278,0)</f>
        <v>0</v>
      </c>
      <c r="BJ278" s="22" t="s">
        <v>24</v>
      </c>
      <c r="BK278" s="182">
        <f>ROUND(I278*H278,2)</f>
        <v>0</v>
      </c>
      <c r="BL278" s="22" t="s">
        <v>248</v>
      </c>
      <c r="BM278" s="22" t="s">
        <v>510</v>
      </c>
    </row>
    <row r="279" spans="2:47" s="1" customFormat="1" ht="24">
      <c r="B279" s="39"/>
      <c r="D279" s="192" t="s">
        <v>176</v>
      </c>
      <c r="F279" s="199" t="s">
        <v>511</v>
      </c>
      <c r="I279" s="197"/>
      <c r="L279" s="39"/>
      <c r="M279" s="198"/>
      <c r="N279" s="40"/>
      <c r="O279" s="40"/>
      <c r="P279" s="40"/>
      <c r="Q279" s="40"/>
      <c r="R279" s="40"/>
      <c r="S279" s="40"/>
      <c r="T279" s="68"/>
      <c r="AT279" s="22" t="s">
        <v>176</v>
      </c>
      <c r="AU279" s="22" t="s">
        <v>84</v>
      </c>
    </row>
    <row r="280" spans="2:65" s="1" customFormat="1" ht="20.4" customHeight="1">
      <c r="B280" s="170"/>
      <c r="C280" s="171" t="s">
        <v>512</v>
      </c>
      <c r="D280" s="171" t="s">
        <v>146</v>
      </c>
      <c r="E280" s="172" t="s">
        <v>513</v>
      </c>
      <c r="F280" s="173" t="s">
        <v>514</v>
      </c>
      <c r="G280" s="174" t="s">
        <v>302</v>
      </c>
      <c r="H280" s="175">
        <v>10</v>
      </c>
      <c r="I280" s="176"/>
      <c r="J280" s="177">
        <f>ROUND(I280*H280,2)</f>
        <v>0</v>
      </c>
      <c r="K280" s="173" t="s">
        <v>150</v>
      </c>
      <c r="L280" s="39"/>
      <c r="M280" s="178" t="s">
        <v>5</v>
      </c>
      <c r="N280" s="179" t="s">
        <v>46</v>
      </c>
      <c r="O280" s="40"/>
      <c r="P280" s="180">
        <f>O280*H280</f>
        <v>0</v>
      </c>
      <c r="Q280" s="180">
        <v>0</v>
      </c>
      <c r="R280" s="180">
        <f>Q280*H280</f>
        <v>0</v>
      </c>
      <c r="S280" s="180">
        <v>0.00906</v>
      </c>
      <c r="T280" s="181">
        <f>S280*H280</f>
        <v>0.0906</v>
      </c>
      <c r="AR280" s="22" t="s">
        <v>248</v>
      </c>
      <c r="AT280" s="22" t="s">
        <v>146</v>
      </c>
      <c r="AU280" s="22" t="s">
        <v>84</v>
      </c>
      <c r="AY280" s="22" t="s">
        <v>141</v>
      </c>
      <c r="BE280" s="182">
        <f>IF(N280="základní",J280,0)</f>
        <v>0</v>
      </c>
      <c r="BF280" s="182">
        <f>IF(N280="snížená",J280,0)</f>
        <v>0</v>
      </c>
      <c r="BG280" s="182">
        <f>IF(N280="zákl. přenesená",J280,0)</f>
        <v>0</v>
      </c>
      <c r="BH280" s="182">
        <f>IF(N280="sníž. přenesená",J280,0)</f>
        <v>0</v>
      </c>
      <c r="BI280" s="182">
        <f>IF(N280="nulová",J280,0)</f>
        <v>0</v>
      </c>
      <c r="BJ280" s="22" t="s">
        <v>24</v>
      </c>
      <c r="BK280" s="182">
        <f>ROUND(I280*H280,2)</f>
        <v>0</v>
      </c>
      <c r="BL280" s="22" t="s">
        <v>248</v>
      </c>
      <c r="BM280" s="22" t="s">
        <v>515</v>
      </c>
    </row>
    <row r="281" spans="2:47" s="1" customFormat="1" ht="12">
      <c r="B281" s="39"/>
      <c r="D281" s="192" t="s">
        <v>176</v>
      </c>
      <c r="F281" s="199" t="s">
        <v>516</v>
      </c>
      <c r="I281" s="197"/>
      <c r="L281" s="39"/>
      <c r="M281" s="198"/>
      <c r="N281" s="40"/>
      <c r="O281" s="40"/>
      <c r="P281" s="40"/>
      <c r="Q281" s="40"/>
      <c r="R281" s="40"/>
      <c r="S281" s="40"/>
      <c r="T281" s="68"/>
      <c r="AT281" s="22" t="s">
        <v>176</v>
      </c>
      <c r="AU281" s="22" t="s">
        <v>84</v>
      </c>
    </row>
    <row r="282" spans="2:65" s="1" customFormat="1" ht="20.4" customHeight="1">
      <c r="B282" s="170"/>
      <c r="C282" s="171" t="s">
        <v>517</v>
      </c>
      <c r="D282" s="171" t="s">
        <v>146</v>
      </c>
      <c r="E282" s="172" t="s">
        <v>518</v>
      </c>
      <c r="F282" s="173" t="s">
        <v>519</v>
      </c>
      <c r="G282" s="174" t="s">
        <v>205</v>
      </c>
      <c r="H282" s="175">
        <v>29.2</v>
      </c>
      <c r="I282" s="176"/>
      <c r="J282" s="177">
        <f>ROUND(I282*H282,2)</f>
        <v>0</v>
      </c>
      <c r="K282" s="173" t="s">
        <v>150</v>
      </c>
      <c r="L282" s="39"/>
      <c r="M282" s="178" t="s">
        <v>5</v>
      </c>
      <c r="N282" s="179" t="s">
        <v>46</v>
      </c>
      <c r="O282" s="40"/>
      <c r="P282" s="180">
        <f>O282*H282</f>
        <v>0</v>
      </c>
      <c r="Q282" s="180">
        <v>0</v>
      </c>
      <c r="R282" s="180">
        <f>Q282*H282</f>
        <v>0</v>
      </c>
      <c r="S282" s="180">
        <v>0.00191</v>
      </c>
      <c r="T282" s="181">
        <f>S282*H282</f>
        <v>0.055772</v>
      </c>
      <c r="AR282" s="22" t="s">
        <v>248</v>
      </c>
      <c r="AT282" s="22" t="s">
        <v>146</v>
      </c>
      <c r="AU282" s="22" t="s">
        <v>84</v>
      </c>
      <c r="AY282" s="22" t="s">
        <v>141</v>
      </c>
      <c r="BE282" s="182">
        <f>IF(N282="základní",J282,0)</f>
        <v>0</v>
      </c>
      <c r="BF282" s="182">
        <f>IF(N282="snížená",J282,0)</f>
        <v>0</v>
      </c>
      <c r="BG282" s="182">
        <f>IF(N282="zákl. přenesená",J282,0)</f>
        <v>0</v>
      </c>
      <c r="BH282" s="182">
        <f>IF(N282="sníž. přenesená",J282,0)</f>
        <v>0</v>
      </c>
      <c r="BI282" s="182">
        <f>IF(N282="nulová",J282,0)</f>
        <v>0</v>
      </c>
      <c r="BJ282" s="22" t="s">
        <v>24</v>
      </c>
      <c r="BK282" s="182">
        <f>ROUND(I282*H282,2)</f>
        <v>0</v>
      </c>
      <c r="BL282" s="22" t="s">
        <v>248</v>
      </c>
      <c r="BM282" s="22" t="s">
        <v>520</v>
      </c>
    </row>
    <row r="283" spans="2:47" s="1" customFormat="1" ht="24">
      <c r="B283" s="39"/>
      <c r="D283" s="184" t="s">
        <v>176</v>
      </c>
      <c r="F283" s="196" t="s">
        <v>521</v>
      </c>
      <c r="I283" s="197"/>
      <c r="L283" s="39"/>
      <c r="M283" s="198"/>
      <c r="N283" s="40"/>
      <c r="O283" s="40"/>
      <c r="P283" s="40"/>
      <c r="Q283" s="40"/>
      <c r="R283" s="40"/>
      <c r="S283" s="40"/>
      <c r="T283" s="68"/>
      <c r="AT283" s="22" t="s">
        <v>176</v>
      </c>
      <c r="AU283" s="22" t="s">
        <v>84</v>
      </c>
    </row>
    <row r="284" spans="2:51" s="11" customFormat="1" ht="12">
      <c r="B284" s="183"/>
      <c r="D284" s="192" t="s">
        <v>154</v>
      </c>
      <c r="E284" s="193" t="s">
        <v>5</v>
      </c>
      <c r="F284" s="194" t="s">
        <v>522</v>
      </c>
      <c r="H284" s="195">
        <v>29.2</v>
      </c>
      <c r="I284" s="188"/>
      <c r="L284" s="183"/>
      <c r="M284" s="189"/>
      <c r="N284" s="190"/>
      <c r="O284" s="190"/>
      <c r="P284" s="190"/>
      <c r="Q284" s="190"/>
      <c r="R284" s="190"/>
      <c r="S284" s="190"/>
      <c r="T284" s="191"/>
      <c r="AT284" s="185" t="s">
        <v>154</v>
      </c>
      <c r="AU284" s="185" t="s">
        <v>84</v>
      </c>
      <c r="AV284" s="11" t="s">
        <v>84</v>
      </c>
      <c r="AW284" s="11" t="s">
        <v>156</v>
      </c>
      <c r="AX284" s="11" t="s">
        <v>75</v>
      </c>
      <c r="AY284" s="185" t="s">
        <v>141</v>
      </c>
    </row>
    <row r="285" spans="2:65" s="1" customFormat="1" ht="20.4" customHeight="1">
      <c r="B285" s="170"/>
      <c r="C285" s="171" t="s">
        <v>523</v>
      </c>
      <c r="D285" s="171" t="s">
        <v>146</v>
      </c>
      <c r="E285" s="172" t="s">
        <v>524</v>
      </c>
      <c r="F285" s="173" t="s">
        <v>525</v>
      </c>
      <c r="G285" s="174" t="s">
        <v>205</v>
      </c>
      <c r="H285" s="175">
        <v>35.4</v>
      </c>
      <c r="I285" s="176"/>
      <c r="J285" s="177">
        <f>ROUND(I285*H285,2)</f>
        <v>0</v>
      </c>
      <c r="K285" s="173" t="s">
        <v>150</v>
      </c>
      <c r="L285" s="39"/>
      <c r="M285" s="178" t="s">
        <v>5</v>
      </c>
      <c r="N285" s="179" t="s">
        <v>46</v>
      </c>
      <c r="O285" s="40"/>
      <c r="P285" s="180">
        <f>O285*H285</f>
        <v>0</v>
      </c>
      <c r="Q285" s="180">
        <v>0</v>
      </c>
      <c r="R285" s="180">
        <f>Q285*H285</f>
        <v>0</v>
      </c>
      <c r="S285" s="180">
        <v>0.00223</v>
      </c>
      <c r="T285" s="181">
        <f>S285*H285</f>
        <v>0.078942</v>
      </c>
      <c r="AR285" s="22" t="s">
        <v>248</v>
      </c>
      <c r="AT285" s="22" t="s">
        <v>146</v>
      </c>
      <c r="AU285" s="22" t="s">
        <v>84</v>
      </c>
      <c r="AY285" s="22" t="s">
        <v>141</v>
      </c>
      <c r="BE285" s="182">
        <f>IF(N285="základní",J285,0)</f>
        <v>0</v>
      </c>
      <c r="BF285" s="182">
        <f>IF(N285="snížená",J285,0)</f>
        <v>0</v>
      </c>
      <c r="BG285" s="182">
        <f>IF(N285="zákl. přenesená",J285,0)</f>
        <v>0</v>
      </c>
      <c r="BH285" s="182">
        <f>IF(N285="sníž. přenesená",J285,0)</f>
        <v>0</v>
      </c>
      <c r="BI285" s="182">
        <f>IF(N285="nulová",J285,0)</f>
        <v>0</v>
      </c>
      <c r="BJ285" s="22" t="s">
        <v>24</v>
      </c>
      <c r="BK285" s="182">
        <f>ROUND(I285*H285,2)</f>
        <v>0</v>
      </c>
      <c r="BL285" s="22" t="s">
        <v>248</v>
      </c>
      <c r="BM285" s="22" t="s">
        <v>526</v>
      </c>
    </row>
    <row r="286" spans="2:47" s="1" customFormat="1" ht="12">
      <c r="B286" s="39"/>
      <c r="D286" s="192" t="s">
        <v>176</v>
      </c>
      <c r="F286" s="199" t="s">
        <v>527</v>
      </c>
      <c r="I286" s="197"/>
      <c r="L286" s="39"/>
      <c r="M286" s="198"/>
      <c r="N286" s="40"/>
      <c r="O286" s="40"/>
      <c r="P286" s="40"/>
      <c r="Q286" s="40"/>
      <c r="R286" s="40"/>
      <c r="S286" s="40"/>
      <c r="T286" s="68"/>
      <c r="AT286" s="22" t="s">
        <v>176</v>
      </c>
      <c r="AU286" s="22" t="s">
        <v>84</v>
      </c>
    </row>
    <row r="287" spans="2:65" s="1" customFormat="1" ht="20.4" customHeight="1">
      <c r="B287" s="170"/>
      <c r="C287" s="171" t="s">
        <v>528</v>
      </c>
      <c r="D287" s="171" t="s">
        <v>146</v>
      </c>
      <c r="E287" s="172" t="s">
        <v>529</v>
      </c>
      <c r="F287" s="173" t="s">
        <v>530</v>
      </c>
      <c r="G287" s="174" t="s">
        <v>205</v>
      </c>
      <c r="H287" s="175">
        <v>78.3</v>
      </c>
      <c r="I287" s="176"/>
      <c r="J287" s="177">
        <f>ROUND(I287*H287,2)</f>
        <v>0</v>
      </c>
      <c r="K287" s="173" t="s">
        <v>150</v>
      </c>
      <c r="L287" s="39"/>
      <c r="M287" s="178" t="s">
        <v>5</v>
      </c>
      <c r="N287" s="179" t="s">
        <v>46</v>
      </c>
      <c r="O287" s="40"/>
      <c r="P287" s="180">
        <f>O287*H287</f>
        <v>0</v>
      </c>
      <c r="Q287" s="180">
        <v>0</v>
      </c>
      <c r="R287" s="180">
        <f>Q287*H287</f>
        <v>0</v>
      </c>
      <c r="S287" s="180">
        <v>0.00175</v>
      </c>
      <c r="T287" s="181">
        <f>S287*H287</f>
        <v>0.137025</v>
      </c>
      <c r="AR287" s="22" t="s">
        <v>248</v>
      </c>
      <c r="AT287" s="22" t="s">
        <v>146</v>
      </c>
      <c r="AU287" s="22" t="s">
        <v>84</v>
      </c>
      <c r="AY287" s="22" t="s">
        <v>141</v>
      </c>
      <c r="BE287" s="182">
        <f>IF(N287="základní",J287,0)</f>
        <v>0</v>
      </c>
      <c r="BF287" s="182">
        <f>IF(N287="snížená",J287,0)</f>
        <v>0</v>
      </c>
      <c r="BG287" s="182">
        <f>IF(N287="zákl. přenesená",J287,0)</f>
        <v>0</v>
      </c>
      <c r="BH287" s="182">
        <f>IF(N287="sníž. přenesená",J287,0)</f>
        <v>0</v>
      </c>
      <c r="BI287" s="182">
        <f>IF(N287="nulová",J287,0)</f>
        <v>0</v>
      </c>
      <c r="BJ287" s="22" t="s">
        <v>24</v>
      </c>
      <c r="BK287" s="182">
        <f>ROUND(I287*H287,2)</f>
        <v>0</v>
      </c>
      <c r="BL287" s="22" t="s">
        <v>248</v>
      </c>
      <c r="BM287" s="22" t="s">
        <v>531</v>
      </c>
    </row>
    <row r="288" spans="2:47" s="1" customFormat="1" ht="12">
      <c r="B288" s="39"/>
      <c r="D288" s="192" t="s">
        <v>176</v>
      </c>
      <c r="F288" s="199" t="s">
        <v>532</v>
      </c>
      <c r="I288" s="197"/>
      <c r="L288" s="39"/>
      <c r="M288" s="198"/>
      <c r="N288" s="40"/>
      <c r="O288" s="40"/>
      <c r="P288" s="40"/>
      <c r="Q288" s="40"/>
      <c r="R288" s="40"/>
      <c r="S288" s="40"/>
      <c r="T288" s="68"/>
      <c r="AT288" s="22" t="s">
        <v>176</v>
      </c>
      <c r="AU288" s="22" t="s">
        <v>84</v>
      </c>
    </row>
    <row r="289" spans="2:65" s="1" customFormat="1" ht="20.4" customHeight="1">
      <c r="B289" s="170"/>
      <c r="C289" s="171" t="s">
        <v>533</v>
      </c>
      <c r="D289" s="171" t="s">
        <v>146</v>
      </c>
      <c r="E289" s="172" t="s">
        <v>534</v>
      </c>
      <c r="F289" s="173" t="s">
        <v>535</v>
      </c>
      <c r="G289" s="174" t="s">
        <v>149</v>
      </c>
      <c r="H289" s="175">
        <v>1.452</v>
      </c>
      <c r="I289" s="176"/>
      <c r="J289" s="177">
        <f>ROUND(I289*H289,2)</f>
        <v>0</v>
      </c>
      <c r="K289" s="173" t="s">
        <v>150</v>
      </c>
      <c r="L289" s="39"/>
      <c r="M289" s="178" t="s">
        <v>5</v>
      </c>
      <c r="N289" s="179" t="s">
        <v>46</v>
      </c>
      <c r="O289" s="40"/>
      <c r="P289" s="180">
        <f>O289*H289</f>
        <v>0</v>
      </c>
      <c r="Q289" s="180">
        <v>0</v>
      </c>
      <c r="R289" s="180">
        <f>Q289*H289</f>
        <v>0</v>
      </c>
      <c r="S289" s="180">
        <v>0.00584</v>
      </c>
      <c r="T289" s="181">
        <f>S289*H289</f>
        <v>0.00847968</v>
      </c>
      <c r="AR289" s="22" t="s">
        <v>248</v>
      </c>
      <c r="AT289" s="22" t="s">
        <v>146</v>
      </c>
      <c r="AU289" s="22" t="s">
        <v>84</v>
      </c>
      <c r="AY289" s="22" t="s">
        <v>141</v>
      </c>
      <c r="BE289" s="182">
        <f>IF(N289="základní",J289,0)</f>
        <v>0</v>
      </c>
      <c r="BF289" s="182">
        <f>IF(N289="snížená",J289,0)</f>
        <v>0</v>
      </c>
      <c r="BG289" s="182">
        <f>IF(N289="zákl. přenesená",J289,0)</f>
        <v>0</v>
      </c>
      <c r="BH289" s="182">
        <f>IF(N289="sníž. přenesená",J289,0)</f>
        <v>0</v>
      </c>
      <c r="BI289" s="182">
        <f>IF(N289="nulová",J289,0)</f>
        <v>0</v>
      </c>
      <c r="BJ289" s="22" t="s">
        <v>24</v>
      </c>
      <c r="BK289" s="182">
        <f>ROUND(I289*H289,2)</f>
        <v>0</v>
      </c>
      <c r="BL289" s="22" t="s">
        <v>248</v>
      </c>
      <c r="BM289" s="22" t="s">
        <v>536</v>
      </c>
    </row>
    <row r="290" spans="2:47" s="1" customFormat="1" ht="12">
      <c r="B290" s="39"/>
      <c r="D290" s="192" t="s">
        <v>176</v>
      </c>
      <c r="F290" s="199" t="s">
        <v>537</v>
      </c>
      <c r="I290" s="197"/>
      <c r="L290" s="39"/>
      <c r="M290" s="198"/>
      <c r="N290" s="40"/>
      <c r="O290" s="40"/>
      <c r="P290" s="40"/>
      <c r="Q290" s="40"/>
      <c r="R290" s="40"/>
      <c r="S290" s="40"/>
      <c r="T290" s="68"/>
      <c r="AT290" s="22" t="s">
        <v>176</v>
      </c>
      <c r="AU290" s="22" t="s">
        <v>84</v>
      </c>
    </row>
    <row r="291" spans="2:65" s="1" customFormat="1" ht="28.8" customHeight="1">
      <c r="B291" s="170"/>
      <c r="C291" s="171" t="s">
        <v>538</v>
      </c>
      <c r="D291" s="171" t="s">
        <v>146</v>
      </c>
      <c r="E291" s="172" t="s">
        <v>539</v>
      </c>
      <c r="F291" s="173" t="s">
        <v>540</v>
      </c>
      <c r="G291" s="174" t="s">
        <v>302</v>
      </c>
      <c r="H291" s="175">
        <v>32</v>
      </c>
      <c r="I291" s="176"/>
      <c r="J291" s="177">
        <f>ROUND(I291*H291,2)</f>
        <v>0</v>
      </c>
      <c r="K291" s="173" t="s">
        <v>150</v>
      </c>
      <c r="L291" s="39"/>
      <c r="M291" s="178" t="s">
        <v>5</v>
      </c>
      <c r="N291" s="179" t="s">
        <v>46</v>
      </c>
      <c r="O291" s="40"/>
      <c r="P291" s="180">
        <f>O291*H291</f>
        <v>0</v>
      </c>
      <c r="Q291" s="180">
        <v>0</v>
      </c>
      <c r="R291" s="180">
        <f>Q291*H291</f>
        <v>0</v>
      </c>
      <c r="S291" s="180">
        <v>0.00188</v>
      </c>
      <c r="T291" s="181">
        <f>S291*H291</f>
        <v>0.06016</v>
      </c>
      <c r="AR291" s="22" t="s">
        <v>248</v>
      </c>
      <c r="AT291" s="22" t="s">
        <v>146</v>
      </c>
      <c r="AU291" s="22" t="s">
        <v>84</v>
      </c>
      <c r="AY291" s="22" t="s">
        <v>141</v>
      </c>
      <c r="BE291" s="182">
        <f>IF(N291="základní",J291,0)</f>
        <v>0</v>
      </c>
      <c r="BF291" s="182">
        <f>IF(N291="snížená",J291,0)</f>
        <v>0</v>
      </c>
      <c r="BG291" s="182">
        <f>IF(N291="zákl. přenesená",J291,0)</f>
        <v>0</v>
      </c>
      <c r="BH291" s="182">
        <f>IF(N291="sníž. přenesená",J291,0)</f>
        <v>0</v>
      </c>
      <c r="BI291" s="182">
        <f>IF(N291="nulová",J291,0)</f>
        <v>0</v>
      </c>
      <c r="BJ291" s="22" t="s">
        <v>24</v>
      </c>
      <c r="BK291" s="182">
        <f>ROUND(I291*H291,2)</f>
        <v>0</v>
      </c>
      <c r="BL291" s="22" t="s">
        <v>248</v>
      </c>
      <c r="BM291" s="22" t="s">
        <v>541</v>
      </c>
    </row>
    <row r="292" spans="2:47" s="1" customFormat="1" ht="24">
      <c r="B292" s="39"/>
      <c r="D292" s="184" t="s">
        <v>176</v>
      </c>
      <c r="F292" s="196" t="s">
        <v>542</v>
      </c>
      <c r="I292" s="197"/>
      <c r="L292" s="39"/>
      <c r="M292" s="198"/>
      <c r="N292" s="40"/>
      <c r="O292" s="40"/>
      <c r="P292" s="40"/>
      <c r="Q292" s="40"/>
      <c r="R292" s="40"/>
      <c r="S292" s="40"/>
      <c r="T292" s="68"/>
      <c r="AT292" s="22" t="s">
        <v>176</v>
      </c>
      <c r="AU292" s="22" t="s">
        <v>84</v>
      </c>
    </row>
    <row r="293" spans="2:51" s="11" customFormat="1" ht="12">
      <c r="B293" s="183"/>
      <c r="D293" s="192" t="s">
        <v>154</v>
      </c>
      <c r="E293" s="193" t="s">
        <v>5</v>
      </c>
      <c r="F293" s="194" t="s">
        <v>543</v>
      </c>
      <c r="H293" s="195">
        <v>32</v>
      </c>
      <c r="I293" s="188"/>
      <c r="L293" s="183"/>
      <c r="M293" s="189"/>
      <c r="N293" s="190"/>
      <c r="O293" s="190"/>
      <c r="P293" s="190"/>
      <c r="Q293" s="190"/>
      <c r="R293" s="190"/>
      <c r="S293" s="190"/>
      <c r="T293" s="191"/>
      <c r="AT293" s="185" t="s">
        <v>154</v>
      </c>
      <c r="AU293" s="185" t="s">
        <v>84</v>
      </c>
      <c r="AV293" s="11" t="s">
        <v>84</v>
      </c>
      <c r="AW293" s="11" t="s">
        <v>156</v>
      </c>
      <c r="AX293" s="11" t="s">
        <v>75</v>
      </c>
      <c r="AY293" s="185" t="s">
        <v>141</v>
      </c>
    </row>
    <row r="294" spans="2:65" s="1" customFormat="1" ht="20.4" customHeight="1">
      <c r="B294" s="170"/>
      <c r="C294" s="171" t="s">
        <v>544</v>
      </c>
      <c r="D294" s="171" t="s">
        <v>146</v>
      </c>
      <c r="E294" s="172" t="s">
        <v>545</v>
      </c>
      <c r="F294" s="173" t="s">
        <v>546</v>
      </c>
      <c r="G294" s="174" t="s">
        <v>205</v>
      </c>
      <c r="H294" s="175">
        <v>275</v>
      </c>
      <c r="I294" s="176"/>
      <c r="J294" s="177">
        <f>ROUND(I294*H294,2)</f>
        <v>0</v>
      </c>
      <c r="K294" s="173" t="s">
        <v>150</v>
      </c>
      <c r="L294" s="39"/>
      <c r="M294" s="178" t="s">
        <v>5</v>
      </c>
      <c r="N294" s="179" t="s">
        <v>46</v>
      </c>
      <c r="O294" s="40"/>
      <c r="P294" s="180">
        <f>O294*H294</f>
        <v>0</v>
      </c>
      <c r="Q294" s="180">
        <v>0</v>
      </c>
      <c r="R294" s="180">
        <f>Q294*H294</f>
        <v>0</v>
      </c>
      <c r="S294" s="180">
        <v>0.0026</v>
      </c>
      <c r="T294" s="181">
        <f>S294*H294</f>
        <v>0.715</v>
      </c>
      <c r="AR294" s="22" t="s">
        <v>248</v>
      </c>
      <c r="AT294" s="22" t="s">
        <v>146</v>
      </c>
      <c r="AU294" s="22" t="s">
        <v>84</v>
      </c>
      <c r="AY294" s="22" t="s">
        <v>141</v>
      </c>
      <c r="BE294" s="182">
        <f>IF(N294="základní",J294,0)</f>
        <v>0</v>
      </c>
      <c r="BF294" s="182">
        <f>IF(N294="snížená",J294,0)</f>
        <v>0</v>
      </c>
      <c r="BG294" s="182">
        <f>IF(N294="zákl. přenesená",J294,0)</f>
        <v>0</v>
      </c>
      <c r="BH294" s="182">
        <f>IF(N294="sníž. přenesená",J294,0)</f>
        <v>0</v>
      </c>
      <c r="BI294" s="182">
        <f>IF(N294="nulová",J294,0)</f>
        <v>0</v>
      </c>
      <c r="BJ294" s="22" t="s">
        <v>24</v>
      </c>
      <c r="BK294" s="182">
        <f>ROUND(I294*H294,2)</f>
        <v>0</v>
      </c>
      <c r="BL294" s="22" t="s">
        <v>248</v>
      </c>
      <c r="BM294" s="22" t="s">
        <v>547</v>
      </c>
    </row>
    <row r="295" spans="2:47" s="1" customFormat="1" ht="12">
      <c r="B295" s="39"/>
      <c r="D295" s="192" t="s">
        <v>176</v>
      </c>
      <c r="F295" s="199" t="s">
        <v>548</v>
      </c>
      <c r="I295" s="197"/>
      <c r="L295" s="39"/>
      <c r="M295" s="198"/>
      <c r="N295" s="40"/>
      <c r="O295" s="40"/>
      <c r="P295" s="40"/>
      <c r="Q295" s="40"/>
      <c r="R295" s="40"/>
      <c r="S295" s="40"/>
      <c r="T295" s="68"/>
      <c r="AT295" s="22" t="s">
        <v>176</v>
      </c>
      <c r="AU295" s="22" t="s">
        <v>84</v>
      </c>
    </row>
    <row r="296" spans="2:65" s="1" customFormat="1" ht="20.4" customHeight="1">
      <c r="B296" s="170"/>
      <c r="C296" s="171" t="s">
        <v>549</v>
      </c>
      <c r="D296" s="171" t="s">
        <v>146</v>
      </c>
      <c r="E296" s="172" t="s">
        <v>550</v>
      </c>
      <c r="F296" s="173" t="s">
        <v>551</v>
      </c>
      <c r="G296" s="174" t="s">
        <v>205</v>
      </c>
      <c r="H296" s="175">
        <v>228</v>
      </c>
      <c r="I296" s="176"/>
      <c r="J296" s="177">
        <f>ROUND(I296*H296,2)</f>
        <v>0</v>
      </c>
      <c r="K296" s="173" t="s">
        <v>150</v>
      </c>
      <c r="L296" s="39"/>
      <c r="M296" s="178" t="s">
        <v>5</v>
      </c>
      <c r="N296" s="179" t="s">
        <v>46</v>
      </c>
      <c r="O296" s="40"/>
      <c r="P296" s="180">
        <f>O296*H296</f>
        <v>0</v>
      </c>
      <c r="Q296" s="180">
        <v>0</v>
      </c>
      <c r="R296" s="180">
        <f>Q296*H296</f>
        <v>0</v>
      </c>
      <c r="S296" s="180">
        <v>0.00394</v>
      </c>
      <c r="T296" s="181">
        <f>S296*H296</f>
        <v>0.89832</v>
      </c>
      <c r="AR296" s="22" t="s">
        <v>248</v>
      </c>
      <c r="AT296" s="22" t="s">
        <v>146</v>
      </c>
      <c r="AU296" s="22" t="s">
        <v>84</v>
      </c>
      <c r="AY296" s="22" t="s">
        <v>141</v>
      </c>
      <c r="BE296" s="182">
        <f>IF(N296="základní",J296,0)</f>
        <v>0</v>
      </c>
      <c r="BF296" s="182">
        <f>IF(N296="snížená",J296,0)</f>
        <v>0</v>
      </c>
      <c r="BG296" s="182">
        <f>IF(N296="zákl. přenesená",J296,0)</f>
        <v>0</v>
      </c>
      <c r="BH296" s="182">
        <f>IF(N296="sníž. přenesená",J296,0)</f>
        <v>0</v>
      </c>
      <c r="BI296" s="182">
        <f>IF(N296="nulová",J296,0)</f>
        <v>0</v>
      </c>
      <c r="BJ296" s="22" t="s">
        <v>24</v>
      </c>
      <c r="BK296" s="182">
        <f>ROUND(I296*H296,2)</f>
        <v>0</v>
      </c>
      <c r="BL296" s="22" t="s">
        <v>248</v>
      </c>
      <c r="BM296" s="22" t="s">
        <v>552</v>
      </c>
    </row>
    <row r="297" spans="2:47" s="1" customFormat="1" ht="12">
      <c r="B297" s="39"/>
      <c r="D297" s="192" t="s">
        <v>176</v>
      </c>
      <c r="F297" s="199" t="s">
        <v>553</v>
      </c>
      <c r="I297" s="197"/>
      <c r="L297" s="39"/>
      <c r="M297" s="198"/>
      <c r="N297" s="40"/>
      <c r="O297" s="40"/>
      <c r="P297" s="40"/>
      <c r="Q297" s="40"/>
      <c r="R297" s="40"/>
      <c r="S297" s="40"/>
      <c r="T297" s="68"/>
      <c r="AT297" s="22" t="s">
        <v>176</v>
      </c>
      <c r="AU297" s="22" t="s">
        <v>84</v>
      </c>
    </row>
    <row r="298" spans="2:65" s="1" customFormat="1" ht="20.4" customHeight="1">
      <c r="B298" s="170"/>
      <c r="C298" s="171" t="s">
        <v>554</v>
      </c>
      <c r="D298" s="171" t="s">
        <v>146</v>
      </c>
      <c r="E298" s="172" t="s">
        <v>555</v>
      </c>
      <c r="F298" s="173" t="s">
        <v>556</v>
      </c>
      <c r="G298" s="174" t="s">
        <v>149</v>
      </c>
      <c r="H298" s="175">
        <v>10</v>
      </c>
      <c r="I298" s="176"/>
      <c r="J298" s="177">
        <f>ROUND(I298*H298,2)</f>
        <v>0</v>
      </c>
      <c r="K298" s="173" t="s">
        <v>5</v>
      </c>
      <c r="L298" s="39"/>
      <c r="M298" s="178" t="s">
        <v>5</v>
      </c>
      <c r="N298" s="179" t="s">
        <v>46</v>
      </c>
      <c r="O298" s="40"/>
      <c r="P298" s="180">
        <f>O298*H298</f>
        <v>0</v>
      </c>
      <c r="Q298" s="180">
        <v>0</v>
      </c>
      <c r="R298" s="180">
        <f>Q298*H298</f>
        <v>0</v>
      </c>
      <c r="S298" s="180">
        <v>0.00585</v>
      </c>
      <c r="T298" s="181">
        <f>S298*H298</f>
        <v>0.0585</v>
      </c>
      <c r="AR298" s="22" t="s">
        <v>248</v>
      </c>
      <c r="AT298" s="22" t="s">
        <v>146</v>
      </c>
      <c r="AU298" s="22" t="s">
        <v>84</v>
      </c>
      <c r="AY298" s="22" t="s">
        <v>141</v>
      </c>
      <c r="BE298" s="182">
        <f>IF(N298="základní",J298,0)</f>
        <v>0</v>
      </c>
      <c r="BF298" s="182">
        <f>IF(N298="snížená",J298,0)</f>
        <v>0</v>
      </c>
      <c r="BG298" s="182">
        <f>IF(N298="zákl. přenesená",J298,0)</f>
        <v>0</v>
      </c>
      <c r="BH298" s="182">
        <f>IF(N298="sníž. přenesená",J298,0)</f>
        <v>0</v>
      </c>
      <c r="BI298" s="182">
        <f>IF(N298="nulová",J298,0)</f>
        <v>0</v>
      </c>
      <c r="BJ298" s="22" t="s">
        <v>24</v>
      </c>
      <c r="BK298" s="182">
        <f>ROUND(I298*H298,2)</f>
        <v>0</v>
      </c>
      <c r="BL298" s="22" t="s">
        <v>248</v>
      </c>
      <c r="BM298" s="22" t="s">
        <v>557</v>
      </c>
    </row>
    <row r="299" spans="2:65" s="1" customFormat="1" ht="20.4" customHeight="1">
      <c r="B299" s="170"/>
      <c r="C299" s="171" t="s">
        <v>558</v>
      </c>
      <c r="D299" s="171" t="s">
        <v>146</v>
      </c>
      <c r="E299" s="172" t="s">
        <v>559</v>
      </c>
      <c r="F299" s="173" t="s">
        <v>560</v>
      </c>
      <c r="G299" s="174" t="s">
        <v>302</v>
      </c>
      <c r="H299" s="175">
        <v>24</v>
      </c>
      <c r="I299" s="176"/>
      <c r="J299" s="177">
        <f>ROUND(I299*H299,2)</f>
        <v>0</v>
      </c>
      <c r="K299" s="173" t="s">
        <v>5</v>
      </c>
      <c r="L299" s="39"/>
      <c r="M299" s="178" t="s">
        <v>5</v>
      </c>
      <c r="N299" s="179" t="s">
        <v>46</v>
      </c>
      <c r="O299" s="40"/>
      <c r="P299" s="180">
        <f>O299*H299</f>
        <v>0</v>
      </c>
      <c r="Q299" s="180">
        <v>0</v>
      </c>
      <c r="R299" s="180">
        <f>Q299*H299</f>
        <v>0</v>
      </c>
      <c r="S299" s="180">
        <v>0.00115</v>
      </c>
      <c r="T299" s="181">
        <f>S299*H299</f>
        <v>0.0276</v>
      </c>
      <c r="AR299" s="22" t="s">
        <v>248</v>
      </c>
      <c r="AT299" s="22" t="s">
        <v>146</v>
      </c>
      <c r="AU299" s="22" t="s">
        <v>84</v>
      </c>
      <c r="AY299" s="22" t="s">
        <v>141</v>
      </c>
      <c r="BE299" s="182">
        <f>IF(N299="základní",J299,0)</f>
        <v>0</v>
      </c>
      <c r="BF299" s="182">
        <f>IF(N299="snížená",J299,0)</f>
        <v>0</v>
      </c>
      <c r="BG299" s="182">
        <f>IF(N299="zákl. přenesená",J299,0)</f>
        <v>0</v>
      </c>
      <c r="BH299" s="182">
        <f>IF(N299="sníž. přenesená",J299,0)</f>
        <v>0</v>
      </c>
      <c r="BI299" s="182">
        <f>IF(N299="nulová",J299,0)</f>
        <v>0</v>
      </c>
      <c r="BJ299" s="22" t="s">
        <v>24</v>
      </c>
      <c r="BK299" s="182">
        <f>ROUND(I299*H299,2)</f>
        <v>0</v>
      </c>
      <c r="BL299" s="22" t="s">
        <v>248</v>
      </c>
      <c r="BM299" s="22" t="s">
        <v>561</v>
      </c>
    </row>
    <row r="300" spans="2:65" s="1" customFormat="1" ht="20.4" customHeight="1">
      <c r="B300" s="170"/>
      <c r="C300" s="171" t="s">
        <v>562</v>
      </c>
      <c r="D300" s="171" t="s">
        <v>146</v>
      </c>
      <c r="E300" s="172" t="s">
        <v>563</v>
      </c>
      <c r="F300" s="173" t="s">
        <v>564</v>
      </c>
      <c r="G300" s="174" t="s">
        <v>205</v>
      </c>
      <c r="H300" s="175">
        <v>184.6</v>
      </c>
      <c r="I300" s="176"/>
      <c r="J300" s="177">
        <f>ROUND(I300*H300,2)</f>
        <v>0</v>
      </c>
      <c r="K300" s="173" t="s">
        <v>150</v>
      </c>
      <c r="L300" s="39"/>
      <c r="M300" s="178" t="s">
        <v>5</v>
      </c>
      <c r="N300" s="179" t="s">
        <v>46</v>
      </c>
      <c r="O300" s="40"/>
      <c r="P300" s="180">
        <f>O300*H300</f>
        <v>0</v>
      </c>
      <c r="Q300" s="180">
        <v>0</v>
      </c>
      <c r="R300" s="180">
        <f>Q300*H300</f>
        <v>0</v>
      </c>
      <c r="S300" s="180">
        <v>0</v>
      </c>
      <c r="T300" s="181">
        <f>S300*H300</f>
        <v>0</v>
      </c>
      <c r="AR300" s="22" t="s">
        <v>248</v>
      </c>
      <c r="AT300" s="22" t="s">
        <v>146</v>
      </c>
      <c r="AU300" s="22" t="s">
        <v>84</v>
      </c>
      <c r="AY300" s="22" t="s">
        <v>141</v>
      </c>
      <c r="BE300" s="182">
        <f>IF(N300="základní",J300,0)</f>
        <v>0</v>
      </c>
      <c r="BF300" s="182">
        <f>IF(N300="snížená",J300,0)</f>
        <v>0</v>
      </c>
      <c r="BG300" s="182">
        <f>IF(N300="zákl. přenesená",J300,0)</f>
        <v>0</v>
      </c>
      <c r="BH300" s="182">
        <f>IF(N300="sníž. přenesená",J300,0)</f>
        <v>0</v>
      </c>
      <c r="BI300" s="182">
        <f>IF(N300="nulová",J300,0)</f>
        <v>0</v>
      </c>
      <c r="BJ300" s="22" t="s">
        <v>24</v>
      </c>
      <c r="BK300" s="182">
        <f>ROUND(I300*H300,2)</f>
        <v>0</v>
      </c>
      <c r="BL300" s="22" t="s">
        <v>248</v>
      </c>
      <c r="BM300" s="22" t="s">
        <v>565</v>
      </c>
    </row>
    <row r="301" spans="2:47" s="1" customFormat="1" ht="12">
      <c r="B301" s="39"/>
      <c r="D301" s="184" t="s">
        <v>176</v>
      </c>
      <c r="F301" s="196" t="s">
        <v>566</v>
      </c>
      <c r="I301" s="197"/>
      <c r="L301" s="39"/>
      <c r="M301" s="198"/>
      <c r="N301" s="40"/>
      <c r="O301" s="40"/>
      <c r="P301" s="40"/>
      <c r="Q301" s="40"/>
      <c r="R301" s="40"/>
      <c r="S301" s="40"/>
      <c r="T301" s="68"/>
      <c r="AT301" s="22" t="s">
        <v>176</v>
      </c>
      <c r="AU301" s="22" t="s">
        <v>84</v>
      </c>
    </row>
    <row r="302" spans="2:51" s="12" customFormat="1" ht="12">
      <c r="B302" s="200"/>
      <c r="D302" s="184" t="s">
        <v>154</v>
      </c>
      <c r="E302" s="201" t="s">
        <v>5</v>
      </c>
      <c r="F302" s="202" t="s">
        <v>567</v>
      </c>
      <c r="H302" s="203" t="s">
        <v>5</v>
      </c>
      <c r="I302" s="204"/>
      <c r="L302" s="200"/>
      <c r="M302" s="205"/>
      <c r="N302" s="206"/>
      <c r="O302" s="206"/>
      <c r="P302" s="206"/>
      <c r="Q302" s="206"/>
      <c r="R302" s="206"/>
      <c r="S302" s="206"/>
      <c r="T302" s="207"/>
      <c r="AT302" s="203" t="s">
        <v>154</v>
      </c>
      <c r="AU302" s="203" t="s">
        <v>84</v>
      </c>
      <c r="AV302" s="12" t="s">
        <v>24</v>
      </c>
      <c r="AW302" s="12" t="s">
        <v>156</v>
      </c>
      <c r="AX302" s="12" t="s">
        <v>75</v>
      </c>
      <c r="AY302" s="203" t="s">
        <v>141</v>
      </c>
    </row>
    <row r="303" spans="2:51" s="11" customFormat="1" ht="12">
      <c r="B303" s="183"/>
      <c r="D303" s="184" t="s">
        <v>154</v>
      </c>
      <c r="E303" s="185" t="s">
        <v>5</v>
      </c>
      <c r="F303" s="186" t="s">
        <v>568</v>
      </c>
      <c r="H303" s="187">
        <v>51</v>
      </c>
      <c r="I303" s="188"/>
      <c r="L303" s="183"/>
      <c r="M303" s="189"/>
      <c r="N303" s="190"/>
      <c r="O303" s="190"/>
      <c r="P303" s="190"/>
      <c r="Q303" s="190"/>
      <c r="R303" s="190"/>
      <c r="S303" s="190"/>
      <c r="T303" s="191"/>
      <c r="AT303" s="185" t="s">
        <v>154</v>
      </c>
      <c r="AU303" s="185" t="s">
        <v>84</v>
      </c>
      <c r="AV303" s="11" t="s">
        <v>84</v>
      </c>
      <c r="AW303" s="11" t="s">
        <v>156</v>
      </c>
      <c r="AX303" s="11" t="s">
        <v>75</v>
      </c>
      <c r="AY303" s="185" t="s">
        <v>141</v>
      </c>
    </row>
    <row r="304" spans="2:51" s="11" customFormat="1" ht="12">
      <c r="B304" s="183"/>
      <c r="D304" s="184" t="s">
        <v>154</v>
      </c>
      <c r="E304" s="185" t="s">
        <v>5</v>
      </c>
      <c r="F304" s="186" t="s">
        <v>569</v>
      </c>
      <c r="H304" s="187">
        <v>64.7</v>
      </c>
      <c r="I304" s="188"/>
      <c r="L304" s="183"/>
      <c r="M304" s="189"/>
      <c r="N304" s="190"/>
      <c r="O304" s="190"/>
      <c r="P304" s="190"/>
      <c r="Q304" s="190"/>
      <c r="R304" s="190"/>
      <c r="S304" s="190"/>
      <c r="T304" s="191"/>
      <c r="AT304" s="185" t="s">
        <v>154</v>
      </c>
      <c r="AU304" s="185" t="s">
        <v>84</v>
      </c>
      <c r="AV304" s="11" t="s">
        <v>84</v>
      </c>
      <c r="AW304" s="11" t="s">
        <v>156</v>
      </c>
      <c r="AX304" s="11" t="s">
        <v>75</v>
      </c>
      <c r="AY304" s="185" t="s">
        <v>141</v>
      </c>
    </row>
    <row r="305" spans="2:51" s="11" customFormat="1" ht="12">
      <c r="B305" s="183"/>
      <c r="D305" s="192" t="s">
        <v>154</v>
      </c>
      <c r="E305" s="193" t="s">
        <v>5</v>
      </c>
      <c r="F305" s="194" t="s">
        <v>570</v>
      </c>
      <c r="H305" s="195">
        <v>68.9</v>
      </c>
      <c r="I305" s="188"/>
      <c r="L305" s="183"/>
      <c r="M305" s="189"/>
      <c r="N305" s="190"/>
      <c r="O305" s="190"/>
      <c r="P305" s="190"/>
      <c r="Q305" s="190"/>
      <c r="R305" s="190"/>
      <c r="S305" s="190"/>
      <c r="T305" s="191"/>
      <c r="AT305" s="185" t="s">
        <v>154</v>
      </c>
      <c r="AU305" s="185" t="s">
        <v>84</v>
      </c>
      <c r="AV305" s="11" t="s">
        <v>84</v>
      </c>
      <c r="AW305" s="11" t="s">
        <v>156</v>
      </c>
      <c r="AX305" s="11" t="s">
        <v>75</v>
      </c>
      <c r="AY305" s="185" t="s">
        <v>141</v>
      </c>
    </row>
    <row r="306" spans="2:65" s="1" customFormat="1" ht="28.8" customHeight="1">
      <c r="B306" s="170"/>
      <c r="C306" s="208" t="s">
        <v>571</v>
      </c>
      <c r="D306" s="208" t="s">
        <v>274</v>
      </c>
      <c r="E306" s="209" t="s">
        <v>572</v>
      </c>
      <c r="F306" s="210" t="s">
        <v>573</v>
      </c>
      <c r="G306" s="211" t="s">
        <v>205</v>
      </c>
      <c r="H306" s="212">
        <v>59.995</v>
      </c>
      <c r="I306" s="213"/>
      <c r="J306" s="214">
        <f>ROUND(I306*H306,2)</f>
        <v>0</v>
      </c>
      <c r="K306" s="210" t="s">
        <v>150</v>
      </c>
      <c r="L306" s="215"/>
      <c r="M306" s="216" t="s">
        <v>5</v>
      </c>
      <c r="N306" s="217" t="s">
        <v>46</v>
      </c>
      <c r="O306" s="40"/>
      <c r="P306" s="180">
        <f>O306*H306</f>
        <v>0</v>
      </c>
      <c r="Q306" s="180">
        <v>0.00504</v>
      </c>
      <c r="R306" s="180">
        <f>Q306*H306</f>
        <v>0.3023748</v>
      </c>
      <c r="S306" s="180">
        <v>0</v>
      </c>
      <c r="T306" s="181">
        <f>S306*H306</f>
        <v>0</v>
      </c>
      <c r="AR306" s="22" t="s">
        <v>278</v>
      </c>
      <c r="AT306" s="22" t="s">
        <v>274</v>
      </c>
      <c r="AU306" s="22" t="s">
        <v>84</v>
      </c>
      <c r="AY306" s="22" t="s">
        <v>141</v>
      </c>
      <c r="BE306" s="182">
        <f>IF(N306="základní",J306,0)</f>
        <v>0</v>
      </c>
      <c r="BF306" s="182">
        <f>IF(N306="snížená",J306,0)</f>
        <v>0</v>
      </c>
      <c r="BG306" s="182">
        <f>IF(N306="zákl. přenesená",J306,0)</f>
        <v>0</v>
      </c>
      <c r="BH306" s="182">
        <f>IF(N306="sníž. přenesená",J306,0)</f>
        <v>0</v>
      </c>
      <c r="BI306" s="182">
        <f>IF(N306="nulová",J306,0)</f>
        <v>0</v>
      </c>
      <c r="BJ306" s="22" t="s">
        <v>24</v>
      </c>
      <c r="BK306" s="182">
        <f>ROUND(I306*H306,2)</f>
        <v>0</v>
      </c>
      <c r="BL306" s="22" t="s">
        <v>248</v>
      </c>
      <c r="BM306" s="22" t="s">
        <v>574</v>
      </c>
    </row>
    <row r="307" spans="2:47" s="1" customFormat="1" ht="24">
      <c r="B307" s="39"/>
      <c r="D307" s="184" t="s">
        <v>176</v>
      </c>
      <c r="F307" s="196" t="s">
        <v>575</v>
      </c>
      <c r="I307" s="197"/>
      <c r="L307" s="39"/>
      <c r="M307" s="198"/>
      <c r="N307" s="40"/>
      <c r="O307" s="40"/>
      <c r="P307" s="40"/>
      <c r="Q307" s="40"/>
      <c r="R307" s="40"/>
      <c r="S307" s="40"/>
      <c r="T307" s="68"/>
      <c r="AT307" s="22" t="s">
        <v>176</v>
      </c>
      <c r="AU307" s="22" t="s">
        <v>84</v>
      </c>
    </row>
    <row r="308" spans="2:51" s="11" customFormat="1" ht="12">
      <c r="B308" s="183"/>
      <c r="D308" s="184" t="s">
        <v>154</v>
      </c>
      <c r="E308" s="185" t="s">
        <v>5</v>
      </c>
      <c r="F308" s="186" t="s">
        <v>576</v>
      </c>
      <c r="H308" s="187">
        <v>46.15</v>
      </c>
      <c r="I308" s="188"/>
      <c r="L308" s="183"/>
      <c r="M308" s="189"/>
      <c r="N308" s="190"/>
      <c r="O308" s="190"/>
      <c r="P308" s="190"/>
      <c r="Q308" s="190"/>
      <c r="R308" s="190"/>
      <c r="S308" s="190"/>
      <c r="T308" s="191"/>
      <c r="AT308" s="185" t="s">
        <v>154</v>
      </c>
      <c r="AU308" s="185" t="s">
        <v>84</v>
      </c>
      <c r="AV308" s="11" t="s">
        <v>84</v>
      </c>
      <c r="AW308" s="11" t="s">
        <v>156</v>
      </c>
      <c r="AX308" s="11" t="s">
        <v>75</v>
      </c>
      <c r="AY308" s="185" t="s">
        <v>141</v>
      </c>
    </row>
    <row r="309" spans="2:51" s="11" customFormat="1" ht="12">
      <c r="B309" s="183"/>
      <c r="D309" s="192" t="s">
        <v>154</v>
      </c>
      <c r="F309" s="194" t="s">
        <v>577</v>
      </c>
      <c r="H309" s="195">
        <v>59.995</v>
      </c>
      <c r="I309" s="188"/>
      <c r="L309" s="183"/>
      <c r="M309" s="189"/>
      <c r="N309" s="190"/>
      <c r="O309" s="190"/>
      <c r="P309" s="190"/>
      <c r="Q309" s="190"/>
      <c r="R309" s="190"/>
      <c r="S309" s="190"/>
      <c r="T309" s="191"/>
      <c r="AT309" s="185" t="s">
        <v>154</v>
      </c>
      <c r="AU309" s="185" t="s">
        <v>84</v>
      </c>
      <c r="AV309" s="11" t="s">
        <v>84</v>
      </c>
      <c r="AW309" s="11" t="s">
        <v>6</v>
      </c>
      <c r="AX309" s="11" t="s">
        <v>24</v>
      </c>
      <c r="AY309" s="185" t="s">
        <v>141</v>
      </c>
    </row>
    <row r="310" spans="2:65" s="1" customFormat="1" ht="28.8" customHeight="1">
      <c r="B310" s="170"/>
      <c r="C310" s="171" t="s">
        <v>578</v>
      </c>
      <c r="D310" s="171" t="s">
        <v>146</v>
      </c>
      <c r="E310" s="172" t="s">
        <v>579</v>
      </c>
      <c r="F310" s="173" t="s">
        <v>580</v>
      </c>
      <c r="G310" s="174" t="s">
        <v>205</v>
      </c>
      <c r="H310" s="175">
        <v>58.1</v>
      </c>
      <c r="I310" s="176"/>
      <c r="J310" s="177">
        <f>ROUND(I310*H310,2)</f>
        <v>0</v>
      </c>
      <c r="K310" s="173" t="s">
        <v>150</v>
      </c>
      <c r="L310" s="39"/>
      <c r="M310" s="178" t="s">
        <v>5</v>
      </c>
      <c r="N310" s="179" t="s">
        <v>46</v>
      </c>
      <c r="O310" s="40"/>
      <c r="P310" s="180">
        <f>O310*H310</f>
        <v>0</v>
      </c>
      <c r="Q310" s="180">
        <v>0.00054</v>
      </c>
      <c r="R310" s="180">
        <f>Q310*H310</f>
        <v>0.031374</v>
      </c>
      <c r="S310" s="180">
        <v>0</v>
      </c>
      <c r="T310" s="181">
        <f>S310*H310</f>
        <v>0</v>
      </c>
      <c r="AR310" s="22" t="s">
        <v>248</v>
      </c>
      <c r="AT310" s="22" t="s">
        <v>146</v>
      </c>
      <c r="AU310" s="22" t="s">
        <v>84</v>
      </c>
      <c r="AY310" s="22" t="s">
        <v>141</v>
      </c>
      <c r="BE310" s="182">
        <f>IF(N310="základní",J310,0)</f>
        <v>0</v>
      </c>
      <c r="BF310" s="182">
        <f>IF(N310="snížená",J310,0)</f>
        <v>0</v>
      </c>
      <c r="BG310" s="182">
        <f>IF(N310="zákl. přenesená",J310,0)</f>
        <v>0</v>
      </c>
      <c r="BH310" s="182">
        <f>IF(N310="sníž. přenesená",J310,0)</f>
        <v>0</v>
      </c>
      <c r="BI310" s="182">
        <f>IF(N310="nulová",J310,0)</f>
        <v>0</v>
      </c>
      <c r="BJ310" s="22" t="s">
        <v>24</v>
      </c>
      <c r="BK310" s="182">
        <f>ROUND(I310*H310,2)</f>
        <v>0</v>
      </c>
      <c r="BL310" s="22" t="s">
        <v>248</v>
      </c>
      <c r="BM310" s="22" t="s">
        <v>581</v>
      </c>
    </row>
    <row r="311" spans="2:47" s="1" customFormat="1" ht="24">
      <c r="B311" s="39"/>
      <c r="D311" s="184" t="s">
        <v>176</v>
      </c>
      <c r="F311" s="196" t="s">
        <v>582</v>
      </c>
      <c r="I311" s="197"/>
      <c r="L311" s="39"/>
      <c r="M311" s="198"/>
      <c r="N311" s="40"/>
      <c r="O311" s="40"/>
      <c r="P311" s="40"/>
      <c r="Q311" s="40"/>
      <c r="R311" s="40"/>
      <c r="S311" s="40"/>
      <c r="T311" s="68"/>
      <c r="AT311" s="22" t="s">
        <v>176</v>
      </c>
      <c r="AU311" s="22" t="s">
        <v>84</v>
      </c>
    </row>
    <row r="312" spans="2:51" s="11" customFormat="1" ht="12">
      <c r="B312" s="183"/>
      <c r="D312" s="192" t="s">
        <v>154</v>
      </c>
      <c r="E312" s="193" t="s">
        <v>5</v>
      </c>
      <c r="F312" s="194" t="s">
        <v>583</v>
      </c>
      <c r="H312" s="195">
        <v>58.1</v>
      </c>
      <c r="I312" s="188"/>
      <c r="L312" s="183"/>
      <c r="M312" s="189"/>
      <c r="N312" s="190"/>
      <c r="O312" s="190"/>
      <c r="P312" s="190"/>
      <c r="Q312" s="190"/>
      <c r="R312" s="190"/>
      <c r="S312" s="190"/>
      <c r="T312" s="191"/>
      <c r="AT312" s="185" t="s">
        <v>154</v>
      </c>
      <c r="AU312" s="185" t="s">
        <v>84</v>
      </c>
      <c r="AV312" s="11" t="s">
        <v>84</v>
      </c>
      <c r="AW312" s="11" t="s">
        <v>156</v>
      </c>
      <c r="AX312" s="11" t="s">
        <v>75</v>
      </c>
      <c r="AY312" s="185" t="s">
        <v>141</v>
      </c>
    </row>
    <row r="313" spans="2:65" s="1" customFormat="1" ht="28.8" customHeight="1">
      <c r="B313" s="170"/>
      <c r="C313" s="171" t="s">
        <v>584</v>
      </c>
      <c r="D313" s="171" t="s">
        <v>146</v>
      </c>
      <c r="E313" s="172" t="s">
        <v>585</v>
      </c>
      <c r="F313" s="173" t="s">
        <v>586</v>
      </c>
      <c r="G313" s="174" t="s">
        <v>149</v>
      </c>
      <c r="H313" s="175">
        <v>1337.24</v>
      </c>
      <c r="I313" s="176"/>
      <c r="J313" s="177">
        <f>ROUND(I313*H313,2)</f>
        <v>0</v>
      </c>
      <c r="K313" s="173" t="s">
        <v>5</v>
      </c>
      <c r="L313" s="39"/>
      <c r="M313" s="178" t="s">
        <v>5</v>
      </c>
      <c r="N313" s="179" t="s">
        <v>46</v>
      </c>
      <c r="O313" s="40"/>
      <c r="P313" s="180">
        <f>O313*H313</f>
        <v>0</v>
      </c>
      <c r="Q313" s="180">
        <v>0.0068172</v>
      </c>
      <c r="R313" s="180">
        <f>Q313*H313</f>
        <v>9.116232528</v>
      </c>
      <c r="S313" s="180">
        <v>0</v>
      </c>
      <c r="T313" s="181">
        <f>S313*H313</f>
        <v>0</v>
      </c>
      <c r="AR313" s="22" t="s">
        <v>248</v>
      </c>
      <c r="AT313" s="22" t="s">
        <v>146</v>
      </c>
      <c r="AU313" s="22" t="s">
        <v>84</v>
      </c>
      <c r="AY313" s="22" t="s">
        <v>141</v>
      </c>
      <c r="BE313" s="182">
        <f>IF(N313="základní",J313,0)</f>
        <v>0</v>
      </c>
      <c r="BF313" s="182">
        <f>IF(N313="snížená",J313,0)</f>
        <v>0</v>
      </c>
      <c r="BG313" s="182">
        <f>IF(N313="zákl. přenesená",J313,0)</f>
        <v>0</v>
      </c>
      <c r="BH313" s="182">
        <f>IF(N313="sníž. přenesená",J313,0)</f>
        <v>0</v>
      </c>
      <c r="BI313" s="182">
        <f>IF(N313="nulová",J313,0)</f>
        <v>0</v>
      </c>
      <c r="BJ313" s="22" t="s">
        <v>24</v>
      </c>
      <c r="BK313" s="182">
        <f>ROUND(I313*H313,2)</f>
        <v>0</v>
      </c>
      <c r="BL313" s="22" t="s">
        <v>248</v>
      </c>
      <c r="BM313" s="22" t="s">
        <v>587</v>
      </c>
    </row>
    <row r="314" spans="2:47" s="1" customFormat="1" ht="36">
      <c r="B314" s="39"/>
      <c r="D314" s="184" t="s">
        <v>176</v>
      </c>
      <c r="F314" s="196" t="s">
        <v>588</v>
      </c>
      <c r="I314" s="197"/>
      <c r="L314" s="39"/>
      <c r="M314" s="198"/>
      <c r="N314" s="40"/>
      <c r="O314" s="40"/>
      <c r="P314" s="40"/>
      <c r="Q314" s="40"/>
      <c r="R314" s="40"/>
      <c r="S314" s="40"/>
      <c r="T314" s="68"/>
      <c r="AT314" s="22" t="s">
        <v>176</v>
      </c>
      <c r="AU314" s="22" t="s">
        <v>84</v>
      </c>
    </row>
    <row r="315" spans="2:51" s="11" customFormat="1" ht="12">
      <c r="B315" s="183"/>
      <c r="D315" s="184" t="s">
        <v>154</v>
      </c>
      <c r="E315" s="185" t="s">
        <v>5</v>
      </c>
      <c r="F315" s="186" t="s">
        <v>250</v>
      </c>
      <c r="H315" s="187">
        <v>3.96</v>
      </c>
      <c r="I315" s="188"/>
      <c r="L315" s="183"/>
      <c r="M315" s="189"/>
      <c r="N315" s="190"/>
      <c r="O315" s="190"/>
      <c r="P315" s="190"/>
      <c r="Q315" s="190"/>
      <c r="R315" s="190"/>
      <c r="S315" s="190"/>
      <c r="T315" s="191"/>
      <c r="AT315" s="185" t="s">
        <v>154</v>
      </c>
      <c r="AU315" s="185" t="s">
        <v>84</v>
      </c>
      <c r="AV315" s="11" t="s">
        <v>84</v>
      </c>
      <c r="AW315" s="11" t="s">
        <v>156</v>
      </c>
      <c r="AX315" s="11" t="s">
        <v>75</v>
      </c>
      <c r="AY315" s="185" t="s">
        <v>141</v>
      </c>
    </row>
    <row r="316" spans="2:51" s="11" customFormat="1" ht="12">
      <c r="B316" s="183"/>
      <c r="D316" s="184" t="s">
        <v>154</v>
      </c>
      <c r="E316" s="185" t="s">
        <v>5</v>
      </c>
      <c r="F316" s="186" t="s">
        <v>251</v>
      </c>
      <c r="H316" s="187">
        <v>10.725</v>
      </c>
      <c r="I316" s="188"/>
      <c r="L316" s="183"/>
      <c r="M316" s="189"/>
      <c r="N316" s="190"/>
      <c r="O316" s="190"/>
      <c r="P316" s="190"/>
      <c r="Q316" s="190"/>
      <c r="R316" s="190"/>
      <c r="S316" s="190"/>
      <c r="T316" s="191"/>
      <c r="AT316" s="185" t="s">
        <v>154</v>
      </c>
      <c r="AU316" s="185" t="s">
        <v>84</v>
      </c>
      <c r="AV316" s="11" t="s">
        <v>84</v>
      </c>
      <c r="AW316" s="11" t="s">
        <v>156</v>
      </c>
      <c r="AX316" s="11" t="s">
        <v>75</v>
      </c>
      <c r="AY316" s="185" t="s">
        <v>141</v>
      </c>
    </row>
    <row r="317" spans="2:51" s="11" customFormat="1" ht="12">
      <c r="B317" s="183"/>
      <c r="D317" s="184" t="s">
        <v>154</v>
      </c>
      <c r="E317" s="185" t="s">
        <v>5</v>
      </c>
      <c r="F317" s="186" t="s">
        <v>252</v>
      </c>
      <c r="H317" s="187">
        <v>21.8</v>
      </c>
      <c r="I317" s="188"/>
      <c r="L317" s="183"/>
      <c r="M317" s="189"/>
      <c r="N317" s="190"/>
      <c r="O317" s="190"/>
      <c r="P317" s="190"/>
      <c r="Q317" s="190"/>
      <c r="R317" s="190"/>
      <c r="S317" s="190"/>
      <c r="T317" s="191"/>
      <c r="AT317" s="185" t="s">
        <v>154</v>
      </c>
      <c r="AU317" s="185" t="s">
        <v>84</v>
      </c>
      <c r="AV317" s="11" t="s">
        <v>84</v>
      </c>
      <c r="AW317" s="11" t="s">
        <v>156</v>
      </c>
      <c r="AX317" s="11" t="s">
        <v>75</v>
      </c>
      <c r="AY317" s="185" t="s">
        <v>141</v>
      </c>
    </row>
    <row r="318" spans="2:51" s="11" customFormat="1" ht="12">
      <c r="B318" s="183"/>
      <c r="D318" s="184" t="s">
        <v>154</v>
      </c>
      <c r="E318" s="185" t="s">
        <v>5</v>
      </c>
      <c r="F318" s="186" t="s">
        <v>253</v>
      </c>
      <c r="H318" s="187">
        <v>22.33</v>
      </c>
      <c r="I318" s="188"/>
      <c r="L318" s="183"/>
      <c r="M318" s="189"/>
      <c r="N318" s="190"/>
      <c r="O318" s="190"/>
      <c r="P318" s="190"/>
      <c r="Q318" s="190"/>
      <c r="R318" s="190"/>
      <c r="S318" s="190"/>
      <c r="T318" s="191"/>
      <c r="AT318" s="185" t="s">
        <v>154</v>
      </c>
      <c r="AU318" s="185" t="s">
        <v>84</v>
      </c>
      <c r="AV318" s="11" t="s">
        <v>84</v>
      </c>
      <c r="AW318" s="11" t="s">
        <v>156</v>
      </c>
      <c r="AX318" s="11" t="s">
        <v>75</v>
      </c>
      <c r="AY318" s="185" t="s">
        <v>141</v>
      </c>
    </row>
    <row r="319" spans="2:51" s="11" customFormat="1" ht="12">
      <c r="B319" s="183"/>
      <c r="D319" s="184" t="s">
        <v>154</v>
      </c>
      <c r="E319" s="185" t="s">
        <v>5</v>
      </c>
      <c r="F319" s="186" t="s">
        <v>254</v>
      </c>
      <c r="H319" s="187">
        <v>30</v>
      </c>
      <c r="I319" s="188"/>
      <c r="L319" s="183"/>
      <c r="M319" s="189"/>
      <c r="N319" s="190"/>
      <c r="O319" s="190"/>
      <c r="P319" s="190"/>
      <c r="Q319" s="190"/>
      <c r="R319" s="190"/>
      <c r="S319" s="190"/>
      <c r="T319" s="191"/>
      <c r="AT319" s="185" t="s">
        <v>154</v>
      </c>
      <c r="AU319" s="185" t="s">
        <v>84</v>
      </c>
      <c r="AV319" s="11" t="s">
        <v>84</v>
      </c>
      <c r="AW319" s="11" t="s">
        <v>156</v>
      </c>
      <c r="AX319" s="11" t="s">
        <v>75</v>
      </c>
      <c r="AY319" s="185" t="s">
        <v>141</v>
      </c>
    </row>
    <row r="320" spans="2:51" s="11" customFormat="1" ht="12">
      <c r="B320" s="183"/>
      <c r="D320" s="184" t="s">
        <v>154</v>
      </c>
      <c r="E320" s="185" t="s">
        <v>5</v>
      </c>
      <c r="F320" s="186" t="s">
        <v>255</v>
      </c>
      <c r="H320" s="187">
        <v>35.2</v>
      </c>
      <c r="I320" s="188"/>
      <c r="L320" s="183"/>
      <c r="M320" s="189"/>
      <c r="N320" s="190"/>
      <c r="O320" s="190"/>
      <c r="P320" s="190"/>
      <c r="Q320" s="190"/>
      <c r="R320" s="190"/>
      <c r="S320" s="190"/>
      <c r="T320" s="191"/>
      <c r="AT320" s="185" t="s">
        <v>154</v>
      </c>
      <c r="AU320" s="185" t="s">
        <v>84</v>
      </c>
      <c r="AV320" s="11" t="s">
        <v>84</v>
      </c>
      <c r="AW320" s="11" t="s">
        <v>156</v>
      </c>
      <c r="AX320" s="11" t="s">
        <v>75</v>
      </c>
      <c r="AY320" s="185" t="s">
        <v>141</v>
      </c>
    </row>
    <row r="321" spans="2:51" s="11" customFormat="1" ht="12">
      <c r="B321" s="183"/>
      <c r="D321" s="184" t="s">
        <v>154</v>
      </c>
      <c r="E321" s="185" t="s">
        <v>5</v>
      </c>
      <c r="F321" s="186" t="s">
        <v>256</v>
      </c>
      <c r="H321" s="187">
        <v>41.57</v>
      </c>
      <c r="I321" s="188"/>
      <c r="L321" s="183"/>
      <c r="M321" s="189"/>
      <c r="N321" s="190"/>
      <c r="O321" s="190"/>
      <c r="P321" s="190"/>
      <c r="Q321" s="190"/>
      <c r="R321" s="190"/>
      <c r="S321" s="190"/>
      <c r="T321" s="191"/>
      <c r="AT321" s="185" t="s">
        <v>154</v>
      </c>
      <c r="AU321" s="185" t="s">
        <v>84</v>
      </c>
      <c r="AV321" s="11" t="s">
        <v>84</v>
      </c>
      <c r="AW321" s="11" t="s">
        <v>156</v>
      </c>
      <c r="AX321" s="11" t="s">
        <v>75</v>
      </c>
      <c r="AY321" s="185" t="s">
        <v>141</v>
      </c>
    </row>
    <row r="322" spans="2:51" s="12" customFormat="1" ht="12">
      <c r="B322" s="200"/>
      <c r="D322" s="184" t="s">
        <v>154</v>
      </c>
      <c r="E322" s="201" t="s">
        <v>5</v>
      </c>
      <c r="F322" s="202" t="s">
        <v>257</v>
      </c>
      <c r="H322" s="203" t="s">
        <v>5</v>
      </c>
      <c r="I322" s="204"/>
      <c r="L322" s="200"/>
      <c r="M322" s="205"/>
      <c r="N322" s="206"/>
      <c r="O322" s="206"/>
      <c r="P322" s="206"/>
      <c r="Q322" s="206"/>
      <c r="R322" s="206"/>
      <c r="S322" s="206"/>
      <c r="T322" s="207"/>
      <c r="AT322" s="203" t="s">
        <v>154</v>
      </c>
      <c r="AU322" s="203" t="s">
        <v>84</v>
      </c>
      <c r="AV322" s="12" t="s">
        <v>24</v>
      </c>
      <c r="AW322" s="12" t="s">
        <v>156</v>
      </c>
      <c r="AX322" s="12" t="s">
        <v>75</v>
      </c>
      <c r="AY322" s="203" t="s">
        <v>141</v>
      </c>
    </row>
    <row r="323" spans="2:51" s="11" customFormat="1" ht="12">
      <c r="B323" s="183"/>
      <c r="D323" s="184" t="s">
        <v>154</v>
      </c>
      <c r="E323" s="185" t="s">
        <v>5</v>
      </c>
      <c r="F323" s="186" t="s">
        <v>258</v>
      </c>
      <c r="H323" s="187">
        <v>150.64</v>
      </c>
      <c r="I323" s="188"/>
      <c r="L323" s="183"/>
      <c r="M323" s="189"/>
      <c r="N323" s="190"/>
      <c r="O323" s="190"/>
      <c r="P323" s="190"/>
      <c r="Q323" s="190"/>
      <c r="R323" s="190"/>
      <c r="S323" s="190"/>
      <c r="T323" s="191"/>
      <c r="AT323" s="185" t="s">
        <v>154</v>
      </c>
      <c r="AU323" s="185" t="s">
        <v>84</v>
      </c>
      <c r="AV323" s="11" t="s">
        <v>84</v>
      </c>
      <c r="AW323" s="11" t="s">
        <v>156</v>
      </c>
      <c r="AX323" s="11" t="s">
        <v>75</v>
      </c>
      <c r="AY323" s="185" t="s">
        <v>141</v>
      </c>
    </row>
    <row r="324" spans="2:51" s="11" customFormat="1" ht="12">
      <c r="B324" s="183"/>
      <c r="D324" s="184" t="s">
        <v>154</v>
      </c>
      <c r="E324" s="185" t="s">
        <v>5</v>
      </c>
      <c r="F324" s="186" t="s">
        <v>259</v>
      </c>
      <c r="H324" s="187">
        <v>189.84</v>
      </c>
      <c r="I324" s="188"/>
      <c r="L324" s="183"/>
      <c r="M324" s="189"/>
      <c r="N324" s="190"/>
      <c r="O324" s="190"/>
      <c r="P324" s="190"/>
      <c r="Q324" s="190"/>
      <c r="R324" s="190"/>
      <c r="S324" s="190"/>
      <c r="T324" s="191"/>
      <c r="AT324" s="185" t="s">
        <v>154</v>
      </c>
      <c r="AU324" s="185" t="s">
        <v>84</v>
      </c>
      <c r="AV324" s="11" t="s">
        <v>84</v>
      </c>
      <c r="AW324" s="11" t="s">
        <v>156</v>
      </c>
      <c r="AX324" s="11" t="s">
        <v>75</v>
      </c>
      <c r="AY324" s="185" t="s">
        <v>141</v>
      </c>
    </row>
    <row r="325" spans="2:51" s="11" customFormat="1" ht="12">
      <c r="B325" s="183"/>
      <c r="D325" s="184" t="s">
        <v>154</v>
      </c>
      <c r="E325" s="185" t="s">
        <v>5</v>
      </c>
      <c r="F325" s="186" t="s">
        <v>260</v>
      </c>
      <c r="H325" s="187">
        <v>91.29</v>
      </c>
      <c r="I325" s="188"/>
      <c r="L325" s="183"/>
      <c r="M325" s="189"/>
      <c r="N325" s="190"/>
      <c r="O325" s="190"/>
      <c r="P325" s="190"/>
      <c r="Q325" s="190"/>
      <c r="R325" s="190"/>
      <c r="S325" s="190"/>
      <c r="T325" s="191"/>
      <c r="AT325" s="185" t="s">
        <v>154</v>
      </c>
      <c r="AU325" s="185" t="s">
        <v>84</v>
      </c>
      <c r="AV325" s="11" t="s">
        <v>84</v>
      </c>
      <c r="AW325" s="11" t="s">
        <v>156</v>
      </c>
      <c r="AX325" s="11" t="s">
        <v>75</v>
      </c>
      <c r="AY325" s="185" t="s">
        <v>141</v>
      </c>
    </row>
    <row r="326" spans="2:51" s="11" customFormat="1" ht="12">
      <c r="B326" s="183"/>
      <c r="D326" s="184" t="s">
        <v>154</v>
      </c>
      <c r="E326" s="185" t="s">
        <v>5</v>
      </c>
      <c r="F326" s="186" t="s">
        <v>261</v>
      </c>
      <c r="H326" s="187">
        <v>7</v>
      </c>
      <c r="I326" s="188"/>
      <c r="L326" s="183"/>
      <c r="M326" s="189"/>
      <c r="N326" s="190"/>
      <c r="O326" s="190"/>
      <c r="P326" s="190"/>
      <c r="Q326" s="190"/>
      <c r="R326" s="190"/>
      <c r="S326" s="190"/>
      <c r="T326" s="191"/>
      <c r="AT326" s="185" t="s">
        <v>154</v>
      </c>
      <c r="AU326" s="185" t="s">
        <v>84</v>
      </c>
      <c r="AV326" s="11" t="s">
        <v>84</v>
      </c>
      <c r="AW326" s="11" t="s">
        <v>156</v>
      </c>
      <c r="AX326" s="11" t="s">
        <v>75</v>
      </c>
      <c r="AY326" s="185" t="s">
        <v>141</v>
      </c>
    </row>
    <row r="327" spans="2:51" s="11" customFormat="1" ht="12">
      <c r="B327" s="183"/>
      <c r="D327" s="184" t="s">
        <v>154</v>
      </c>
      <c r="E327" s="185" t="s">
        <v>5</v>
      </c>
      <c r="F327" s="186" t="s">
        <v>262</v>
      </c>
      <c r="H327" s="187">
        <v>12.78</v>
      </c>
      <c r="I327" s="188"/>
      <c r="L327" s="183"/>
      <c r="M327" s="189"/>
      <c r="N327" s="190"/>
      <c r="O327" s="190"/>
      <c r="P327" s="190"/>
      <c r="Q327" s="190"/>
      <c r="R327" s="190"/>
      <c r="S327" s="190"/>
      <c r="T327" s="191"/>
      <c r="AT327" s="185" t="s">
        <v>154</v>
      </c>
      <c r="AU327" s="185" t="s">
        <v>84</v>
      </c>
      <c r="AV327" s="11" t="s">
        <v>84</v>
      </c>
      <c r="AW327" s="11" t="s">
        <v>156</v>
      </c>
      <c r="AX327" s="11" t="s">
        <v>75</v>
      </c>
      <c r="AY327" s="185" t="s">
        <v>141</v>
      </c>
    </row>
    <row r="328" spans="2:51" s="11" customFormat="1" ht="12">
      <c r="B328" s="183"/>
      <c r="D328" s="184" t="s">
        <v>154</v>
      </c>
      <c r="E328" s="185" t="s">
        <v>5</v>
      </c>
      <c r="F328" s="186" t="s">
        <v>263</v>
      </c>
      <c r="H328" s="187">
        <v>18.36</v>
      </c>
      <c r="I328" s="188"/>
      <c r="L328" s="183"/>
      <c r="M328" s="189"/>
      <c r="N328" s="190"/>
      <c r="O328" s="190"/>
      <c r="P328" s="190"/>
      <c r="Q328" s="190"/>
      <c r="R328" s="190"/>
      <c r="S328" s="190"/>
      <c r="T328" s="191"/>
      <c r="AT328" s="185" t="s">
        <v>154</v>
      </c>
      <c r="AU328" s="185" t="s">
        <v>84</v>
      </c>
      <c r="AV328" s="11" t="s">
        <v>84</v>
      </c>
      <c r="AW328" s="11" t="s">
        <v>156</v>
      </c>
      <c r="AX328" s="11" t="s">
        <v>75</v>
      </c>
      <c r="AY328" s="185" t="s">
        <v>141</v>
      </c>
    </row>
    <row r="329" spans="2:51" s="11" customFormat="1" ht="12">
      <c r="B329" s="183"/>
      <c r="D329" s="184" t="s">
        <v>154</v>
      </c>
      <c r="E329" s="185" t="s">
        <v>5</v>
      </c>
      <c r="F329" s="186" t="s">
        <v>267</v>
      </c>
      <c r="H329" s="187">
        <v>118.635</v>
      </c>
      <c r="I329" s="188"/>
      <c r="L329" s="183"/>
      <c r="M329" s="189"/>
      <c r="N329" s="190"/>
      <c r="O329" s="190"/>
      <c r="P329" s="190"/>
      <c r="Q329" s="190"/>
      <c r="R329" s="190"/>
      <c r="S329" s="190"/>
      <c r="T329" s="191"/>
      <c r="AT329" s="185" t="s">
        <v>154</v>
      </c>
      <c r="AU329" s="185" t="s">
        <v>84</v>
      </c>
      <c r="AV329" s="11" t="s">
        <v>84</v>
      </c>
      <c r="AW329" s="11" t="s">
        <v>156</v>
      </c>
      <c r="AX329" s="11" t="s">
        <v>75</v>
      </c>
      <c r="AY329" s="185" t="s">
        <v>141</v>
      </c>
    </row>
    <row r="330" spans="2:51" s="11" customFormat="1" ht="12">
      <c r="B330" s="183"/>
      <c r="D330" s="184" t="s">
        <v>154</v>
      </c>
      <c r="E330" s="185" t="s">
        <v>5</v>
      </c>
      <c r="F330" s="186" t="s">
        <v>268</v>
      </c>
      <c r="H330" s="187">
        <v>141.92</v>
      </c>
      <c r="I330" s="188"/>
      <c r="L330" s="183"/>
      <c r="M330" s="189"/>
      <c r="N330" s="190"/>
      <c r="O330" s="190"/>
      <c r="P330" s="190"/>
      <c r="Q330" s="190"/>
      <c r="R330" s="190"/>
      <c r="S330" s="190"/>
      <c r="T330" s="191"/>
      <c r="AT330" s="185" t="s">
        <v>154</v>
      </c>
      <c r="AU330" s="185" t="s">
        <v>84</v>
      </c>
      <c r="AV330" s="11" t="s">
        <v>84</v>
      </c>
      <c r="AW330" s="11" t="s">
        <v>156</v>
      </c>
      <c r="AX330" s="11" t="s">
        <v>75</v>
      </c>
      <c r="AY330" s="185" t="s">
        <v>141</v>
      </c>
    </row>
    <row r="331" spans="2:51" s="11" customFormat="1" ht="12">
      <c r="B331" s="183"/>
      <c r="D331" s="184" t="s">
        <v>154</v>
      </c>
      <c r="E331" s="185" t="s">
        <v>5</v>
      </c>
      <c r="F331" s="186" t="s">
        <v>269</v>
      </c>
      <c r="H331" s="187">
        <v>141.92</v>
      </c>
      <c r="I331" s="188"/>
      <c r="L331" s="183"/>
      <c r="M331" s="189"/>
      <c r="N331" s="190"/>
      <c r="O331" s="190"/>
      <c r="P331" s="190"/>
      <c r="Q331" s="190"/>
      <c r="R331" s="190"/>
      <c r="S331" s="190"/>
      <c r="T331" s="191"/>
      <c r="AT331" s="185" t="s">
        <v>154</v>
      </c>
      <c r="AU331" s="185" t="s">
        <v>84</v>
      </c>
      <c r="AV331" s="11" t="s">
        <v>84</v>
      </c>
      <c r="AW331" s="11" t="s">
        <v>156</v>
      </c>
      <c r="AX331" s="11" t="s">
        <v>75</v>
      </c>
      <c r="AY331" s="185" t="s">
        <v>141</v>
      </c>
    </row>
    <row r="332" spans="2:51" s="11" customFormat="1" ht="12">
      <c r="B332" s="183"/>
      <c r="D332" s="184" t="s">
        <v>154</v>
      </c>
      <c r="E332" s="185" t="s">
        <v>5</v>
      </c>
      <c r="F332" s="186" t="s">
        <v>270</v>
      </c>
      <c r="H332" s="187">
        <v>155.595</v>
      </c>
      <c r="I332" s="188"/>
      <c r="L332" s="183"/>
      <c r="M332" s="189"/>
      <c r="N332" s="190"/>
      <c r="O332" s="190"/>
      <c r="P332" s="190"/>
      <c r="Q332" s="190"/>
      <c r="R332" s="190"/>
      <c r="S332" s="190"/>
      <c r="T332" s="191"/>
      <c r="AT332" s="185" t="s">
        <v>154</v>
      </c>
      <c r="AU332" s="185" t="s">
        <v>84</v>
      </c>
      <c r="AV332" s="11" t="s">
        <v>84</v>
      </c>
      <c r="AW332" s="11" t="s">
        <v>156</v>
      </c>
      <c r="AX332" s="11" t="s">
        <v>75</v>
      </c>
      <c r="AY332" s="185" t="s">
        <v>141</v>
      </c>
    </row>
    <row r="333" spans="2:51" s="11" customFormat="1" ht="12">
      <c r="B333" s="183"/>
      <c r="D333" s="184" t="s">
        <v>154</v>
      </c>
      <c r="E333" s="185" t="s">
        <v>5</v>
      </c>
      <c r="F333" s="186" t="s">
        <v>271</v>
      </c>
      <c r="H333" s="187">
        <v>4.65</v>
      </c>
      <c r="I333" s="188"/>
      <c r="L333" s="183"/>
      <c r="M333" s="189"/>
      <c r="N333" s="190"/>
      <c r="O333" s="190"/>
      <c r="P333" s="190"/>
      <c r="Q333" s="190"/>
      <c r="R333" s="190"/>
      <c r="S333" s="190"/>
      <c r="T333" s="191"/>
      <c r="AT333" s="185" t="s">
        <v>154</v>
      </c>
      <c r="AU333" s="185" t="s">
        <v>84</v>
      </c>
      <c r="AV333" s="11" t="s">
        <v>84</v>
      </c>
      <c r="AW333" s="11" t="s">
        <v>156</v>
      </c>
      <c r="AX333" s="11" t="s">
        <v>75</v>
      </c>
      <c r="AY333" s="185" t="s">
        <v>141</v>
      </c>
    </row>
    <row r="334" spans="2:51" s="11" customFormat="1" ht="24">
      <c r="B334" s="183"/>
      <c r="D334" s="192" t="s">
        <v>154</v>
      </c>
      <c r="E334" s="193" t="s">
        <v>5</v>
      </c>
      <c r="F334" s="194" t="s">
        <v>272</v>
      </c>
      <c r="H334" s="195">
        <v>139.025</v>
      </c>
      <c r="I334" s="188"/>
      <c r="L334" s="183"/>
      <c r="M334" s="189"/>
      <c r="N334" s="190"/>
      <c r="O334" s="190"/>
      <c r="P334" s="190"/>
      <c r="Q334" s="190"/>
      <c r="R334" s="190"/>
      <c r="S334" s="190"/>
      <c r="T334" s="191"/>
      <c r="AT334" s="185" t="s">
        <v>154</v>
      </c>
      <c r="AU334" s="185" t="s">
        <v>84</v>
      </c>
      <c r="AV334" s="11" t="s">
        <v>84</v>
      </c>
      <c r="AW334" s="11" t="s">
        <v>156</v>
      </c>
      <c r="AX334" s="11" t="s">
        <v>75</v>
      </c>
      <c r="AY334" s="185" t="s">
        <v>141</v>
      </c>
    </row>
    <row r="335" spans="2:65" s="1" customFormat="1" ht="28.8" customHeight="1">
      <c r="B335" s="170"/>
      <c r="C335" s="171" t="s">
        <v>589</v>
      </c>
      <c r="D335" s="171" t="s">
        <v>146</v>
      </c>
      <c r="E335" s="172" t="s">
        <v>590</v>
      </c>
      <c r="F335" s="173" t="s">
        <v>591</v>
      </c>
      <c r="G335" s="174" t="s">
        <v>205</v>
      </c>
      <c r="H335" s="175">
        <v>63.5</v>
      </c>
      <c r="I335" s="176"/>
      <c r="J335" s="177">
        <f>ROUND(I335*H335,2)</f>
        <v>0</v>
      </c>
      <c r="K335" s="173" t="s">
        <v>150</v>
      </c>
      <c r="L335" s="39"/>
      <c r="M335" s="178" t="s">
        <v>5</v>
      </c>
      <c r="N335" s="179" t="s">
        <v>46</v>
      </c>
      <c r="O335" s="40"/>
      <c r="P335" s="180">
        <f>O335*H335</f>
        <v>0</v>
      </c>
      <c r="Q335" s="180">
        <v>0.00152</v>
      </c>
      <c r="R335" s="180">
        <f>Q335*H335</f>
        <v>0.09652000000000001</v>
      </c>
      <c r="S335" s="180">
        <v>0</v>
      </c>
      <c r="T335" s="181">
        <f>S335*H335</f>
        <v>0</v>
      </c>
      <c r="AR335" s="22" t="s">
        <v>248</v>
      </c>
      <c r="AT335" s="22" t="s">
        <v>146</v>
      </c>
      <c r="AU335" s="22" t="s">
        <v>84</v>
      </c>
      <c r="AY335" s="22" t="s">
        <v>141</v>
      </c>
      <c r="BE335" s="182">
        <f>IF(N335="základní",J335,0)</f>
        <v>0</v>
      </c>
      <c r="BF335" s="182">
        <f>IF(N335="snížená",J335,0)</f>
        <v>0</v>
      </c>
      <c r="BG335" s="182">
        <f>IF(N335="zákl. přenesená",J335,0)</f>
        <v>0</v>
      </c>
      <c r="BH335" s="182">
        <f>IF(N335="sníž. přenesená",J335,0)</f>
        <v>0</v>
      </c>
      <c r="BI335" s="182">
        <f>IF(N335="nulová",J335,0)</f>
        <v>0</v>
      </c>
      <c r="BJ335" s="22" t="s">
        <v>24</v>
      </c>
      <c r="BK335" s="182">
        <f>ROUND(I335*H335,2)</f>
        <v>0</v>
      </c>
      <c r="BL335" s="22" t="s">
        <v>248</v>
      </c>
      <c r="BM335" s="22" t="s">
        <v>592</v>
      </c>
    </row>
    <row r="336" spans="2:47" s="1" customFormat="1" ht="24">
      <c r="B336" s="39"/>
      <c r="D336" s="184" t="s">
        <v>176</v>
      </c>
      <c r="F336" s="196" t="s">
        <v>593</v>
      </c>
      <c r="I336" s="197"/>
      <c r="L336" s="39"/>
      <c r="M336" s="198"/>
      <c r="N336" s="40"/>
      <c r="O336" s="40"/>
      <c r="P336" s="40"/>
      <c r="Q336" s="40"/>
      <c r="R336" s="40"/>
      <c r="S336" s="40"/>
      <c r="T336" s="68"/>
      <c r="AT336" s="22" t="s">
        <v>176</v>
      </c>
      <c r="AU336" s="22" t="s">
        <v>84</v>
      </c>
    </row>
    <row r="337" spans="2:51" s="12" customFormat="1" ht="12">
      <c r="B337" s="200"/>
      <c r="D337" s="184" t="s">
        <v>154</v>
      </c>
      <c r="E337" s="201" t="s">
        <v>5</v>
      </c>
      <c r="F337" s="202" t="s">
        <v>594</v>
      </c>
      <c r="H337" s="203" t="s">
        <v>5</v>
      </c>
      <c r="I337" s="204"/>
      <c r="L337" s="200"/>
      <c r="M337" s="205"/>
      <c r="N337" s="206"/>
      <c r="O337" s="206"/>
      <c r="P337" s="206"/>
      <c r="Q337" s="206"/>
      <c r="R337" s="206"/>
      <c r="S337" s="206"/>
      <c r="T337" s="207"/>
      <c r="AT337" s="203" t="s">
        <v>154</v>
      </c>
      <c r="AU337" s="203" t="s">
        <v>84</v>
      </c>
      <c r="AV337" s="12" t="s">
        <v>24</v>
      </c>
      <c r="AW337" s="12" t="s">
        <v>156</v>
      </c>
      <c r="AX337" s="12" t="s">
        <v>75</v>
      </c>
      <c r="AY337" s="203" t="s">
        <v>141</v>
      </c>
    </row>
    <row r="338" spans="2:51" s="11" customFormat="1" ht="12">
      <c r="B338" s="183"/>
      <c r="D338" s="184" t="s">
        <v>154</v>
      </c>
      <c r="E338" s="185" t="s">
        <v>5</v>
      </c>
      <c r="F338" s="186" t="s">
        <v>595</v>
      </c>
      <c r="H338" s="187">
        <v>5</v>
      </c>
      <c r="I338" s="188"/>
      <c r="L338" s="183"/>
      <c r="M338" s="189"/>
      <c r="N338" s="190"/>
      <c r="O338" s="190"/>
      <c r="P338" s="190"/>
      <c r="Q338" s="190"/>
      <c r="R338" s="190"/>
      <c r="S338" s="190"/>
      <c r="T338" s="191"/>
      <c r="AT338" s="185" t="s">
        <v>154</v>
      </c>
      <c r="AU338" s="185" t="s">
        <v>84</v>
      </c>
      <c r="AV338" s="11" t="s">
        <v>84</v>
      </c>
      <c r="AW338" s="11" t="s">
        <v>156</v>
      </c>
      <c r="AX338" s="11" t="s">
        <v>75</v>
      </c>
      <c r="AY338" s="185" t="s">
        <v>141</v>
      </c>
    </row>
    <row r="339" spans="2:51" s="11" customFormat="1" ht="12">
      <c r="B339" s="183"/>
      <c r="D339" s="184" t="s">
        <v>154</v>
      </c>
      <c r="E339" s="185" t="s">
        <v>5</v>
      </c>
      <c r="F339" s="186" t="s">
        <v>596</v>
      </c>
      <c r="H339" s="187">
        <v>2</v>
      </c>
      <c r="I339" s="188"/>
      <c r="L339" s="183"/>
      <c r="M339" s="189"/>
      <c r="N339" s="190"/>
      <c r="O339" s="190"/>
      <c r="P339" s="190"/>
      <c r="Q339" s="190"/>
      <c r="R339" s="190"/>
      <c r="S339" s="190"/>
      <c r="T339" s="191"/>
      <c r="AT339" s="185" t="s">
        <v>154</v>
      </c>
      <c r="AU339" s="185" t="s">
        <v>84</v>
      </c>
      <c r="AV339" s="11" t="s">
        <v>84</v>
      </c>
      <c r="AW339" s="11" t="s">
        <v>156</v>
      </c>
      <c r="AX339" s="11" t="s">
        <v>75</v>
      </c>
      <c r="AY339" s="185" t="s">
        <v>141</v>
      </c>
    </row>
    <row r="340" spans="2:51" s="11" customFormat="1" ht="12">
      <c r="B340" s="183"/>
      <c r="D340" s="192" t="s">
        <v>154</v>
      </c>
      <c r="E340" s="193" t="s">
        <v>5</v>
      </c>
      <c r="F340" s="194" t="s">
        <v>597</v>
      </c>
      <c r="H340" s="195">
        <v>56.5</v>
      </c>
      <c r="I340" s="188"/>
      <c r="L340" s="183"/>
      <c r="M340" s="189"/>
      <c r="N340" s="190"/>
      <c r="O340" s="190"/>
      <c r="P340" s="190"/>
      <c r="Q340" s="190"/>
      <c r="R340" s="190"/>
      <c r="S340" s="190"/>
      <c r="T340" s="191"/>
      <c r="AT340" s="185" t="s">
        <v>154</v>
      </c>
      <c r="AU340" s="185" t="s">
        <v>84</v>
      </c>
      <c r="AV340" s="11" t="s">
        <v>84</v>
      </c>
      <c r="AW340" s="11" t="s">
        <v>156</v>
      </c>
      <c r="AX340" s="11" t="s">
        <v>75</v>
      </c>
      <c r="AY340" s="185" t="s">
        <v>141</v>
      </c>
    </row>
    <row r="341" spans="2:65" s="1" customFormat="1" ht="28.8" customHeight="1">
      <c r="B341" s="170"/>
      <c r="C341" s="171" t="s">
        <v>598</v>
      </c>
      <c r="D341" s="171" t="s">
        <v>146</v>
      </c>
      <c r="E341" s="172" t="s">
        <v>599</v>
      </c>
      <c r="F341" s="173" t="s">
        <v>600</v>
      </c>
      <c r="G341" s="174" t="s">
        <v>205</v>
      </c>
      <c r="H341" s="175">
        <v>141.9</v>
      </c>
      <c r="I341" s="176"/>
      <c r="J341" s="177">
        <f>ROUND(I341*H341,2)</f>
        <v>0</v>
      </c>
      <c r="K341" s="173" t="s">
        <v>150</v>
      </c>
      <c r="L341" s="39"/>
      <c r="M341" s="178" t="s">
        <v>5</v>
      </c>
      <c r="N341" s="179" t="s">
        <v>46</v>
      </c>
      <c r="O341" s="40"/>
      <c r="P341" s="180">
        <f>O341*H341</f>
        <v>0</v>
      </c>
      <c r="Q341" s="180">
        <v>0.00152</v>
      </c>
      <c r="R341" s="180">
        <f>Q341*H341</f>
        <v>0.21568800000000002</v>
      </c>
      <c r="S341" s="180">
        <v>0</v>
      </c>
      <c r="T341" s="181">
        <f>S341*H341</f>
        <v>0</v>
      </c>
      <c r="AR341" s="22" t="s">
        <v>248</v>
      </c>
      <c r="AT341" s="22" t="s">
        <v>146</v>
      </c>
      <c r="AU341" s="22" t="s">
        <v>84</v>
      </c>
      <c r="AY341" s="22" t="s">
        <v>141</v>
      </c>
      <c r="BE341" s="182">
        <f>IF(N341="základní",J341,0)</f>
        <v>0</v>
      </c>
      <c r="BF341" s="182">
        <f>IF(N341="snížená",J341,0)</f>
        <v>0</v>
      </c>
      <c r="BG341" s="182">
        <f>IF(N341="zákl. přenesená",J341,0)</f>
        <v>0</v>
      </c>
      <c r="BH341" s="182">
        <f>IF(N341="sníž. přenesená",J341,0)</f>
        <v>0</v>
      </c>
      <c r="BI341" s="182">
        <f>IF(N341="nulová",J341,0)</f>
        <v>0</v>
      </c>
      <c r="BJ341" s="22" t="s">
        <v>24</v>
      </c>
      <c r="BK341" s="182">
        <f>ROUND(I341*H341,2)</f>
        <v>0</v>
      </c>
      <c r="BL341" s="22" t="s">
        <v>248</v>
      </c>
      <c r="BM341" s="22" t="s">
        <v>601</v>
      </c>
    </row>
    <row r="342" spans="2:47" s="1" customFormat="1" ht="24">
      <c r="B342" s="39"/>
      <c r="D342" s="184" t="s">
        <v>176</v>
      </c>
      <c r="F342" s="196" t="s">
        <v>602</v>
      </c>
      <c r="I342" s="197"/>
      <c r="L342" s="39"/>
      <c r="M342" s="198"/>
      <c r="N342" s="40"/>
      <c r="O342" s="40"/>
      <c r="P342" s="40"/>
      <c r="Q342" s="40"/>
      <c r="R342" s="40"/>
      <c r="S342" s="40"/>
      <c r="T342" s="68"/>
      <c r="AT342" s="22" t="s">
        <v>176</v>
      </c>
      <c r="AU342" s="22" t="s">
        <v>84</v>
      </c>
    </row>
    <row r="343" spans="2:51" s="12" customFormat="1" ht="12">
      <c r="B343" s="200"/>
      <c r="D343" s="184" t="s">
        <v>154</v>
      </c>
      <c r="E343" s="201" t="s">
        <v>5</v>
      </c>
      <c r="F343" s="202" t="s">
        <v>603</v>
      </c>
      <c r="H343" s="203" t="s">
        <v>5</v>
      </c>
      <c r="I343" s="204"/>
      <c r="L343" s="200"/>
      <c r="M343" s="205"/>
      <c r="N343" s="206"/>
      <c r="O343" s="206"/>
      <c r="P343" s="206"/>
      <c r="Q343" s="206"/>
      <c r="R343" s="206"/>
      <c r="S343" s="206"/>
      <c r="T343" s="207"/>
      <c r="AT343" s="203" t="s">
        <v>154</v>
      </c>
      <c r="AU343" s="203" t="s">
        <v>84</v>
      </c>
      <c r="AV343" s="12" t="s">
        <v>24</v>
      </c>
      <c r="AW343" s="12" t="s">
        <v>156</v>
      </c>
      <c r="AX343" s="12" t="s">
        <v>75</v>
      </c>
      <c r="AY343" s="203" t="s">
        <v>141</v>
      </c>
    </row>
    <row r="344" spans="2:51" s="11" customFormat="1" ht="12">
      <c r="B344" s="183"/>
      <c r="D344" s="184" t="s">
        <v>154</v>
      </c>
      <c r="E344" s="185" t="s">
        <v>5</v>
      </c>
      <c r="F344" s="186" t="s">
        <v>604</v>
      </c>
      <c r="H344" s="187">
        <v>11.7</v>
      </c>
      <c r="I344" s="188"/>
      <c r="L344" s="183"/>
      <c r="M344" s="189"/>
      <c r="N344" s="190"/>
      <c r="O344" s="190"/>
      <c r="P344" s="190"/>
      <c r="Q344" s="190"/>
      <c r="R344" s="190"/>
      <c r="S344" s="190"/>
      <c r="T344" s="191"/>
      <c r="AT344" s="185" t="s">
        <v>154</v>
      </c>
      <c r="AU344" s="185" t="s">
        <v>84</v>
      </c>
      <c r="AV344" s="11" t="s">
        <v>84</v>
      </c>
      <c r="AW344" s="11" t="s">
        <v>156</v>
      </c>
      <c r="AX344" s="11" t="s">
        <v>75</v>
      </c>
      <c r="AY344" s="185" t="s">
        <v>141</v>
      </c>
    </row>
    <row r="345" spans="2:51" s="11" customFormat="1" ht="12">
      <c r="B345" s="183"/>
      <c r="D345" s="184" t="s">
        <v>154</v>
      </c>
      <c r="E345" s="185" t="s">
        <v>5</v>
      </c>
      <c r="F345" s="186" t="s">
        <v>605</v>
      </c>
      <c r="H345" s="187">
        <v>31.2</v>
      </c>
      <c r="I345" s="188"/>
      <c r="L345" s="183"/>
      <c r="M345" s="189"/>
      <c r="N345" s="190"/>
      <c r="O345" s="190"/>
      <c r="P345" s="190"/>
      <c r="Q345" s="190"/>
      <c r="R345" s="190"/>
      <c r="S345" s="190"/>
      <c r="T345" s="191"/>
      <c r="AT345" s="185" t="s">
        <v>154</v>
      </c>
      <c r="AU345" s="185" t="s">
        <v>84</v>
      </c>
      <c r="AV345" s="11" t="s">
        <v>84</v>
      </c>
      <c r="AW345" s="11" t="s">
        <v>156</v>
      </c>
      <c r="AX345" s="11" t="s">
        <v>75</v>
      </c>
      <c r="AY345" s="185" t="s">
        <v>141</v>
      </c>
    </row>
    <row r="346" spans="2:51" s="11" customFormat="1" ht="12">
      <c r="B346" s="183"/>
      <c r="D346" s="184" t="s">
        <v>154</v>
      </c>
      <c r="E346" s="185" t="s">
        <v>5</v>
      </c>
      <c r="F346" s="186" t="s">
        <v>606</v>
      </c>
      <c r="H346" s="187">
        <v>33</v>
      </c>
      <c r="I346" s="188"/>
      <c r="L346" s="183"/>
      <c r="M346" s="189"/>
      <c r="N346" s="190"/>
      <c r="O346" s="190"/>
      <c r="P346" s="190"/>
      <c r="Q346" s="190"/>
      <c r="R346" s="190"/>
      <c r="S346" s="190"/>
      <c r="T346" s="191"/>
      <c r="AT346" s="185" t="s">
        <v>154</v>
      </c>
      <c r="AU346" s="185" t="s">
        <v>84</v>
      </c>
      <c r="AV346" s="11" t="s">
        <v>84</v>
      </c>
      <c r="AW346" s="11" t="s">
        <v>156</v>
      </c>
      <c r="AX346" s="11" t="s">
        <v>75</v>
      </c>
      <c r="AY346" s="185" t="s">
        <v>141</v>
      </c>
    </row>
    <row r="347" spans="2:51" s="11" customFormat="1" ht="12">
      <c r="B347" s="183"/>
      <c r="D347" s="184" t="s">
        <v>154</v>
      </c>
      <c r="E347" s="185" t="s">
        <v>5</v>
      </c>
      <c r="F347" s="186" t="s">
        <v>607</v>
      </c>
      <c r="H347" s="187">
        <v>44</v>
      </c>
      <c r="I347" s="188"/>
      <c r="L347" s="183"/>
      <c r="M347" s="189"/>
      <c r="N347" s="190"/>
      <c r="O347" s="190"/>
      <c r="P347" s="190"/>
      <c r="Q347" s="190"/>
      <c r="R347" s="190"/>
      <c r="S347" s="190"/>
      <c r="T347" s="191"/>
      <c r="AT347" s="185" t="s">
        <v>154</v>
      </c>
      <c r="AU347" s="185" t="s">
        <v>84</v>
      </c>
      <c r="AV347" s="11" t="s">
        <v>84</v>
      </c>
      <c r="AW347" s="11" t="s">
        <v>156</v>
      </c>
      <c r="AX347" s="11" t="s">
        <v>75</v>
      </c>
      <c r="AY347" s="185" t="s">
        <v>141</v>
      </c>
    </row>
    <row r="348" spans="2:51" s="11" customFormat="1" ht="12">
      <c r="B348" s="183"/>
      <c r="D348" s="192" t="s">
        <v>154</v>
      </c>
      <c r="E348" s="193" t="s">
        <v>5</v>
      </c>
      <c r="F348" s="194" t="s">
        <v>608</v>
      </c>
      <c r="H348" s="195">
        <v>22</v>
      </c>
      <c r="I348" s="188"/>
      <c r="L348" s="183"/>
      <c r="M348" s="189"/>
      <c r="N348" s="190"/>
      <c r="O348" s="190"/>
      <c r="P348" s="190"/>
      <c r="Q348" s="190"/>
      <c r="R348" s="190"/>
      <c r="S348" s="190"/>
      <c r="T348" s="191"/>
      <c r="AT348" s="185" t="s">
        <v>154</v>
      </c>
      <c r="AU348" s="185" t="s">
        <v>84</v>
      </c>
      <c r="AV348" s="11" t="s">
        <v>84</v>
      </c>
      <c r="AW348" s="11" t="s">
        <v>156</v>
      </c>
      <c r="AX348" s="11" t="s">
        <v>75</v>
      </c>
      <c r="AY348" s="185" t="s">
        <v>141</v>
      </c>
    </row>
    <row r="349" spans="2:65" s="1" customFormat="1" ht="20.4" customHeight="1">
      <c r="B349" s="170"/>
      <c r="C349" s="171" t="s">
        <v>609</v>
      </c>
      <c r="D349" s="171" t="s">
        <v>146</v>
      </c>
      <c r="E349" s="172" t="s">
        <v>610</v>
      </c>
      <c r="F349" s="173" t="s">
        <v>611</v>
      </c>
      <c r="G349" s="174" t="s">
        <v>205</v>
      </c>
      <c r="H349" s="175">
        <v>46</v>
      </c>
      <c r="I349" s="176"/>
      <c r="J349" s="177">
        <f>ROUND(I349*H349,2)</f>
        <v>0</v>
      </c>
      <c r="K349" s="173" t="s">
        <v>150</v>
      </c>
      <c r="L349" s="39"/>
      <c r="M349" s="178" t="s">
        <v>5</v>
      </c>
      <c r="N349" s="179" t="s">
        <v>46</v>
      </c>
      <c r="O349" s="40"/>
      <c r="P349" s="180">
        <f>O349*H349</f>
        <v>0</v>
      </c>
      <c r="Q349" s="180">
        <v>0.00396</v>
      </c>
      <c r="R349" s="180">
        <f>Q349*H349</f>
        <v>0.18216</v>
      </c>
      <c r="S349" s="180">
        <v>0</v>
      </c>
      <c r="T349" s="181">
        <f>S349*H349</f>
        <v>0</v>
      </c>
      <c r="AR349" s="22" t="s">
        <v>248</v>
      </c>
      <c r="AT349" s="22" t="s">
        <v>146</v>
      </c>
      <c r="AU349" s="22" t="s">
        <v>84</v>
      </c>
      <c r="AY349" s="22" t="s">
        <v>141</v>
      </c>
      <c r="BE349" s="182">
        <f>IF(N349="základní",J349,0)</f>
        <v>0</v>
      </c>
      <c r="BF349" s="182">
        <f>IF(N349="snížená",J349,0)</f>
        <v>0</v>
      </c>
      <c r="BG349" s="182">
        <f>IF(N349="zákl. přenesená",J349,0)</f>
        <v>0</v>
      </c>
      <c r="BH349" s="182">
        <f>IF(N349="sníž. přenesená",J349,0)</f>
        <v>0</v>
      </c>
      <c r="BI349" s="182">
        <f>IF(N349="nulová",J349,0)</f>
        <v>0</v>
      </c>
      <c r="BJ349" s="22" t="s">
        <v>24</v>
      </c>
      <c r="BK349" s="182">
        <f>ROUND(I349*H349,2)</f>
        <v>0</v>
      </c>
      <c r="BL349" s="22" t="s">
        <v>248</v>
      </c>
      <c r="BM349" s="22" t="s">
        <v>612</v>
      </c>
    </row>
    <row r="350" spans="2:47" s="1" customFormat="1" ht="24">
      <c r="B350" s="39"/>
      <c r="D350" s="184" t="s">
        <v>176</v>
      </c>
      <c r="F350" s="196" t="s">
        <v>613</v>
      </c>
      <c r="I350" s="197"/>
      <c r="L350" s="39"/>
      <c r="M350" s="198"/>
      <c r="N350" s="40"/>
      <c r="O350" s="40"/>
      <c r="P350" s="40"/>
      <c r="Q350" s="40"/>
      <c r="R350" s="40"/>
      <c r="S350" s="40"/>
      <c r="T350" s="68"/>
      <c r="AT350" s="22" t="s">
        <v>176</v>
      </c>
      <c r="AU350" s="22" t="s">
        <v>84</v>
      </c>
    </row>
    <row r="351" spans="2:51" s="11" customFormat="1" ht="12">
      <c r="B351" s="183"/>
      <c r="D351" s="192" t="s">
        <v>154</v>
      </c>
      <c r="E351" s="193" t="s">
        <v>5</v>
      </c>
      <c r="F351" s="194" t="s">
        <v>614</v>
      </c>
      <c r="H351" s="195">
        <v>46</v>
      </c>
      <c r="I351" s="188"/>
      <c r="L351" s="183"/>
      <c r="M351" s="189"/>
      <c r="N351" s="190"/>
      <c r="O351" s="190"/>
      <c r="P351" s="190"/>
      <c r="Q351" s="190"/>
      <c r="R351" s="190"/>
      <c r="S351" s="190"/>
      <c r="T351" s="191"/>
      <c r="AT351" s="185" t="s">
        <v>154</v>
      </c>
      <c r="AU351" s="185" t="s">
        <v>84</v>
      </c>
      <c r="AV351" s="11" t="s">
        <v>84</v>
      </c>
      <c r="AW351" s="11" t="s">
        <v>156</v>
      </c>
      <c r="AX351" s="11" t="s">
        <v>75</v>
      </c>
      <c r="AY351" s="185" t="s">
        <v>141</v>
      </c>
    </row>
    <row r="352" spans="2:65" s="1" customFormat="1" ht="20.4" customHeight="1">
      <c r="B352" s="170"/>
      <c r="C352" s="171" t="s">
        <v>615</v>
      </c>
      <c r="D352" s="171" t="s">
        <v>146</v>
      </c>
      <c r="E352" s="172" t="s">
        <v>616</v>
      </c>
      <c r="F352" s="173" t="s">
        <v>617</v>
      </c>
      <c r="G352" s="174" t="s">
        <v>205</v>
      </c>
      <c r="H352" s="175">
        <v>14</v>
      </c>
      <c r="I352" s="176"/>
      <c r="J352" s="177">
        <f>ROUND(I352*H352,2)</f>
        <v>0</v>
      </c>
      <c r="K352" s="173" t="s">
        <v>150</v>
      </c>
      <c r="L352" s="39"/>
      <c r="M352" s="178" t="s">
        <v>5</v>
      </c>
      <c r="N352" s="179" t="s">
        <v>46</v>
      </c>
      <c r="O352" s="40"/>
      <c r="P352" s="180">
        <f>O352*H352</f>
        <v>0</v>
      </c>
      <c r="Q352" s="180">
        <v>0.00194</v>
      </c>
      <c r="R352" s="180">
        <f>Q352*H352</f>
        <v>0.02716</v>
      </c>
      <c r="S352" s="180">
        <v>0</v>
      </c>
      <c r="T352" s="181">
        <f>S352*H352</f>
        <v>0</v>
      </c>
      <c r="AR352" s="22" t="s">
        <v>248</v>
      </c>
      <c r="AT352" s="22" t="s">
        <v>146</v>
      </c>
      <c r="AU352" s="22" t="s">
        <v>84</v>
      </c>
      <c r="AY352" s="22" t="s">
        <v>141</v>
      </c>
      <c r="BE352" s="182">
        <f>IF(N352="základní",J352,0)</f>
        <v>0</v>
      </c>
      <c r="BF352" s="182">
        <f>IF(N352="snížená",J352,0)</f>
        <v>0</v>
      </c>
      <c r="BG352" s="182">
        <f>IF(N352="zákl. přenesená",J352,0)</f>
        <v>0</v>
      </c>
      <c r="BH352" s="182">
        <f>IF(N352="sníž. přenesená",J352,0)</f>
        <v>0</v>
      </c>
      <c r="BI352" s="182">
        <f>IF(N352="nulová",J352,0)</f>
        <v>0</v>
      </c>
      <c r="BJ352" s="22" t="s">
        <v>24</v>
      </c>
      <c r="BK352" s="182">
        <f>ROUND(I352*H352,2)</f>
        <v>0</v>
      </c>
      <c r="BL352" s="22" t="s">
        <v>248</v>
      </c>
      <c r="BM352" s="22" t="s">
        <v>618</v>
      </c>
    </row>
    <row r="353" spans="2:47" s="1" customFormat="1" ht="24">
      <c r="B353" s="39"/>
      <c r="D353" s="184" t="s">
        <v>176</v>
      </c>
      <c r="F353" s="196" t="s">
        <v>619</v>
      </c>
      <c r="I353" s="197"/>
      <c r="L353" s="39"/>
      <c r="M353" s="198"/>
      <c r="N353" s="40"/>
      <c r="O353" s="40"/>
      <c r="P353" s="40"/>
      <c r="Q353" s="40"/>
      <c r="R353" s="40"/>
      <c r="S353" s="40"/>
      <c r="T353" s="68"/>
      <c r="AT353" s="22" t="s">
        <v>176</v>
      </c>
      <c r="AU353" s="22" t="s">
        <v>84</v>
      </c>
    </row>
    <row r="354" spans="2:51" s="11" customFormat="1" ht="12">
      <c r="B354" s="183"/>
      <c r="D354" s="184" t="s">
        <v>154</v>
      </c>
      <c r="E354" s="185" t="s">
        <v>5</v>
      </c>
      <c r="F354" s="186" t="s">
        <v>620</v>
      </c>
      <c r="H354" s="187">
        <v>4.4</v>
      </c>
      <c r="I354" s="188"/>
      <c r="L354" s="183"/>
      <c r="M354" s="189"/>
      <c r="N354" s="190"/>
      <c r="O354" s="190"/>
      <c r="P354" s="190"/>
      <c r="Q354" s="190"/>
      <c r="R354" s="190"/>
      <c r="S354" s="190"/>
      <c r="T354" s="191"/>
      <c r="AT354" s="185" t="s">
        <v>154</v>
      </c>
      <c r="AU354" s="185" t="s">
        <v>84</v>
      </c>
      <c r="AV354" s="11" t="s">
        <v>84</v>
      </c>
      <c r="AW354" s="11" t="s">
        <v>156</v>
      </c>
      <c r="AX354" s="11" t="s">
        <v>75</v>
      </c>
      <c r="AY354" s="185" t="s">
        <v>141</v>
      </c>
    </row>
    <row r="355" spans="2:51" s="11" customFormat="1" ht="12">
      <c r="B355" s="183"/>
      <c r="D355" s="184" t="s">
        <v>154</v>
      </c>
      <c r="E355" s="185" t="s">
        <v>5</v>
      </c>
      <c r="F355" s="186" t="s">
        <v>621</v>
      </c>
      <c r="H355" s="187">
        <v>8</v>
      </c>
      <c r="I355" s="188"/>
      <c r="L355" s="183"/>
      <c r="M355" s="189"/>
      <c r="N355" s="190"/>
      <c r="O355" s="190"/>
      <c r="P355" s="190"/>
      <c r="Q355" s="190"/>
      <c r="R355" s="190"/>
      <c r="S355" s="190"/>
      <c r="T355" s="191"/>
      <c r="AT355" s="185" t="s">
        <v>154</v>
      </c>
      <c r="AU355" s="185" t="s">
        <v>84</v>
      </c>
      <c r="AV355" s="11" t="s">
        <v>84</v>
      </c>
      <c r="AW355" s="11" t="s">
        <v>156</v>
      </c>
      <c r="AX355" s="11" t="s">
        <v>75</v>
      </c>
      <c r="AY355" s="185" t="s">
        <v>141</v>
      </c>
    </row>
    <row r="356" spans="2:51" s="11" customFormat="1" ht="12">
      <c r="B356" s="183"/>
      <c r="D356" s="184" t="s">
        <v>154</v>
      </c>
      <c r="E356" s="185" t="s">
        <v>5</v>
      </c>
      <c r="F356" s="186" t="s">
        <v>622</v>
      </c>
      <c r="H356" s="187">
        <v>1</v>
      </c>
      <c r="I356" s="188"/>
      <c r="L356" s="183"/>
      <c r="M356" s="189"/>
      <c r="N356" s="190"/>
      <c r="O356" s="190"/>
      <c r="P356" s="190"/>
      <c r="Q356" s="190"/>
      <c r="R356" s="190"/>
      <c r="S356" s="190"/>
      <c r="T356" s="191"/>
      <c r="AT356" s="185" t="s">
        <v>154</v>
      </c>
      <c r="AU356" s="185" t="s">
        <v>84</v>
      </c>
      <c r="AV356" s="11" t="s">
        <v>84</v>
      </c>
      <c r="AW356" s="11" t="s">
        <v>156</v>
      </c>
      <c r="AX356" s="11" t="s">
        <v>75</v>
      </c>
      <c r="AY356" s="185" t="s">
        <v>141</v>
      </c>
    </row>
    <row r="357" spans="2:51" s="11" customFormat="1" ht="12">
      <c r="B357" s="183"/>
      <c r="D357" s="192" t="s">
        <v>154</v>
      </c>
      <c r="E357" s="193" t="s">
        <v>5</v>
      </c>
      <c r="F357" s="194" t="s">
        <v>623</v>
      </c>
      <c r="H357" s="195">
        <v>0.6</v>
      </c>
      <c r="I357" s="188"/>
      <c r="L357" s="183"/>
      <c r="M357" s="189"/>
      <c r="N357" s="190"/>
      <c r="O357" s="190"/>
      <c r="P357" s="190"/>
      <c r="Q357" s="190"/>
      <c r="R357" s="190"/>
      <c r="S357" s="190"/>
      <c r="T357" s="191"/>
      <c r="AT357" s="185" t="s">
        <v>154</v>
      </c>
      <c r="AU357" s="185" t="s">
        <v>84</v>
      </c>
      <c r="AV357" s="11" t="s">
        <v>84</v>
      </c>
      <c r="AW357" s="11" t="s">
        <v>156</v>
      </c>
      <c r="AX357" s="11" t="s">
        <v>75</v>
      </c>
      <c r="AY357" s="185" t="s">
        <v>141</v>
      </c>
    </row>
    <row r="358" spans="2:65" s="1" customFormat="1" ht="20.4" customHeight="1">
      <c r="B358" s="170"/>
      <c r="C358" s="171" t="s">
        <v>624</v>
      </c>
      <c r="D358" s="171" t="s">
        <v>146</v>
      </c>
      <c r="E358" s="172" t="s">
        <v>625</v>
      </c>
      <c r="F358" s="173" t="s">
        <v>626</v>
      </c>
      <c r="G358" s="174" t="s">
        <v>205</v>
      </c>
      <c r="H358" s="175">
        <v>294.3</v>
      </c>
      <c r="I358" s="176"/>
      <c r="J358" s="177">
        <f>ROUND(I358*H358,2)</f>
        <v>0</v>
      </c>
      <c r="K358" s="173" t="s">
        <v>150</v>
      </c>
      <c r="L358" s="39"/>
      <c r="M358" s="178" t="s">
        <v>5</v>
      </c>
      <c r="N358" s="179" t="s">
        <v>46</v>
      </c>
      <c r="O358" s="40"/>
      <c r="P358" s="180">
        <f>O358*H358</f>
        <v>0</v>
      </c>
      <c r="Q358" s="180">
        <v>0.00198</v>
      </c>
      <c r="R358" s="180">
        <f>Q358*H358</f>
        <v>0.5827140000000001</v>
      </c>
      <c r="S358" s="180">
        <v>0</v>
      </c>
      <c r="T358" s="181">
        <f>S358*H358</f>
        <v>0</v>
      </c>
      <c r="AR358" s="22" t="s">
        <v>248</v>
      </c>
      <c r="AT358" s="22" t="s">
        <v>146</v>
      </c>
      <c r="AU358" s="22" t="s">
        <v>84</v>
      </c>
      <c r="AY358" s="22" t="s">
        <v>141</v>
      </c>
      <c r="BE358" s="182">
        <f>IF(N358="základní",J358,0)</f>
        <v>0</v>
      </c>
      <c r="BF358" s="182">
        <f>IF(N358="snížená",J358,0)</f>
        <v>0</v>
      </c>
      <c r="BG358" s="182">
        <f>IF(N358="zákl. přenesená",J358,0)</f>
        <v>0</v>
      </c>
      <c r="BH358" s="182">
        <f>IF(N358="sníž. přenesená",J358,0)</f>
        <v>0</v>
      </c>
      <c r="BI358" s="182">
        <f>IF(N358="nulová",J358,0)</f>
        <v>0</v>
      </c>
      <c r="BJ358" s="22" t="s">
        <v>24</v>
      </c>
      <c r="BK358" s="182">
        <f>ROUND(I358*H358,2)</f>
        <v>0</v>
      </c>
      <c r="BL358" s="22" t="s">
        <v>248</v>
      </c>
      <c r="BM358" s="22" t="s">
        <v>627</v>
      </c>
    </row>
    <row r="359" spans="2:47" s="1" customFormat="1" ht="24">
      <c r="B359" s="39"/>
      <c r="D359" s="184" t="s">
        <v>176</v>
      </c>
      <c r="F359" s="196" t="s">
        <v>628</v>
      </c>
      <c r="I359" s="197"/>
      <c r="L359" s="39"/>
      <c r="M359" s="198"/>
      <c r="N359" s="40"/>
      <c r="O359" s="40"/>
      <c r="P359" s="40"/>
      <c r="Q359" s="40"/>
      <c r="R359" s="40"/>
      <c r="S359" s="40"/>
      <c r="T359" s="68"/>
      <c r="AT359" s="22" t="s">
        <v>176</v>
      </c>
      <c r="AU359" s="22" t="s">
        <v>84</v>
      </c>
    </row>
    <row r="360" spans="2:51" s="11" customFormat="1" ht="12">
      <c r="B360" s="183"/>
      <c r="D360" s="184" t="s">
        <v>154</v>
      </c>
      <c r="E360" s="185" t="s">
        <v>5</v>
      </c>
      <c r="F360" s="186" t="s">
        <v>629</v>
      </c>
      <c r="H360" s="187">
        <v>2</v>
      </c>
      <c r="I360" s="188"/>
      <c r="L360" s="183"/>
      <c r="M360" s="189"/>
      <c r="N360" s="190"/>
      <c r="O360" s="190"/>
      <c r="P360" s="190"/>
      <c r="Q360" s="190"/>
      <c r="R360" s="190"/>
      <c r="S360" s="190"/>
      <c r="T360" s="191"/>
      <c r="AT360" s="185" t="s">
        <v>154</v>
      </c>
      <c r="AU360" s="185" t="s">
        <v>84</v>
      </c>
      <c r="AV360" s="11" t="s">
        <v>84</v>
      </c>
      <c r="AW360" s="11" t="s">
        <v>156</v>
      </c>
      <c r="AX360" s="11" t="s">
        <v>75</v>
      </c>
      <c r="AY360" s="185" t="s">
        <v>141</v>
      </c>
    </row>
    <row r="361" spans="2:51" s="11" customFormat="1" ht="12">
      <c r="B361" s="183"/>
      <c r="D361" s="184" t="s">
        <v>154</v>
      </c>
      <c r="E361" s="185" t="s">
        <v>5</v>
      </c>
      <c r="F361" s="186" t="s">
        <v>630</v>
      </c>
      <c r="H361" s="187">
        <v>10.5</v>
      </c>
      <c r="I361" s="188"/>
      <c r="L361" s="183"/>
      <c r="M361" s="189"/>
      <c r="N361" s="190"/>
      <c r="O361" s="190"/>
      <c r="P361" s="190"/>
      <c r="Q361" s="190"/>
      <c r="R361" s="190"/>
      <c r="S361" s="190"/>
      <c r="T361" s="191"/>
      <c r="AT361" s="185" t="s">
        <v>154</v>
      </c>
      <c r="AU361" s="185" t="s">
        <v>84</v>
      </c>
      <c r="AV361" s="11" t="s">
        <v>84</v>
      </c>
      <c r="AW361" s="11" t="s">
        <v>156</v>
      </c>
      <c r="AX361" s="11" t="s">
        <v>75</v>
      </c>
      <c r="AY361" s="185" t="s">
        <v>141</v>
      </c>
    </row>
    <row r="362" spans="2:51" s="11" customFormat="1" ht="12">
      <c r="B362" s="183"/>
      <c r="D362" s="184" t="s">
        <v>154</v>
      </c>
      <c r="E362" s="185" t="s">
        <v>5</v>
      </c>
      <c r="F362" s="186" t="s">
        <v>631</v>
      </c>
      <c r="H362" s="187">
        <v>5</v>
      </c>
      <c r="I362" s="188"/>
      <c r="L362" s="183"/>
      <c r="M362" s="189"/>
      <c r="N362" s="190"/>
      <c r="O362" s="190"/>
      <c r="P362" s="190"/>
      <c r="Q362" s="190"/>
      <c r="R362" s="190"/>
      <c r="S362" s="190"/>
      <c r="T362" s="191"/>
      <c r="AT362" s="185" t="s">
        <v>154</v>
      </c>
      <c r="AU362" s="185" t="s">
        <v>84</v>
      </c>
      <c r="AV362" s="11" t="s">
        <v>84</v>
      </c>
      <c r="AW362" s="11" t="s">
        <v>156</v>
      </c>
      <c r="AX362" s="11" t="s">
        <v>75</v>
      </c>
      <c r="AY362" s="185" t="s">
        <v>141</v>
      </c>
    </row>
    <row r="363" spans="2:51" s="11" customFormat="1" ht="12">
      <c r="B363" s="183"/>
      <c r="D363" s="184" t="s">
        <v>154</v>
      </c>
      <c r="E363" s="185" t="s">
        <v>5</v>
      </c>
      <c r="F363" s="186" t="s">
        <v>632</v>
      </c>
      <c r="H363" s="187">
        <v>16.5</v>
      </c>
      <c r="I363" s="188"/>
      <c r="L363" s="183"/>
      <c r="M363" s="189"/>
      <c r="N363" s="190"/>
      <c r="O363" s="190"/>
      <c r="P363" s="190"/>
      <c r="Q363" s="190"/>
      <c r="R363" s="190"/>
      <c r="S363" s="190"/>
      <c r="T363" s="191"/>
      <c r="AT363" s="185" t="s">
        <v>154</v>
      </c>
      <c r="AU363" s="185" t="s">
        <v>84</v>
      </c>
      <c r="AV363" s="11" t="s">
        <v>84</v>
      </c>
      <c r="AW363" s="11" t="s">
        <v>156</v>
      </c>
      <c r="AX363" s="11" t="s">
        <v>75</v>
      </c>
      <c r="AY363" s="185" t="s">
        <v>141</v>
      </c>
    </row>
    <row r="364" spans="2:51" s="11" customFormat="1" ht="12">
      <c r="B364" s="183"/>
      <c r="D364" s="184" t="s">
        <v>154</v>
      </c>
      <c r="E364" s="185" t="s">
        <v>5</v>
      </c>
      <c r="F364" s="186" t="s">
        <v>633</v>
      </c>
      <c r="H364" s="187">
        <v>10</v>
      </c>
      <c r="I364" s="188"/>
      <c r="L364" s="183"/>
      <c r="M364" s="189"/>
      <c r="N364" s="190"/>
      <c r="O364" s="190"/>
      <c r="P364" s="190"/>
      <c r="Q364" s="190"/>
      <c r="R364" s="190"/>
      <c r="S364" s="190"/>
      <c r="T364" s="191"/>
      <c r="AT364" s="185" t="s">
        <v>154</v>
      </c>
      <c r="AU364" s="185" t="s">
        <v>84</v>
      </c>
      <c r="AV364" s="11" t="s">
        <v>84</v>
      </c>
      <c r="AW364" s="11" t="s">
        <v>156</v>
      </c>
      <c r="AX364" s="11" t="s">
        <v>75</v>
      </c>
      <c r="AY364" s="185" t="s">
        <v>141</v>
      </c>
    </row>
    <row r="365" spans="2:51" s="11" customFormat="1" ht="12">
      <c r="B365" s="183"/>
      <c r="D365" s="184" t="s">
        <v>154</v>
      </c>
      <c r="E365" s="185" t="s">
        <v>5</v>
      </c>
      <c r="F365" s="186" t="s">
        <v>634</v>
      </c>
      <c r="H365" s="187">
        <v>8</v>
      </c>
      <c r="I365" s="188"/>
      <c r="L365" s="183"/>
      <c r="M365" s="189"/>
      <c r="N365" s="190"/>
      <c r="O365" s="190"/>
      <c r="P365" s="190"/>
      <c r="Q365" s="190"/>
      <c r="R365" s="190"/>
      <c r="S365" s="190"/>
      <c r="T365" s="191"/>
      <c r="AT365" s="185" t="s">
        <v>154</v>
      </c>
      <c r="AU365" s="185" t="s">
        <v>84</v>
      </c>
      <c r="AV365" s="11" t="s">
        <v>84</v>
      </c>
      <c r="AW365" s="11" t="s">
        <v>156</v>
      </c>
      <c r="AX365" s="11" t="s">
        <v>75</v>
      </c>
      <c r="AY365" s="185" t="s">
        <v>141</v>
      </c>
    </row>
    <row r="366" spans="2:51" s="11" customFormat="1" ht="12">
      <c r="B366" s="183"/>
      <c r="D366" s="184" t="s">
        <v>154</v>
      </c>
      <c r="E366" s="185" t="s">
        <v>5</v>
      </c>
      <c r="F366" s="186" t="s">
        <v>635</v>
      </c>
      <c r="H366" s="187">
        <v>21.5</v>
      </c>
      <c r="I366" s="188"/>
      <c r="L366" s="183"/>
      <c r="M366" s="189"/>
      <c r="N366" s="190"/>
      <c r="O366" s="190"/>
      <c r="P366" s="190"/>
      <c r="Q366" s="190"/>
      <c r="R366" s="190"/>
      <c r="S366" s="190"/>
      <c r="T366" s="191"/>
      <c r="AT366" s="185" t="s">
        <v>154</v>
      </c>
      <c r="AU366" s="185" t="s">
        <v>84</v>
      </c>
      <c r="AV366" s="11" t="s">
        <v>84</v>
      </c>
      <c r="AW366" s="11" t="s">
        <v>156</v>
      </c>
      <c r="AX366" s="11" t="s">
        <v>75</v>
      </c>
      <c r="AY366" s="185" t="s">
        <v>141</v>
      </c>
    </row>
    <row r="367" spans="2:51" s="12" customFormat="1" ht="12">
      <c r="B367" s="200"/>
      <c r="D367" s="184" t="s">
        <v>154</v>
      </c>
      <c r="E367" s="201" t="s">
        <v>5</v>
      </c>
      <c r="F367" s="202" t="s">
        <v>257</v>
      </c>
      <c r="H367" s="203" t="s">
        <v>5</v>
      </c>
      <c r="I367" s="204"/>
      <c r="L367" s="200"/>
      <c r="M367" s="205"/>
      <c r="N367" s="206"/>
      <c r="O367" s="206"/>
      <c r="P367" s="206"/>
      <c r="Q367" s="206"/>
      <c r="R367" s="206"/>
      <c r="S367" s="206"/>
      <c r="T367" s="207"/>
      <c r="AT367" s="203" t="s">
        <v>154</v>
      </c>
      <c r="AU367" s="203" t="s">
        <v>84</v>
      </c>
      <c r="AV367" s="12" t="s">
        <v>24</v>
      </c>
      <c r="AW367" s="12" t="s">
        <v>156</v>
      </c>
      <c r="AX367" s="12" t="s">
        <v>75</v>
      </c>
      <c r="AY367" s="203" t="s">
        <v>141</v>
      </c>
    </row>
    <row r="368" spans="2:51" s="11" customFormat="1" ht="12">
      <c r="B368" s="183"/>
      <c r="D368" s="184" t="s">
        <v>154</v>
      </c>
      <c r="E368" s="185" t="s">
        <v>5</v>
      </c>
      <c r="F368" s="186" t="s">
        <v>636</v>
      </c>
      <c r="H368" s="187">
        <v>8.5</v>
      </c>
      <c r="I368" s="188"/>
      <c r="L368" s="183"/>
      <c r="M368" s="189"/>
      <c r="N368" s="190"/>
      <c r="O368" s="190"/>
      <c r="P368" s="190"/>
      <c r="Q368" s="190"/>
      <c r="R368" s="190"/>
      <c r="S368" s="190"/>
      <c r="T368" s="191"/>
      <c r="AT368" s="185" t="s">
        <v>154</v>
      </c>
      <c r="AU368" s="185" t="s">
        <v>84</v>
      </c>
      <c r="AV368" s="11" t="s">
        <v>84</v>
      </c>
      <c r="AW368" s="11" t="s">
        <v>156</v>
      </c>
      <c r="AX368" s="11" t="s">
        <v>75</v>
      </c>
      <c r="AY368" s="185" t="s">
        <v>141</v>
      </c>
    </row>
    <row r="369" spans="2:51" s="11" customFormat="1" ht="12">
      <c r="B369" s="183"/>
      <c r="D369" s="184" t="s">
        <v>154</v>
      </c>
      <c r="E369" s="185" t="s">
        <v>5</v>
      </c>
      <c r="F369" s="186" t="s">
        <v>637</v>
      </c>
      <c r="H369" s="187">
        <v>66.2</v>
      </c>
      <c r="I369" s="188"/>
      <c r="L369" s="183"/>
      <c r="M369" s="189"/>
      <c r="N369" s="190"/>
      <c r="O369" s="190"/>
      <c r="P369" s="190"/>
      <c r="Q369" s="190"/>
      <c r="R369" s="190"/>
      <c r="S369" s="190"/>
      <c r="T369" s="191"/>
      <c r="AT369" s="185" t="s">
        <v>154</v>
      </c>
      <c r="AU369" s="185" t="s">
        <v>84</v>
      </c>
      <c r="AV369" s="11" t="s">
        <v>84</v>
      </c>
      <c r="AW369" s="11" t="s">
        <v>156</v>
      </c>
      <c r="AX369" s="11" t="s">
        <v>75</v>
      </c>
      <c r="AY369" s="185" t="s">
        <v>141</v>
      </c>
    </row>
    <row r="370" spans="2:51" s="11" customFormat="1" ht="12">
      <c r="B370" s="183"/>
      <c r="D370" s="184" t="s">
        <v>154</v>
      </c>
      <c r="E370" s="185" t="s">
        <v>5</v>
      </c>
      <c r="F370" s="186" t="s">
        <v>638</v>
      </c>
      <c r="H370" s="187">
        <v>82</v>
      </c>
      <c r="I370" s="188"/>
      <c r="L370" s="183"/>
      <c r="M370" s="189"/>
      <c r="N370" s="190"/>
      <c r="O370" s="190"/>
      <c r="P370" s="190"/>
      <c r="Q370" s="190"/>
      <c r="R370" s="190"/>
      <c r="S370" s="190"/>
      <c r="T370" s="191"/>
      <c r="AT370" s="185" t="s">
        <v>154</v>
      </c>
      <c r="AU370" s="185" t="s">
        <v>84</v>
      </c>
      <c r="AV370" s="11" t="s">
        <v>84</v>
      </c>
      <c r="AW370" s="11" t="s">
        <v>156</v>
      </c>
      <c r="AX370" s="11" t="s">
        <v>75</v>
      </c>
      <c r="AY370" s="185" t="s">
        <v>141</v>
      </c>
    </row>
    <row r="371" spans="2:51" s="11" customFormat="1" ht="12">
      <c r="B371" s="183"/>
      <c r="D371" s="192" t="s">
        <v>154</v>
      </c>
      <c r="E371" s="193" t="s">
        <v>5</v>
      </c>
      <c r="F371" s="194" t="s">
        <v>639</v>
      </c>
      <c r="H371" s="195">
        <v>64.1</v>
      </c>
      <c r="I371" s="188"/>
      <c r="L371" s="183"/>
      <c r="M371" s="189"/>
      <c r="N371" s="190"/>
      <c r="O371" s="190"/>
      <c r="P371" s="190"/>
      <c r="Q371" s="190"/>
      <c r="R371" s="190"/>
      <c r="S371" s="190"/>
      <c r="T371" s="191"/>
      <c r="AT371" s="185" t="s">
        <v>154</v>
      </c>
      <c r="AU371" s="185" t="s">
        <v>84</v>
      </c>
      <c r="AV371" s="11" t="s">
        <v>84</v>
      </c>
      <c r="AW371" s="11" t="s">
        <v>156</v>
      </c>
      <c r="AX371" s="11" t="s">
        <v>75</v>
      </c>
      <c r="AY371" s="185" t="s">
        <v>141</v>
      </c>
    </row>
    <row r="372" spans="2:65" s="1" customFormat="1" ht="28.8" customHeight="1">
      <c r="B372" s="170"/>
      <c r="C372" s="171" t="s">
        <v>640</v>
      </c>
      <c r="D372" s="171" t="s">
        <v>146</v>
      </c>
      <c r="E372" s="172" t="s">
        <v>641</v>
      </c>
      <c r="F372" s="173" t="s">
        <v>642</v>
      </c>
      <c r="G372" s="174" t="s">
        <v>205</v>
      </c>
      <c r="H372" s="175">
        <v>23.6</v>
      </c>
      <c r="I372" s="176"/>
      <c r="J372" s="177">
        <f>ROUND(I372*H372,2)</f>
        <v>0</v>
      </c>
      <c r="K372" s="173" t="s">
        <v>150</v>
      </c>
      <c r="L372" s="39"/>
      <c r="M372" s="178" t="s">
        <v>5</v>
      </c>
      <c r="N372" s="179" t="s">
        <v>46</v>
      </c>
      <c r="O372" s="40"/>
      <c r="P372" s="180">
        <f>O372*H372</f>
        <v>0</v>
      </c>
      <c r="Q372" s="180">
        <v>0.00153</v>
      </c>
      <c r="R372" s="180">
        <f>Q372*H372</f>
        <v>0.036108</v>
      </c>
      <c r="S372" s="180">
        <v>0</v>
      </c>
      <c r="T372" s="181">
        <f>S372*H372</f>
        <v>0</v>
      </c>
      <c r="AR372" s="22" t="s">
        <v>248</v>
      </c>
      <c r="AT372" s="22" t="s">
        <v>146</v>
      </c>
      <c r="AU372" s="22" t="s">
        <v>84</v>
      </c>
      <c r="AY372" s="22" t="s">
        <v>141</v>
      </c>
      <c r="BE372" s="182">
        <f>IF(N372="základní",J372,0)</f>
        <v>0</v>
      </c>
      <c r="BF372" s="182">
        <f>IF(N372="snížená",J372,0)</f>
        <v>0</v>
      </c>
      <c r="BG372" s="182">
        <f>IF(N372="zákl. přenesená",J372,0)</f>
        <v>0</v>
      </c>
      <c r="BH372" s="182">
        <f>IF(N372="sníž. přenesená",J372,0)</f>
        <v>0</v>
      </c>
      <c r="BI372" s="182">
        <f>IF(N372="nulová",J372,0)</f>
        <v>0</v>
      </c>
      <c r="BJ372" s="22" t="s">
        <v>24</v>
      </c>
      <c r="BK372" s="182">
        <f>ROUND(I372*H372,2)</f>
        <v>0</v>
      </c>
      <c r="BL372" s="22" t="s">
        <v>248</v>
      </c>
      <c r="BM372" s="22" t="s">
        <v>643</v>
      </c>
    </row>
    <row r="373" spans="2:47" s="1" customFormat="1" ht="24">
      <c r="B373" s="39"/>
      <c r="D373" s="184" t="s">
        <v>176</v>
      </c>
      <c r="F373" s="196" t="s">
        <v>644</v>
      </c>
      <c r="I373" s="197"/>
      <c r="L373" s="39"/>
      <c r="M373" s="198"/>
      <c r="N373" s="40"/>
      <c r="O373" s="40"/>
      <c r="P373" s="40"/>
      <c r="Q373" s="40"/>
      <c r="R373" s="40"/>
      <c r="S373" s="40"/>
      <c r="T373" s="68"/>
      <c r="AT373" s="22" t="s">
        <v>176</v>
      </c>
      <c r="AU373" s="22" t="s">
        <v>84</v>
      </c>
    </row>
    <row r="374" spans="2:51" s="11" customFormat="1" ht="12">
      <c r="B374" s="183"/>
      <c r="D374" s="192" t="s">
        <v>154</v>
      </c>
      <c r="E374" s="193" t="s">
        <v>5</v>
      </c>
      <c r="F374" s="194" t="s">
        <v>645</v>
      </c>
      <c r="H374" s="195">
        <v>23.6</v>
      </c>
      <c r="I374" s="188"/>
      <c r="L374" s="183"/>
      <c r="M374" s="189"/>
      <c r="N374" s="190"/>
      <c r="O374" s="190"/>
      <c r="P374" s="190"/>
      <c r="Q374" s="190"/>
      <c r="R374" s="190"/>
      <c r="S374" s="190"/>
      <c r="T374" s="191"/>
      <c r="AT374" s="185" t="s">
        <v>154</v>
      </c>
      <c r="AU374" s="185" t="s">
        <v>84</v>
      </c>
      <c r="AV374" s="11" t="s">
        <v>84</v>
      </c>
      <c r="AW374" s="11" t="s">
        <v>156</v>
      </c>
      <c r="AX374" s="11" t="s">
        <v>75</v>
      </c>
      <c r="AY374" s="185" t="s">
        <v>141</v>
      </c>
    </row>
    <row r="375" spans="2:65" s="1" customFormat="1" ht="28.8" customHeight="1">
      <c r="B375" s="170"/>
      <c r="C375" s="171" t="s">
        <v>646</v>
      </c>
      <c r="D375" s="171" t="s">
        <v>146</v>
      </c>
      <c r="E375" s="172" t="s">
        <v>647</v>
      </c>
      <c r="F375" s="173" t="s">
        <v>648</v>
      </c>
      <c r="G375" s="174" t="s">
        <v>205</v>
      </c>
      <c r="H375" s="175">
        <v>5.6</v>
      </c>
      <c r="I375" s="176"/>
      <c r="J375" s="177">
        <f>ROUND(I375*H375,2)</f>
        <v>0</v>
      </c>
      <c r="K375" s="173" t="s">
        <v>150</v>
      </c>
      <c r="L375" s="39"/>
      <c r="M375" s="178" t="s">
        <v>5</v>
      </c>
      <c r="N375" s="179" t="s">
        <v>46</v>
      </c>
      <c r="O375" s="40"/>
      <c r="P375" s="180">
        <f>O375*H375</f>
        <v>0</v>
      </c>
      <c r="Q375" s="180">
        <v>0.00401</v>
      </c>
      <c r="R375" s="180">
        <f>Q375*H375</f>
        <v>0.022455999999999997</v>
      </c>
      <c r="S375" s="180">
        <v>0</v>
      </c>
      <c r="T375" s="181">
        <f>S375*H375</f>
        <v>0</v>
      </c>
      <c r="AR375" s="22" t="s">
        <v>248</v>
      </c>
      <c r="AT375" s="22" t="s">
        <v>146</v>
      </c>
      <c r="AU375" s="22" t="s">
        <v>84</v>
      </c>
      <c r="AY375" s="22" t="s">
        <v>141</v>
      </c>
      <c r="BE375" s="182">
        <f>IF(N375="základní",J375,0)</f>
        <v>0</v>
      </c>
      <c r="BF375" s="182">
        <f>IF(N375="snížená",J375,0)</f>
        <v>0</v>
      </c>
      <c r="BG375" s="182">
        <f>IF(N375="zákl. přenesená",J375,0)</f>
        <v>0</v>
      </c>
      <c r="BH375" s="182">
        <f>IF(N375="sníž. přenesená",J375,0)</f>
        <v>0</v>
      </c>
      <c r="BI375" s="182">
        <f>IF(N375="nulová",J375,0)</f>
        <v>0</v>
      </c>
      <c r="BJ375" s="22" t="s">
        <v>24</v>
      </c>
      <c r="BK375" s="182">
        <f>ROUND(I375*H375,2)</f>
        <v>0</v>
      </c>
      <c r="BL375" s="22" t="s">
        <v>248</v>
      </c>
      <c r="BM375" s="22" t="s">
        <v>649</v>
      </c>
    </row>
    <row r="376" spans="2:47" s="1" customFormat="1" ht="24">
      <c r="B376" s="39"/>
      <c r="D376" s="184" t="s">
        <v>176</v>
      </c>
      <c r="F376" s="196" t="s">
        <v>650</v>
      </c>
      <c r="I376" s="197"/>
      <c r="L376" s="39"/>
      <c r="M376" s="198"/>
      <c r="N376" s="40"/>
      <c r="O376" s="40"/>
      <c r="P376" s="40"/>
      <c r="Q376" s="40"/>
      <c r="R376" s="40"/>
      <c r="S376" s="40"/>
      <c r="T376" s="68"/>
      <c r="AT376" s="22" t="s">
        <v>176</v>
      </c>
      <c r="AU376" s="22" t="s">
        <v>84</v>
      </c>
    </row>
    <row r="377" spans="2:51" s="11" customFormat="1" ht="12">
      <c r="B377" s="183"/>
      <c r="D377" s="192" t="s">
        <v>154</v>
      </c>
      <c r="E377" s="193" t="s">
        <v>5</v>
      </c>
      <c r="F377" s="194" t="s">
        <v>651</v>
      </c>
      <c r="H377" s="195">
        <v>5.6</v>
      </c>
      <c r="I377" s="188"/>
      <c r="L377" s="183"/>
      <c r="M377" s="189"/>
      <c r="N377" s="190"/>
      <c r="O377" s="190"/>
      <c r="P377" s="190"/>
      <c r="Q377" s="190"/>
      <c r="R377" s="190"/>
      <c r="S377" s="190"/>
      <c r="T377" s="191"/>
      <c r="AT377" s="185" t="s">
        <v>154</v>
      </c>
      <c r="AU377" s="185" t="s">
        <v>84</v>
      </c>
      <c r="AV377" s="11" t="s">
        <v>84</v>
      </c>
      <c r="AW377" s="11" t="s">
        <v>156</v>
      </c>
      <c r="AX377" s="11" t="s">
        <v>75</v>
      </c>
      <c r="AY377" s="185" t="s">
        <v>141</v>
      </c>
    </row>
    <row r="378" spans="2:65" s="1" customFormat="1" ht="28.8" customHeight="1">
      <c r="B378" s="170"/>
      <c r="C378" s="171" t="s">
        <v>652</v>
      </c>
      <c r="D378" s="171" t="s">
        <v>146</v>
      </c>
      <c r="E378" s="172" t="s">
        <v>653</v>
      </c>
      <c r="F378" s="173" t="s">
        <v>654</v>
      </c>
      <c r="G378" s="174" t="s">
        <v>205</v>
      </c>
      <c r="H378" s="175">
        <v>78.3</v>
      </c>
      <c r="I378" s="176"/>
      <c r="J378" s="177">
        <f>ROUND(I378*H378,2)</f>
        <v>0</v>
      </c>
      <c r="K378" s="173" t="s">
        <v>150</v>
      </c>
      <c r="L378" s="39"/>
      <c r="M378" s="178" t="s">
        <v>5</v>
      </c>
      <c r="N378" s="179" t="s">
        <v>46</v>
      </c>
      <c r="O378" s="40"/>
      <c r="P378" s="180">
        <f>O378*H378</f>
        <v>0</v>
      </c>
      <c r="Q378" s="180">
        <v>0.00195</v>
      </c>
      <c r="R378" s="180">
        <f>Q378*H378</f>
        <v>0.152685</v>
      </c>
      <c r="S378" s="180">
        <v>0</v>
      </c>
      <c r="T378" s="181">
        <f>S378*H378</f>
        <v>0</v>
      </c>
      <c r="AR378" s="22" t="s">
        <v>248</v>
      </c>
      <c r="AT378" s="22" t="s">
        <v>146</v>
      </c>
      <c r="AU378" s="22" t="s">
        <v>84</v>
      </c>
      <c r="AY378" s="22" t="s">
        <v>141</v>
      </c>
      <c r="BE378" s="182">
        <f>IF(N378="základní",J378,0)</f>
        <v>0</v>
      </c>
      <c r="BF378" s="182">
        <f>IF(N378="snížená",J378,0)</f>
        <v>0</v>
      </c>
      <c r="BG378" s="182">
        <f>IF(N378="zákl. přenesená",J378,0)</f>
        <v>0</v>
      </c>
      <c r="BH378" s="182">
        <f>IF(N378="sníž. přenesená",J378,0)</f>
        <v>0</v>
      </c>
      <c r="BI378" s="182">
        <f>IF(N378="nulová",J378,0)</f>
        <v>0</v>
      </c>
      <c r="BJ378" s="22" t="s">
        <v>24</v>
      </c>
      <c r="BK378" s="182">
        <f>ROUND(I378*H378,2)</f>
        <v>0</v>
      </c>
      <c r="BL378" s="22" t="s">
        <v>248</v>
      </c>
      <c r="BM378" s="22" t="s">
        <v>655</v>
      </c>
    </row>
    <row r="379" spans="2:47" s="1" customFormat="1" ht="24">
      <c r="B379" s="39"/>
      <c r="D379" s="184" t="s">
        <v>176</v>
      </c>
      <c r="F379" s="196" t="s">
        <v>656</v>
      </c>
      <c r="I379" s="197"/>
      <c r="L379" s="39"/>
      <c r="M379" s="198"/>
      <c r="N379" s="40"/>
      <c r="O379" s="40"/>
      <c r="P379" s="40"/>
      <c r="Q379" s="40"/>
      <c r="R379" s="40"/>
      <c r="S379" s="40"/>
      <c r="T379" s="68"/>
      <c r="AT379" s="22" t="s">
        <v>176</v>
      </c>
      <c r="AU379" s="22" t="s">
        <v>84</v>
      </c>
    </row>
    <row r="380" spans="2:51" s="11" customFormat="1" ht="12">
      <c r="B380" s="183"/>
      <c r="D380" s="184" t="s">
        <v>154</v>
      </c>
      <c r="E380" s="185" t="s">
        <v>5</v>
      </c>
      <c r="F380" s="186" t="s">
        <v>657</v>
      </c>
      <c r="H380" s="187">
        <v>1.8</v>
      </c>
      <c r="I380" s="188"/>
      <c r="L380" s="183"/>
      <c r="M380" s="189"/>
      <c r="N380" s="190"/>
      <c r="O380" s="190"/>
      <c r="P380" s="190"/>
      <c r="Q380" s="190"/>
      <c r="R380" s="190"/>
      <c r="S380" s="190"/>
      <c r="T380" s="191"/>
      <c r="AT380" s="185" t="s">
        <v>154</v>
      </c>
      <c r="AU380" s="185" t="s">
        <v>84</v>
      </c>
      <c r="AV380" s="11" t="s">
        <v>84</v>
      </c>
      <c r="AW380" s="11" t="s">
        <v>156</v>
      </c>
      <c r="AX380" s="11" t="s">
        <v>75</v>
      </c>
      <c r="AY380" s="185" t="s">
        <v>141</v>
      </c>
    </row>
    <row r="381" spans="2:51" s="11" customFormat="1" ht="12">
      <c r="B381" s="183"/>
      <c r="D381" s="184" t="s">
        <v>154</v>
      </c>
      <c r="E381" s="185" t="s">
        <v>5</v>
      </c>
      <c r="F381" s="186" t="s">
        <v>658</v>
      </c>
      <c r="H381" s="187">
        <v>7.5</v>
      </c>
      <c r="I381" s="188"/>
      <c r="L381" s="183"/>
      <c r="M381" s="189"/>
      <c r="N381" s="190"/>
      <c r="O381" s="190"/>
      <c r="P381" s="190"/>
      <c r="Q381" s="190"/>
      <c r="R381" s="190"/>
      <c r="S381" s="190"/>
      <c r="T381" s="191"/>
      <c r="AT381" s="185" t="s">
        <v>154</v>
      </c>
      <c r="AU381" s="185" t="s">
        <v>84</v>
      </c>
      <c r="AV381" s="11" t="s">
        <v>84</v>
      </c>
      <c r="AW381" s="11" t="s">
        <v>156</v>
      </c>
      <c r="AX381" s="11" t="s">
        <v>75</v>
      </c>
      <c r="AY381" s="185" t="s">
        <v>141</v>
      </c>
    </row>
    <row r="382" spans="2:51" s="11" customFormat="1" ht="12">
      <c r="B382" s="183"/>
      <c r="D382" s="184" t="s">
        <v>154</v>
      </c>
      <c r="E382" s="185" t="s">
        <v>5</v>
      </c>
      <c r="F382" s="186" t="s">
        <v>659</v>
      </c>
      <c r="H382" s="187">
        <v>8.7</v>
      </c>
      <c r="I382" s="188"/>
      <c r="L382" s="183"/>
      <c r="M382" s="189"/>
      <c r="N382" s="190"/>
      <c r="O382" s="190"/>
      <c r="P382" s="190"/>
      <c r="Q382" s="190"/>
      <c r="R382" s="190"/>
      <c r="S382" s="190"/>
      <c r="T382" s="191"/>
      <c r="AT382" s="185" t="s">
        <v>154</v>
      </c>
      <c r="AU382" s="185" t="s">
        <v>84</v>
      </c>
      <c r="AV382" s="11" t="s">
        <v>84</v>
      </c>
      <c r="AW382" s="11" t="s">
        <v>156</v>
      </c>
      <c r="AX382" s="11" t="s">
        <v>75</v>
      </c>
      <c r="AY382" s="185" t="s">
        <v>141</v>
      </c>
    </row>
    <row r="383" spans="2:51" s="11" customFormat="1" ht="12">
      <c r="B383" s="183"/>
      <c r="D383" s="184" t="s">
        <v>154</v>
      </c>
      <c r="E383" s="185" t="s">
        <v>5</v>
      </c>
      <c r="F383" s="186" t="s">
        <v>660</v>
      </c>
      <c r="H383" s="187">
        <v>11.6</v>
      </c>
      <c r="I383" s="188"/>
      <c r="L383" s="183"/>
      <c r="M383" s="189"/>
      <c r="N383" s="190"/>
      <c r="O383" s="190"/>
      <c r="P383" s="190"/>
      <c r="Q383" s="190"/>
      <c r="R383" s="190"/>
      <c r="S383" s="190"/>
      <c r="T383" s="191"/>
      <c r="AT383" s="185" t="s">
        <v>154</v>
      </c>
      <c r="AU383" s="185" t="s">
        <v>84</v>
      </c>
      <c r="AV383" s="11" t="s">
        <v>84</v>
      </c>
      <c r="AW383" s="11" t="s">
        <v>156</v>
      </c>
      <c r="AX383" s="11" t="s">
        <v>75</v>
      </c>
      <c r="AY383" s="185" t="s">
        <v>141</v>
      </c>
    </row>
    <row r="384" spans="2:51" s="11" customFormat="1" ht="12">
      <c r="B384" s="183"/>
      <c r="D384" s="184" t="s">
        <v>154</v>
      </c>
      <c r="E384" s="185" t="s">
        <v>5</v>
      </c>
      <c r="F384" s="186" t="s">
        <v>661</v>
      </c>
      <c r="H384" s="187">
        <v>16.8</v>
      </c>
      <c r="I384" s="188"/>
      <c r="L384" s="183"/>
      <c r="M384" s="189"/>
      <c r="N384" s="190"/>
      <c r="O384" s="190"/>
      <c r="P384" s="190"/>
      <c r="Q384" s="190"/>
      <c r="R384" s="190"/>
      <c r="S384" s="190"/>
      <c r="T384" s="191"/>
      <c r="AT384" s="185" t="s">
        <v>154</v>
      </c>
      <c r="AU384" s="185" t="s">
        <v>84</v>
      </c>
      <c r="AV384" s="11" t="s">
        <v>84</v>
      </c>
      <c r="AW384" s="11" t="s">
        <v>156</v>
      </c>
      <c r="AX384" s="11" t="s">
        <v>75</v>
      </c>
      <c r="AY384" s="185" t="s">
        <v>141</v>
      </c>
    </row>
    <row r="385" spans="2:51" s="11" customFormat="1" ht="12">
      <c r="B385" s="183"/>
      <c r="D385" s="184" t="s">
        <v>154</v>
      </c>
      <c r="E385" s="185" t="s">
        <v>5</v>
      </c>
      <c r="F385" s="186" t="s">
        <v>662</v>
      </c>
      <c r="H385" s="187">
        <v>9.5</v>
      </c>
      <c r="I385" s="188"/>
      <c r="L385" s="183"/>
      <c r="M385" s="189"/>
      <c r="N385" s="190"/>
      <c r="O385" s="190"/>
      <c r="P385" s="190"/>
      <c r="Q385" s="190"/>
      <c r="R385" s="190"/>
      <c r="S385" s="190"/>
      <c r="T385" s="191"/>
      <c r="AT385" s="185" t="s">
        <v>154</v>
      </c>
      <c r="AU385" s="185" t="s">
        <v>84</v>
      </c>
      <c r="AV385" s="11" t="s">
        <v>84</v>
      </c>
      <c r="AW385" s="11" t="s">
        <v>156</v>
      </c>
      <c r="AX385" s="11" t="s">
        <v>75</v>
      </c>
      <c r="AY385" s="185" t="s">
        <v>141</v>
      </c>
    </row>
    <row r="386" spans="2:51" s="11" customFormat="1" ht="12">
      <c r="B386" s="183"/>
      <c r="D386" s="192" t="s">
        <v>154</v>
      </c>
      <c r="E386" s="193" t="s">
        <v>5</v>
      </c>
      <c r="F386" s="194" t="s">
        <v>663</v>
      </c>
      <c r="H386" s="195">
        <v>22.4</v>
      </c>
      <c r="I386" s="188"/>
      <c r="L386" s="183"/>
      <c r="M386" s="189"/>
      <c r="N386" s="190"/>
      <c r="O386" s="190"/>
      <c r="P386" s="190"/>
      <c r="Q386" s="190"/>
      <c r="R386" s="190"/>
      <c r="S386" s="190"/>
      <c r="T386" s="191"/>
      <c r="AT386" s="185" t="s">
        <v>154</v>
      </c>
      <c r="AU386" s="185" t="s">
        <v>84</v>
      </c>
      <c r="AV386" s="11" t="s">
        <v>84</v>
      </c>
      <c r="AW386" s="11" t="s">
        <v>156</v>
      </c>
      <c r="AX386" s="11" t="s">
        <v>75</v>
      </c>
      <c r="AY386" s="185" t="s">
        <v>141</v>
      </c>
    </row>
    <row r="387" spans="2:65" s="1" customFormat="1" ht="28.8" customHeight="1">
      <c r="B387" s="170"/>
      <c r="C387" s="171" t="s">
        <v>664</v>
      </c>
      <c r="D387" s="171" t="s">
        <v>146</v>
      </c>
      <c r="E387" s="172" t="s">
        <v>665</v>
      </c>
      <c r="F387" s="173" t="s">
        <v>666</v>
      </c>
      <c r="G387" s="174" t="s">
        <v>149</v>
      </c>
      <c r="H387" s="175">
        <v>1.452</v>
      </c>
      <c r="I387" s="176"/>
      <c r="J387" s="177">
        <f>ROUND(I387*H387,2)</f>
        <v>0</v>
      </c>
      <c r="K387" s="173" t="s">
        <v>150</v>
      </c>
      <c r="L387" s="39"/>
      <c r="M387" s="178" t="s">
        <v>5</v>
      </c>
      <c r="N387" s="179" t="s">
        <v>46</v>
      </c>
      <c r="O387" s="40"/>
      <c r="P387" s="180">
        <f>O387*H387</f>
        <v>0</v>
      </c>
      <c r="Q387" s="180">
        <v>0.00584</v>
      </c>
      <c r="R387" s="180">
        <f>Q387*H387</f>
        <v>0.00847968</v>
      </c>
      <c r="S387" s="180">
        <v>0</v>
      </c>
      <c r="T387" s="181">
        <f>S387*H387</f>
        <v>0</v>
      </c>
      <c r="AR387" s="22" t="s">
        <v>248</v>
      </c>
      <c r="AT387" s="22" t="s">
        <v>146</v>
      </c>
      <c r="AU387" s="22" t="s">
        <v>84</v>
      </c>
      <c r="AY387" s="22" t="s">
        <v>141</v>
      </c>
      <c r="BE387" s="182">
        <f>IF(N387="základní",J387,0)</f>
        <v>0</v>
      </c>
      <c r="BF387" s="182">
        <f>IF(N387="snížená",J387,0)</f>
        <v>0</v>
      </c>
      <c r="BG387" s="182">
        <f>IF(N387="zákl. přenesená",J387,0)</f>
        <v>0</v>
      </c>
      <c r="BH387" s="182">
        <f>IF(N387="sníž. přenesená",J387,0)</f>
        <v>0</v>
      </c>
      <c r="BI387" s="182">
        <f>IF(N387="nulová",J387,0)</f>
        <v>0</v>
      </c>
      <c r="BJ387" s="22" t="s">
        <v>24</v>
      </c>
      <c r="BK387" s="182">
        <f>ROUND(I387*H387,2)</f>
        <v>0</v>
      </c>
      <c r="BL387" s="22" t="s">
        <v>248</v>
      </c>
      <c r="BM387" s="22" t="s">
        <v>667</v>
      </c>
    </row>
    <row r="388" spans="2:47" s="1" customFormat="1" ht="24">
      <c r="B388" s="39"/>
      <c r="D388" s="184" t="s">
        <v>176</v>
      </c>
      <c r="F388" s="196" t="s">
        <v>668</v>
      </c>
      <c r="I388" s="197"/>
      <c r="L388" s="39"/>
      <c r="M388" s="198"/>
      <c r="N388" s="40"/>
      <c r="O388" s="40"/>
      <c r="P388" s="40"/>
      <c r="Q388" s="40"/>
      <c r="R388" s="40"/>
      <c r="S388" s="40"/>
      <c r="T388" s="68"/>
      <c r="AT388" s="22" t="s">
        <v>176</v>
      </c>
      <c r="AU388" s="22" t="s">
        <v>84</v>
      </c>
    </row>
    <row r="389" spans="2:51" s="11" customFormat="1" ht="12">
      <c r="B389" s="183"/>
      <c r="D389" s="192" t="s">
        <v>154</v>
      </c>
      <c r="E389" s="193" t="s">
        <v>5</v>
      </c>
      <c r="F389" s="194" t="s">
        <v>669</v>
      </c>
      <c r="H389" s="195">
        <v>1.452</v>
      </c>
      <c r="I389" s="188"/>
      <c r="L389" s="183"/>
      <c r="M389" s="189"/>
      <c r="N389" s="190"/>
      <c r="O389" s="190"/>
      <c r="P389" s="190"/>
      <c r="Q389" s="190"/>
      <c r="R389" s="190"/>
      <c r="S389" s="190"/>
      <c r="T389" s="191"/>
      <c r="AT389" s="185" t="s">
        <v>154</v>
      </c>
      <c r="AU389" s="185" t="s">
        <v>84</v>
      </c>
      <c r="AV389" s="11" t="s">
        <v>84</v>
      </c>
      <c r="AW389" s="11" t="s">
        <v>156</v>
      </c>
      <c r="AX389" s="11" t="s">
        <v>75</v>
      </c>
      <c r="AY389" s="185" t="s">
        <v>141</v>
      </c>
    </row>
    <row r="390" spans="2:65" s="1" customFormat="1" ht="28.8" customHeight="1">
      <c r="B390" s="170"/>
      <c r="C390" s="171" t="s">
        <v>670</v>
      </c>
      <c r="D390" s="171" t="s">
        <v>146</v>
      </c>
      <c r="E390" s="172" t="s">
        <v>671</v>
      </c>
      <c r="F390" s="173" t="s">
        <v>672</v>
      </c>
      <c r="G390" s="174" t="s">
        <v>302</v>
      </c>
      <c r="H390" s="175">
        <v>2</v>
      </c>
      <c r="I390" s="176"/>
      <c r="J390" s="177">
        <f>ROUND(I390*H390,2)</f>
        <v>0</v>
      </c>
      <c r="K390" s="173" t="s">
        <v>150</v>
      </c>
      <c r="L390" s="39"/>
      <c r="M390" s="178" t="s">
        <v>5</v>
      </c>
      <c r="N390" s="179" t="s">
        <v>46</v>
      </c>
      <c r="O390" s="40"/>
      <c r="P390" s="180">
        <f>O390*H390</f>
        <v>0</v>
      </c>
      <c r="Q390" s="180">
        <v>0.00342</v>
      </c>
      <c r="R390" s="180">
        <f>Q390*H390</f>
        <v>0.00684</v>
      </c>
      <c r="S390" s="180">
        <v>0</v>
      </c>
      <c r="T390" s="181">
        <f>S390*H390</f>
        <v>0</v>
      </c>
      <c r="AR390" s="22" t="s">
        <v>248</v>
      </c>
      <c r="AT390" s="22" t="s">
        <v>146</v>
      </c>
      <c r="AU390" s="22" t="s">
        <v>84</v>
      </c>
      <c r="AY390" s="22" t="s">
        <v>141</v>
      </c>
      <c r="BE390" s="182">
        <f>IF(N390="základní",J390,0)</f>
        <v>0</v>
      </c>
      <c r="BF390" s="182">
        <f>IF(N390="snížená",J390,0)</f>
        <v>0</v>
      </c>
      <c r="BG390" s="182">
        <f>IF(N390="zákl. přenesená",J390,0)</f>
        <v>0</v>
      </c>
      <c r="BH390" s="182">
        <f>IF(N390="sníž. přenesená",J390,0)</f>
        <v>0</v>
      </c>
      <c r="BI390" s="182">
        <f>IF(N390="nulová",J390,0)</f>
        <v>0</v>
      </c>
      <c r="BJ390" s="22" t="s">
        <v>24</v>
      </c>
      <c r="BK390" s="182">
        <f>ROUND(I390*H390,2)</f>
        <v>0</v>
      </c>
      <c r="BL390" s="22" t="s">
        <v>248</v>
      </c>
      <c r="BM390" s="22" t="s">
        <v>673</v>
      </c>
    </row>
    <row r="391" spans="2:47" s="1" customFormat="1" ht="36">
      <c r="B391" s="39"/>
      <c r="D391" s="184" t="s">
        <v>176</v>
      </c>
      <c r="F391" s="196" t="s">
        <v>674</v>
      </c>
      <c r="I391" s="197"/>
      <c r="L391" s="39"/>
      <c r="M391" s="198"/>
      <c r="N391" s="40"/>
      <c r="O391" s="40"/>
      <c r="P391" s="40"/>
      <c r="Q391" s="40"/>
      <c r="R391" s="40"/>
      <c r="S391" s="40"/>
      <c r="T391" s="68"/>
      <c r="AT391" s="22" t="s">
        <v>176</v>
      </c>
      <c r="AU391" s="22" t="s">
        <v>84</v>
      </c>
    </row>
    <row r="392" spans="2:51" s="11" customFormat="1" ht="12">
      <c r="B392" s="183"/>
      <c r="D392" s="192" t="s">
        <v>154</v>
      </c>
      <c r="E392" s="193" t="s">
        <v>5</v>
      </c>
      <c r="F392" s="194" t="s">
        <v>675</v>
      </c>
      <c r="H392" s="195">
        <v>2</v>
      </c>
      <c r="I392" s="188"/>
      <c r="L392" s="183"/>
      <c r="M392" s="189"/>
      <c r="N392" s="190"/>
      <c r="O392" s="190"/>
      <c r="P392" s="190"/>
      <c r="Q392" s="190"/>
      <c r="R392" s="190"/>
      <c r="S392" s="190"/>
      <c r="T392" s="191"/>
      <c r="AT392" s="185" t="s">
        <v>154</v>
      </c>
      <c r="AU392" s="185" t="s">
        <v>84</v>
      </c>
      <c r="AV392" s="11" t="s">
        <v>84</v>
      </c>
      <c r="AW392" s="11" t="s">
        <v>156</v>
      </c>
      <c r="AX392" s="11" t="s">
        <v>75</v>
      </c>
      <c r="AY392" s="185" t="s">
        <v>141</v>
      </c>
    </row>
    <row r="393" spans="2:65" s="1" customFormat="1" ht="28.8" customHeight="1">
      <c r="B393" s="170"/>
      <c r="C393" s="171" t="s">
        <v>676</v>
      </c>
      <c r="D393" s="171" t="s">
        <v>146</v>
      </c>
      <c r="E393" s="172" t="s">
        <v>677</v>
      </c>
      <c r="F393" s="173" t="s">
        <v>678</v>
      </c>
      <c r="G393" s="174" t="s">
        <v>302</v>
      </c>
      <c r="H393" s="175">
        <v>10</v>
      </c>
      <c r="I393" s="176"/>
      <c r="J393" s="177">
        <f>ROUND(I393*H393,2)</f>
        <v>0</v>
      </c>
      <c r="K393" s="173" t="s">
        <v>150</v>
      </c>
      <c r="L393" s="39"/>
      <c r="M393" s="178" t="s">
        <v>5</v>
      </c>
      <c r="N393" s="179" t="s">
        <v>46</v>
      </c>
      <c r="O393" s="40"/>
      <c r="P393" s="180">
        <f>O393*H393</f>
        <v>0</v>
      </c>
      <c r="Q393" s="180">
        <v>0.00546</v>
      </c>
      <c r="R393" s="180">
        <f>Q393*H393</f>
        <v>0.054599999999999996</v>
      </c>
      <c r="S393" s="180">
        <v>0</v>
      </c>
      <c r="T393" s="181">
        <f>S393*H393</f>
        <v>0</v>
      </c>
      <c r="AR393" s="22" t="s">
        <v>248</v>
      </c>
      <c r="AT393" s="22" t="s">
        <v>146</v>
      </c>
      <c r="AU393" s="22" t="s">
        <v>84</v>
      </c>
      <c r="AY393" s="22" t="s">
        <v>141</v>
      </c>
      <c r="BE393" s="182">
        <f>IF(N393="základní",J393,0)</f>
        <v>0</v>
      </c>
      <c r="BF393" s="182">
        <f>IF(N393="snížená",J393,0)</f>
        <v>0</v>
      </c>
      <c r="BG393" s="182">
        <f>IF(N393="zákl. přenesená",J393,0)</f>
        <v>0</v>
      </c>
      <c r="BH393" s="182">
        <f>IF(N393="sníž. přenesená",J393,0)</f>
        <v>0</v>
      </c>
      <c r="BI393" s="182">
        <f>IF(N393="nulová",J393,0)</f>
        <v>0</v>
      </c>
      <c r="BJ393" s="22" t="s">
        <v>24</v>
      </c>
      <c r="BK393" s="182">
        <f>ROUND(I393*H393,2)</f>
        <v>0</v>
      </c>
      <c r="BL393" s="22" t="s">
        <v>248</v>
      </c>
      <c r="BM393" s="22" t="s">
        <v>679</v>
      </c>
    </row>
    <row r="394" spans="2:47" s="1" customFormat="1" ht="36">
      <c r="B394" s="39"/>
      <c r="D394" s="184" t="s">
        <v>176</v>
      </c>
      <c r="F394" s="196" t="s">
        <v>680</v>
      </c>
      <c r="I394" s="197"/>
      <c r="L394" s="39"/>
      <c r="M394" s="198"/>
      <c r="N394" s="40"/>
      <c r="O394" s="40"/>
      <c r="P394" s="40"/>
      <c r="Q394" s="40"/>
      <c r="R394" s="40"/>
      <c r="S394" s="40"/>
      <c r="T394" s="68"/>
      <c r="AT394" s="22" t="s">
        <v>176</v>
      </c>
      <c r="AU394" s="22" t="s">
        <v>84</v>
      </c>
    </row>
    <row r="395" spans="2:51" s="11" customFormat="1" ht="12">
      <c r="B395" s="183"/>
      <c r="D395" s="192" t="s">
        <v>154</v>
      </c>
      <c r="E395" s="193" t="s">
        <v>5</v>
      </c>
      <c r="F395" s="194" t="s">
        <v>681</v>
      </c>
      <c r="H395" s="195">
        <v>10</v>
      </c>
      <c r="I395" s="188"/>
      <c r="L395" s="183"/>
      <c r="M395" s="189"/>
      <c r="N395" s="190"/>
      <c r="O395" s="190"/>
      <c r="P395" s="190"/>
      <c r="Q395" s="190"/>
      <c r="R395" s="190"/>
      <c r="S395" s="190"/>
      <c r="T395" s="191"/>
      <c r="AT395" s="185" t="s">
        <v>154</v>
      </c>
      <c r="AU395" s="185" t="s">
        <v>84</v>
      </c>
      <c r="AV395" s="11" t="s">
        <v>84</v>
      </c>
      <c r="AW395" s="11" t="s">
        <v>156</v>
      </c>
      <c r="AX395" s="11" t="s">
        <v>75</v>
      </c>
      <c r="AY395" s="185" t="s">
        <v>141</v>
      </c>
    </row>
    <row r="396" spans="2:65" s="1" customFormat="1" ht="20.4" customHeight="1">
      <c r="B396" s="170"/>
      <c r="C396" s="171" t="s">
        <v>682</v>
      </c>
      <c r="D396" s="171" t="s">
        <v>146</v>
      </c>
      <c r="E396" s="172" t="s">
        <v>683</v>
      </c>
      <c r="F396" s="173" t="s">
        <v>684</v>
      </c>
      <c r="G396" s="174" t="s">
        <v>302</v>
      </c>
      <c r="H396" s="175">
        <v>10</v>
      </c>
      <c r="I396" s="176"/>
      <c r="J396" s="177">
        <f>ROUND(I396*H396,2)</f>
        <v>0</v>
      </c>
      <c r="K396" s="173" t="s">
        <v>5</v>
      </c>
      <c r="L396" s="39"/>
      <c r="M396" s="178" t="s">
        <v>5</v>
      </c>
      <c r="N396" s="179" t="s">
        <v>46</v>
      </c>
      <c r="O396" s="40"/>
      <c r="P396" s="180">
        <f>O396*H396</f>
        <v>0</v>
      </c>
      <c r="Q396" s="180">
        <v>0.00639614</v>
      </c>
      <c r="R396" s="180">
        <f>Q396*H396</f>
        <v>0.0639614</v>
      </c>
      <c r="S396" s="180">
        <v>0</v>
      </c>
      <c r="T396" s="181">
        <f>S396*H396</f>
        <v>0</v>
      </c>
      <c r="AR396" s="22" t="s">
        <v>248</v>
      </c>
      <c r="AT396" s="22" t="s">
        <v>146</v>
      </c>
      <c r="AU396" s="22" t="s">
        <v>84</v>
      </c>
      <c r="AY396" s="22" t="s">
        <v>141</v>
      </c>
      <c r="BE396" s="182">
        <f>IF(N396="základní",J396,0)</f>
        <v>0</v>
      </c>
      <c r="BF396" s="182">
        <f>IF(N396="snížená",J396,0)</f>
        <v>0</v>
      </c>
      <c r="BG396" s="182">
        <f>IF(N396="zákl. přenesená",J396,0)</f>
        <v>0</v>
      </c>
      <c r="BH396" s="182">
        <f>IF(N396="sníž. přenesená",J396,0)</f>
        <v>0</v>
      </c>
      <c r="BI396" s="182">
        <f>IF(N396="nulová",J396,0)</f>
        <v>0</v>
      </c>
      <c r="BJ396" s="22" t="s">
        <v>24</v>
      </c>
      <c r="BK396" s="182">
        <f>ROUND(I396*H396,2)</f>
        <v>0</v>
      </c>
      <c r="BL396" s="22" t="s">
        <v>248</v>
      </c>
      <c r="BM396" s="22" t="s">
        <v>685</v>
      </c>
    </row>
    <row r="397" spans="2:65" s="1" customFormat="1" ht="20.4" customHeight="1">
      <c r="B397" s="170"/>
      <c r="C397" s="171" t="s">
        <v>686</v>
      </c>
      <c r="D397" s="171" t="s">
        <v>146</v>
      </c>
      <c r="E397" s="172" t="s">
        <v>687</v>
      </c>
      <c r="F397" s="173" t="s">
        <v>688</v>
      </c>
      <c r="G397" s="174" t="s">
        <v>302</v>
      </c>
      <c r="H397" s="175">
        <v>10</v>
      </c>
      <c r="I397" s="176"/>
      <c r="J397" s="177">
        <f>ROUND(I397*H397,2)</f>
        <v>0</v>
      </c>
      <c r="K397" s="173" t="s">
        <v>5</v>
      </c>
      <c r="L397" s="39"/>
      <c r="M397" s="178" t="s">
        <v>5</v>
      </c>
      <c r="N397" s="179" t="s">
        <v>46</v>
      </c>
      <c r="O397" s="40"/>
      <c r="P397" s="180">
        <f>O397*H397</f>
        <v>0</v>
      </c>
      <c r="Q397" s="180">
        <v>0.00055285</v>
      </c>
      <c r="R397" s="180">
        <f>Q397*H397</f>
        <v>0.0055285</v>
      </c>
      <c r="S397" s="180">
        <v>0</v>
      </c>
      <c r="T397" s="181">
        <f>S397*H397</f>
        <v>0</v>
      </c>
      <c r="AR397" s="22" t="s">
        <v>248</v>
      </c>
      <c r="AT397" s="22" t="s">
        <v>146</v>
      </c>
      <c r="AU397" s="22" t="s">
        <v>84</v>
      </c>
      <c r="AY397" s="22" t="s">
        <v>141</v>
      </c>
      <c r="BE397" s="182">
        <f>IF(N397="základní",J397,0)</f>
        <v>0</v>
      </c>
      <c r="BF397" s="182">
        <f>IF(N397="snížená",J397,0)</f>
        <v>0</v>
      </c>
      <c r="BG397" s="182">
        <f>IF(N397="zákl. přenesená",J397,0)</f>
        <v>0</v>
      </c>
      <c r="BH397" s="182">
        <f>IF(N397="sníž. přenesená",J397,0)</f>
        <v>0</v>
      </c>
      <c r="BI397" s="182">
        <f>IF(N397="nulová",J397,0)</f>
        <v>0</v>
      </c>
      <c r="BJ397" s="22" t="s">
        <v>24</v>
      </c>
      <c r="BK397" s="182">
        <f>ROUND(I397*H397,2)</f>
        <v>0</v>
      </c>
      <c r="BL397" s="22" t="s">
        <v>248</v>
      </c>
      <c r="BM397" s="22" t="s">
        <v>689</v>
      </c>
    </row>
    <row r="398" spans="2:65" s="1" customFormat="1" ht="20.4" customHeight="1">
      <c r="B398" s="170"/>
      <c r="C398" s="171" t="s">
        <v>690</v>
      </c>
      <c r="D398" s="171" t="s">
        <v>146</v>
      </c>
      <c r="E398" s="172" t="s">
        <v>691</v>
      </c>
      <c r="F398" s="173" t="s">
        <v>692</v>
      </c>
      <c r="G398" s="174" t="s">
        <v>205</v>
      </c>
      <c r="H398" s="175">
        <v>275</v>
      </c>
      <c r="I398" s="176"/>
      <c r="J398" s="177">
        <f>ROUND(I398*H398,2)</f>
        <v>0</v>
      </c>
      <c r="K398" s="173" t="s">
        <v>150</v>
      </c>
      <c r="L398" s="39"/>
      <c r="M398" s="178" t="s">
        <v>5</v>
      </c>
      <c r="N398" s="179" t="s">
        <v>46</v>
      </c>
      <c r="O398" s="40"/>
      <c r="P398" s="180">
        <f>O398*H398</f>
        <v>0</v>
      </c>
      <c r="Q398" s="180">
        <v>0.00286</v>
      </c>
      <c r="R398" s="180">
        <f>Q398*H398</f>
        <v>0.7865000000000001</v>
      </c>
      <c r="S398" s="180">
        <v>0</v>
      </c>
      <c r="T398" s="181">
        <f>S398*H398</f>
        <v>0</v>
      </c>
      <c r="AR398" s="22" t="s">
        <v>248</v>
      </c>
      <c r="AT398" s="22" t="s">
        <v>146</v>
      </c>
      <c r="AU398" s="22" t="s">
        <v>84</v>
      </c>
      <c r="AY398" s="22" t="s">
        <v>141</v>
      </c>
      <c r="BE398" s="182">
        <f>IF(N398="základní",J398,0)</f>
        <v>0</v>
      </c>
      <c r="BF398" s="182">
        <f>IF(N398="snížená",J398,0)</f>
        <v>0</v>
      </c>
      <c r="BG398" s="182">
        <f>IF(N398="zákl. přenesená",J398,0)</f>
        <v>0</v>
      </c>
      <c r="BH398" s="182">
        <f>IF(N398="sníž. přenesená",J398,0)</f>
        <v>0</v>
      </c>
      <c r="BI398" s="182">
        <f>IF(N398="nulová",J398,0)</f>
        <v>0</v>
      </c>
      <c r="BJ398" s="22" t="s">
        <v>24</v>
      </c>
      <c r="BK398" s="182">
        <f>ROUND(I398*H398,2)</f>
        <v>0</v>
      </c>
      <c r="BL398" s="22" t="s">
        <v>248</v>
      </c>
      <c r="BM398" s="22" t="s">
        <v>693</v>
      </c>
    </row>
    <row r="399" spans="2:47" s="1" customFormat="1" ht="24">
      <c r="B399" s="39"/>
      <c r="D399" s="184" t="s">
        <v>176</v>
      </c>
      <c r="F399" s="196" t="s">
        <v>694</v>
      </c>
      <c r="I399" s="197"/>
      <c r="L399" s="39"/>
      <c r="M399" s="198"/>
      <c r="N399" s="40"/>
      <c r="O399" s="40"/>
      <c r="P399" s="40"/>
      <c r="Q399" s="40"/>
      <c r="R399" s="40"/>
      <c r="S399" s="40"/>
      <c r="T399" s="68"/>
      <c r="AT399" s="22" t="s">
        <v>176</v>
      </c>
      <c r="AU399" s="22" t="s">
        <v>84</v>
      </c>
    </row>
    <row r="400" spans="2:51" s="11" customFormat="1" ht="12">
      <c r="B400" s="183"/>
      <c r="D400" s="184" t="s">
        <v>154</v>
      </c>
      <c r="E400" s="185" t="s">
        <v>5</v>
      </c>
      <c r="F400" s="186" t="s">
        <v>629</v>
      </c>
      <c r="H400" s="187">
        <v>2</v>
      </c>
      <c r="I400" s="188"/>
      <c r="L400" s="183"/>
      <c r="M400" s="189"/>
      <c r="N400" s="190"/>
      <c r="O400" s="190"/>
      <c r="P400" s="190"/>
      <c r="Q400" s="190"/>
      <c r="R400" s="190"/>
      <c r="S400" s="190"/>
      <c r="T400" s="191"/>
      <c r="AT400" s="185" t="s">
        <v>154</v>
      </c>
      <c r="AU400" s="185" t="s">
        <v>84</v>
      </c>
      <c r="AV400" s="11" t="s">
        <v>84</v>
      </c>
      <c r="AW400" s="11" t="s">
        <v>156</v>
      </c>
      <c r="AX400" s="11" t="s">
        <v>75</v>
      </c>
      <c r="AY400" s="185" t="s">
        <v>141</v>
      </c>
    </row>
    <row r="401" spans="2:51" s="11" customFormat="1" ht="12">
      <c r="B401" s="183"/>
      <c r="D401" s="184" t="s">
        <v>154</v>
      </c>
      <c r="E401" s="185" t="s">
        <v>5</v>
      </c>
      <c r="F401" s="186" t="s">
        <v>630</v>
      </c>
      <c r="H401" s="187">
        <v>10.5</v>
      </c>
      <c r="I401" s="188"/>
      <c r="L401" s="183"/>
      <c r="M401" s="189"/>
      <c r="N401" s="190"/>
      <c r="O401" s="190"/>
      <c r="P401" s="190"/>
      <c r="Q401" s="190"/>
      <c r="R401" s="190"/>
      <c r="S401" s="190"/>
      <c r="T401" s="191"/>
      <c r="AT401" s="185" t="s">
        <v>154</v>
      </c>
      <c r="AU401" s="185" t="s">
        <v>84</v>
      </c>
      <c r="AV401" s="11" t="s">
        <v>84</v>
      </c>
      <c r="AW401" s="11" t="s">
        <v>156</v>
      </c>
      <c r="AX401" s="11" t="s">
        <v>75</v>
      </c>
      <c r="AY401" s="185" t="s">
        <v>141</v>
      </c>
    </row>
    <row r="402" spans="2:51" s="11" customFormat="1" ht="12">
      <c r="B402" s="183"/>
      <c r="D402" s="184" t="s">
        <v>154</v>
      </c>
      <c r="E402" s="185" t="s">
        <v>5</v>
      </c>
      <c r="F402" s="186" t="s">
        <v>631</v>
      </c>
      <c r="H402" s="187">
        <v>5</v>
      </c>
      <c r="I402" s="188"/>
      <c r="L402" s="183"/>
      <c r="M402" s="189"/>
      <c r="N402" s="190"/>
      <c r="O402" s="190"/>
      <c r="P402" s="190"/>
      <c r="Q402" s="190"/>
      <c r="R402" s="190"/>
      <c r="S402" s="190"/>
      <c r="T402" s="191"/>
      <c r="AT402" s="185" t="s">
        <v>154</v>
      </c>
      <c r="AU402" s="185" t="s">
        <v>84</v>
      </c>
      <c r="AV402" s="11" t="s">
        <v>84</v>
      </c>
      <c r="AW402" s="11" t="s">
        <v>156</v>
      </c>
      <c r="AX402" s="11" t="s">
        <v>75</v>
      </c>
      <c r="AY402" s="185" t="s">
        <v>141</v>
      </c>
    </row>
    <row r="403" spans="2:51" s="11" customFormat="1" ht="12">
      <c r="B403" s="183"/>
      <c r="D403" s="184" t="s">
        <v>154</v>
      </c>
      <c r="E403" s="185" t="s">
        <v>5</v>
      </c>
      <c r="F403" s="186" t="s">
        <v>632</v>
      </c>
      <c r="H403" s="187">
        <v>16.5</v>
      </c>
      <c r="I403" s="188"/>
      <c r="L403" s="183"/>
      <c r="M403" s="189"/>
      <c r="N403" s="190"/>
      <c r="O403" s="190"/>
      <c r="P403" s="190"/>
      <c r="Q403" s="190"/>
      <c r="R403" s="190"/>
      <c r="S403" s="190"/>
      <c r="T403" s="191"/>
      <c r="AT403" s="185" t="s">
        <v>154</v>
      </c>
      <c r="AU403" s="185" t="s">
        <v>84</v>
      </c>
      <c r="AV403" s="11" t="s">
        <v>84</v>
      </c>
      <c r="AW403" s="11" t="s">
        <v>156</v>
      </c>
      <c r="AX403" s="11" t="s">
        <v>75</v>
      </c>
      <c r="AY403" s="185" t="s">
        <v>141</v>
      </c>
    </row>
    <row r="404" spans="2:51" s="11" customFormat="1" ht="12">
      <c r="B404" s="183"/>
      <c r="D404" s="184" t="s">
        <v>154</v>
      </c>
      <c r="E404" s="185" t="s">
        <v>5</v>
      </c>
      <c r="F404" s="186" t="s">
        <v>633</v>
      </c>
      <c r="H404" s="187">
        <v>10</v>
      </c>
      <c r="I404" s="188"/>
      <c r="L404" s="183"/>
      <c r="M404" s="189"/>
      <c r="N404" s="190"/>
      <c r="O404" s="190"/>
      <c r="P404" s="190"/>
      <c r="Q404" s="190"/>
      <c r="R404" s="190"/>
      <c r="S404" s="190"/>
      <c r="T404" s="191"/>
      <c r="AT404" s="185" t="s">
        <v>154</v>
      </c>
      <c r="AU404" s="185" t="s">
        <v>84</v>
      </c>
      <c r="AV404" s="11" t="s">
        <v>84</v>
      </c>
      <c r="AW404" s="11" t="s">
        <v>156</v>
      </c>
      <c r="AX404" s="11" t="s">
        <v>75</v>
      </c>
      <c r="AY404" s="185" t="s">
        <v>141</v>
      </c>
    </row>
    <row r="405" spans="2:51" s="11" customFormat="1" ht="12">
      <c r="B405" s="183"/>
      <c r="D405" s="184" t="s">
        <v>154</v>
      </c>
      <c r="E405" s="185" t="s">
        <v>5</v>
      </c>
      <c r="F405" s="186" t="s">
        <v>634</v>
      </c>
      <c r="H405" s="187">
        <v>8</v>
      </c>
      <c r="I405" s="188"/>
      <c r="L405" s="183"/>
      <c r="M405" s="189"/>
      <c r="N405" s="190"/>
      <c r="O405" s="190"/>
      <c r="P405" s="190"/>
      <c r="Q405" s="190"/>
      <c r="R405" s="190"/>
      <c r="S405" s="190"/>
      <c r="T405" s="191"/>
      <c r="AT405" s="185" t="s">
        <v>154</v>
      </c>
      <c r="AU405" s="185" t="s">
        <v>84</v>
      </c>
      <c r="AV405" s="11" t="s">
        <v>84</v>
      </c>
      <c r="AW405" s="11" t="s">
        <v>156</v>
      </c>
      <c r="AX405" s="11" t="s">
        <v>75</v>
      </c>
      <c r="AY405" s="185" t="s">
        <v>141</v>
      </c>
    </row>
    <row r="406" spans="2:51" s="11" customFormat="1" ht="12">
      <c r="B406" s="183"/>
      <c r="D406" s="184" t="s">
        <v>154</v>
      </c>
      <c r="E406" s="185" t="s">
        <v>5</v>
      </c>
      <c r="F406" s="186" t="s">
        <v>635</v>
      </c>
      <c r="H406" s="187">
        <v>21.5</v>
      </c>
      <c r="I406" s="188"/>
      <c r="L406" s="183"/>
      <c r="M406" s="189"/>
      <c r="N406" s="190"/>
      <c r="O406" s="190"/>
      <c r="P406" s="190"/>
      <c r="Q406" s="190"/>
      <c r="R406" s="190"/>
      <c r="S406" s="190"/>
      <c r="T406" s="191"/>
      <c r="AT406" s="185" t="s">
        <v>154</v>
      </c>
      <c r="AU406" s="185" t="s">
        <v>84</v>
      </c>
      <c r="AV406" s="11" t="s">
        <v>84</v>
      </c>
      <c r="AW406" s="11" t="s">
        <v>156</v>
      </c>
      <c r="AX406" s="11" t="s">
        <v>75</v>
      </c>
      <c r="AY406" s="185" t="s">
        <v>141</v>
      </c>
    </row>
    <row r="407" spans="2:51" s="12" customFormat="1" ht="12">
      <c r="B407" s="200"/>
      <c r="D407" s="184" t="s">
        <v>154</v>
      </c>
      <c r="E407" s="201" t="s">
        <v>5</v>
      </c>
      <c r="F407" s="202" t="s">
        <v>257</v>
      </c>
      <c r="H407" s="203" t="s">
        <v>5</v>
      </c>
      <c r="I407" s="204"/>
      <c r="L407" s="200"/>
      <c r="M407" s="205"/>
      <c r="N407" s="206"/>
      <c r="O407" s="206"/>
      <c r="P407" s="206"/>
      <c r="Q407" s="206"/>
      <c r="R407" s="206"/>
      <c r="S407" s="206"/>
      <c r="T407" s="207"/>
      <c r="AT407" s="203" t="s">
        <v>154</v>
      </c>
      <c r="AU407" s="203" t="s">
        <v>84</v>
      </c>
      <c r="AV407" s="12" t="s">
        <v>24</v>
      </c>
      <c r="AW407" s="12" t="s">
        <v>156</v>
      </c>
      <c r="AX407" s="12" t="s">
        <v>75</v>
      </c>
      <c r="AY407" s="203" t="s">
        <v>141</v>
      </c>
    </row>
    <row r="408" spans="2:51" s="11" customFormat="1" ht="12">
      <c r="B408" s="183"/>
      <c r="D408" s="184" t="s">
        <v>154</v>
      </c>
      <c r="E408" s="185" t="s">
        <v>5</v>
      </c>
      <c r="F408" s="186" t="s">
        <v>636</v>
      </c>
      <c r="H408" s="187">
        <v>8.5</v>
      </c>
      <c r="I408" s="188"/>
      <c r="L408" s="183"/>
      <c r="M408" s="189"/>
      <c r="N408" s="190"/>
      <c r="O408" s="190"/>
      <c r="P408" s="190"/>
      <c r="Q408" s="190"/>
      <c r="R408" s="190"/>
      <c r="S408" s="190"/>
      <c r="T408" s="191"/>
      <c r="AT408" s="185" t="s">
        <v>154</v>
      </c>
      <c r="AU408" s="185" t="s">
        <v>84</v>
      </c>
      <c r="AV408" s="11" t="s">
        <v>84</v>
      </c>
      <c r="AW408" s="11" t="s">
        <v>156</v>
      </c>
      <c r="AX408" s="11" t="s">
        <v>75</v>
      </c>
      <c r="AY408" s="185" t="s">
        <v>141</v>
      </c>
    </row>
    <row r="409" spans="2:51" s="11" customFormat="1" ht="12">
      <c r="B409" s="183"/>
      <c r="D409" s="184" t="s">
        <v>154</v>
      </c>
      <c r="E409" s="185" t="s">
        <v>5</v>
      </c>
      <c r="F409" s="186" t="s">
        <v>695</v>
      </c>
      <c r="H409" s="187">
        <v>55.8</v>
      </c>
      <c r="I409" s="188"/>
      <c r="L409" s="183"/>
      <c r="M409" s="189"/>
      <c r="N409" s="190"/>
      <c r="O409" s="190"/>
      <c r="P409" s="190"/>
      <c r="Q409" s="190"/>
      <c r="R409" s="190"/>
      <c r="S409" s="190"/>
      <c r="T409" s="191"/>
      <c r="AT409" s="185" t="s">
        <v>154</v>
      </c>
      <c r="AU409" s="185" t="s">
        <v>84</v>
      </c>
      <c r="AV409" s="11" t="s">
        <v>84</v>
      </c>
      <c r="AW409" s="11" t="s">
        <v>156</v>
      </c>
      <c r="AX409" s="11" t="s">
        <v>75</v>
      </c>
      <c r="AY409" s="185" t="s">
        <v>141</v>
      </c>
    </row>
    <row r="410" spans="2:51" s="11" customFormat="1" ht="12">
      <c r="B410" s="183"/>
      <c r="D410" s="184" t="s">
        <v>154</v>
      </c>
      <c r="E410" s="185" t="s">
        <v>5</v>
      </c>
      <c r="F410" s="186" t="s">
        <v>696</v>
      </c>
      <c r="H410" s="187">
        <v>73.1</v>
      </c>
      <c r="I410" s="188"/>
      <c r="L410" s="183"/>
      <c r="M410" s="189"/>
      <c r="N410" s="190"/>
      <c r="O410" s="190"/>
      <c r="P410" s="190"/>
      <c r="Q410" s="190"/>
      <c r="R410" s="190"/>
      <c r="S410" s="190"/>
      <c r="T410" s="191"/>
      <c r="AT410" s="185" t="s">
        <v>154</v>
      </c>
      <c r="AU410" s="185" t="s">
        <v>84</v>
      </c>
      <c r="AV410" s="11" t="s">
        <v>84</v>
      </c>
      <c r="AW410" s="11" t="s">
        <v>156</v>
      </c>
      <c r="AX410" s="11" t="s">
        <v>75</v>
      </c>
      <c r="AY410" s="185" t="s">
        <v>141</v>
      </c>
    </row>
    <row r="411" spans="2:51" s="11" customFormat="1" ht="12">
      <c r="B411" s="183"/>
      <c r="D411" s="192" t="s">
        <v>154</v>
      </c>
      <c r="E411" s="193" t="s">
        <v>5</v>
      </c>
      <c r="F411" s="194" t="s">
        <v>639</v>
      </c>
      <c r="H411" s="195">
        <v>64.1</v>
      </c>
      <c r="I411" s="188"/>
      <c r="L411" s="183"/>
      <c r="M411" s="189"/>
      <c r="N411" s="190"/>
      <c r="O411" s="190"/>
      <c r="P411" s="190"/>
      <c r="Q411" s="190"/>
      <c r="R411" s="190"/>
      <c r="S411" s="190"/>
      <c r="T411" s="191"/>
      <c r="AT411" s="185" t="s">
        <v>154</v>
      </c>
      <c r="AU411" s="185" t="s">
        <v>84</v>
      </c>
      <c r="AV411" s="11" t="s">
        <v>84</v>
      </c>
      <c r="AW411" s="11" t="s">
        <v>156</v>
      </c>
      <c r="AX411" s="11" t="s">
        <v>75</v>
      </c>
      <c r="AY411" s="185" t="s">
        <v>141</v>
      </c>
    </row>
    <row r="412" spans="2:65" s="1" customFormat="1" ht="20.4" customHeight="1">
      <c r="B412" s="170"/>
      <c r="C412" s="171" t="s">
        <v>697</v>
      </c>
      <c r="D412" s="171" t="s">
        <v>146</v>
      </c>
      <c r="E412" s="172" t="s">
        <v>698</v>
      </c>
      <c r="F412" s="173" t="s">
        <v>699</v>
      </c>
      <c r="G412" s="174" t="s">
        <v>302</v>
      </c>
      <c r="H412" s="175">
        <v>275</v>
      </c>
      <c r="I412" s="176"/>
      <c r="J412" s="177">
        <f>ROUND(I412*H412,2)</f>
        <v>0</v>
      </c>
      <c r="K412" s="173" t="s">
        <v>5</v>
      </c>
      <c r="L412" s="39"/>
      <c r="M412" s="178" t="s">
        <v>5</v>
      </c>
      <c r="N412" s="179" t="s">
        <v>46</v>
      </c>
      <c r="O412" s="40"/>
      <c r="P412" s="180">
        <f>O412*H412</f>
        <v>0</v>
      </c>
      <c r="Q412" s="180">
        <v>0</v>
      </c>
      <c r="R412" s="180">
        <f>Q412*H412</f>
        <v>0</v>
      </c>
      <c r="S412" s="180">
        <v>0</v>
      </c>
      <c r="T412" s="181">
        <f>S412*H412</f>
        <v>0</v>
      </c>
      <c r="AR412" s="22" t="s">
        <v>248</v>
      </c>
      <c r="AT412" s="22" t="s">
        <v>146</v>
      </c>
      <c r="AU412" s="22" t="s">
        <v>84</v>
      </c>
      <c r="AY412" s="22" t="s">
        <v>141</v>
      </c>
      <c r="BE412" s="182">
        <f>IF(N412="základní",J412,0)</f>
        <v>0</v>
      </c>
      <c r="BF412" s="182">
        <f>IF(N412="snížená",J412,0)</f>
        <v>0</v>
      </c>
      <c r="BG412" s="182">
        <f>IF(N412="zákl. přenesená",J412,0)</f>
        <v>0</v>
      </c>
      <c r="BH412" s="182">
        <f>IF(N412="sníž. přenesená",J412,0)</f>
        <v>0</v>
      </c>
      <c r="BI412" s="182">
        <f>IF(N412="nulová",J412,0)</f>
        <v>0</v>
      </c>
      <c r="BJ412" s="22" t="s">
        <v>24</v>
      </c>
      <c r="BK412" s="182">
        <f>ROUND(I412*H412,2)</f>
        <v>0</v>
      </c>
      <c r="BL412" s="22" t="s">
        <v>248</v>
      </c>
      <c r="BM412" s="22" t="s">
        <v>700</v>
      </c>
    </row>
    <row r="413" spans="2:65" s="1" customFormat="1" ht="20.4" customHeight="1">
      <c r="B413" s="170"/>
      <c r="C413" s="208" t="s">
        <v>701</v>
      </c>
      <c r="D413" s="208" t="s">
        <v>274</v>
      </c>
      <c r="E413" s="209" t="s">
        <v>702</v>
      </c>
      <c r="F413" s="210" t="s">
        <v>703</v>
      </c>
      <c r="G413" s="211" t="s">
        <v>302</v>
      </c>
      <c r="H413" s="212">
        <v>275</v>
      </c>
      <c r="I413" s="213"/>
      <c r="J413" s="214">
        <f>ROUND(I413*H413,2)</f>
        <v>0</v>
      </c>
      <c r="K413" s="210" t="s">
        <v>5</v>
      </c>
      <c r="L413" s="215"/>
      <c r="M413" s="216" t="s">
        <v>5</v>
      </c>
      <c r="N413" s="217" t="s">
        <v>46</v>
      </c>
      <c r="O413" s="40"/>
      <c r="P413" s="180">
        <f>O413*H413</f>
        <v>0</v>
      </c>
      <c r="Q413" s="180">
        <v>0.00018</v>
      </c>
      <c r="R413" s="180">
        <f>Q413*H413</f>
        <v>0.0495</v>
      </c>
      <c r="S413" s="180">
        <v>0</v>
      </c>
      <c r="T413" s="181">
        <f>S413*H413</f>
        <v>0</v>
      </c>
      <c r="AR413" s="22" t="s">
        <v>278</v>
      </c>
      <c r="AT413" s="22" t="s">
        <v>274</v>
      </c>
      <c r="AU413" s="22" t="s">
        <v>84</v>
      </c>
      <c r="AY413" s="22" t="s">
        <v>141</v>
      </c>
      <c r="BE413" s="182">
        <f>IF(N413="základní",J413,0)</f>
        <v>0</v>
      </c>
      <c r="BF413" s="182">
        <f>IF(N413="snížená",J413,0)</f>
        <v>0</v>
      </c>
      <c r="BG413" s="182">
        <f>IF(N413="zákl. přenesená",J413,0)</f>
        <v>0</v>
      </c>
      <c r="BH413" s="182">
        <f>IF(N413="sníž. přenesená",J413,0)</f>
        <v>0</v>
      </c>
      <c r="BI413" s="182">
        <f>IF(N413="nulová",J413,0)</f>
        <v>0</v>
      </c>
      <c r="BJ413" s="22" t="s">
        <v>24</v>
      </c>
      <c r="BK413" s="182">
        <f>ROUND(I413*H413,2)</f>
        <v>0</v>
      </c>
      <c r="BL413" s="22" t="s">
        <v>248</v>
      </c>
      <c r="BM413" s="22" t="s">
        <v>704</v>
      </c>
    </row>
    <row r="414" spans="2:65" s="1" customFormat="1" ht="28.8" customHeight="1">
      <c r="B414" s="170"/>
      <c r="C414" s="171" t="s">
        <v>705</v>
      </c>
      <c r="D414" s="171" t="s">
        <v>146</v>
      </c>
      <c r="E414" s="172" t="s">
        <v>706</v>
      </c>
      <c r="F414" s="173" t="s">
        <v>707</v>
      </c>
      <c r="G414" s="174" t="s">
        <v>302</v>
      </c>
      <c r="H414" s="175">
        <v>24</v>
      </c>
      <c r="I414" s="176"/>
      <c r="J414" s="177">
        <f>ROUND(I414*H414,2)</f>
        <v>0</v>
      </c>
      <c r="K414" s="173" t="s">
        <v>150</v>
      </c>
      <c r="L414" s="39"/>
      <c r="M414" s="178" t="s">
        <v>5</v>
      </c>
      <c r="N414" s="179" t="s">
        <v>46</v>
      </c>
      <c r="O414" s="40"/>
      <c r="P414" s="180">
        <f>O414*H414</f>
        <v>0</v>
      </c>
      <c r="Q414" s="180">
        <v>0.00048</v>
      </c>
      <c r="R414" s="180">
        <f>Q414*H414</f>
        <v>0.01152</v>
      </c>
      <c r="S414" s="180">
        <v>0</v>
      </c>
      <c r="T414" s="181">
        <f>S414*H414</f>
        <v>0</v>
      </c>
      <c r="AR414" s="22" t="s">
        <v>248</v>
      </c>
      <c r="AT414" s="22" t="s">
        <v>146</v>
      </c>
      <c r="AU414" s="22" t="s">
        <v>84</v>
      </c>
      <c r="AY414" s="22" t="s">
        <v>141</v>
      </c>
      <c r="BE414" s="182">
        <f>IF(N414="základní",J414,0)</f>
        <v>0</v>
      </c>
      <c r="BF414" s="182">
        <f>IF(N414="snížená",J414,0)</f>
        <v>0</v>
      </c>
      <c r="BG414" s="182">
        <f>IF(N414="zákl. přenesená",J414,0)</f>
        <v>0</v>
      </c>
      <c r="BH414" s="182">
        <f>IF(N414="sníž. přenesená",J414,0)</f>
        <v>0</v>
      </c>
      <c r="BI414" s="182">
        <f>IF(N414="nulová",J414,0)</f>
        <v>0</v>
      </c>
      <c r="BJ414" s="22" t="s">
        <v>24</v>
      </c>
      <c r="BK414" s="182">
        <f>ROUND(I414*H414,2)</f>
        <v>0</v>
      </c>
      <c r="BL414" s="22" t="s">
        <v>248</v>
      </c>
      <c r="BM414" s="22" t="s">
        <v>708</v>
      </c>
    </row>
    <row r="415" spans="2:47" s="1" customFormat="1" ht="24">
      <c r="B415" s="39"/>
      <c r="D415" s="192" t="s">
        <v>176</v>
      </c>
      <c r="F415" s="199" t="s">
        <v>709</v>
      </c>
      <c r="I415" s="197"/>
      <c r="L415" s="39"/>
      <c r="M415" s="198"/>
      <c r="N415" s="40"/>
      <c r="O415" s="40"/>
      <c r="P415" s="40"/>
      <c r="Q415" s="40"/>
      <c r="R415" s="40"/>
      <c r="S415" s="40"/>
      <c r="T415" s="68"/>
      <c r="AT415" s="22" t="s">
        <v>176</v>
      </c>
      <c r="AU415" s="22" t="s">
        <v>84</v>
      </c>
    </row>
    <row r="416" spans="2:65" s="1" customFormat="1" ht="28.8" customHeight="1">
      <c r="B416" s="170"/>
      <c r="C416" s="171" t="s">
        <v>710</v>
      </c>
      <c r="D416" s="171" t="s">
        <v>146</v>
      </c>
      <c r="E416" s="172" t="s">
        <v>711</v>
      </c>
      <c r="F416" s="173" t="s">
        <v>712</v>
      </c>
      <c r="G416" s="174" t="s">
        <v>205</v>
      </c>
      <c r="H416" s="175">
        <v>35.4</v>
      </c>
      <c r="I416" s="176"/>
      <c r="J416" s="177">
        <f>ROUND(I416*H416,2)</f>
        <v>0</v>
      </c>
      <c r="K416" s="173" t="s">
        <v>150</v>
      </c>
      <c r="L416" s="39"/>
      <c r="M416" s="178" t="s">
        <v>5</v>
      </c>
      <c r="N416" s="179" t="s">
        <v>46</v>
      </c>
      <c r="O416" s="40"/>
      <c r="P416" s="180">
        <f>O416*H416</f>
        <v>0</v>
      </c>
      <c r="Q416" s="180">
        <v>0.00236</v>
      </c>
      <c r="R416" s="180">
        <f>Q416*H416</f>
        <v>0.08354400000000001</v>
      </c>
      <c r="S416" s="180">
        <v>0</v>
      </c>
      <c r="T416" s="181">
        <f>S416*H416</f>
        <v>0</v>
      </c>
      <c r="AR416" s="22" t="s">
        <v>248</v>
      </c>
      <c r="AT416" s="22" t="s">
        <v>146</v>
      </c>
      <c r="AU416" s="22" t="s">
        <v>84</v>
      </c>
      <c r="AY416" s="22" t="s">
        <v>141</v>
      </c>
      <c r="BE416" s="182">
        <f>IF(N416="základní",J416,0)</f>
        <v>0</v>
      </c>
      <c r="BF416" s="182">
        <f>IF(N416="snížená",J416,0)</f>
        <v>0</v>
      </c>
      <c r="BG416" s="182">
        <f>IF(N416="zákl. přenesená",J416,0)</f>
        <v>0</v>
      </c>
      <c r="BH416" s="182">
        <f>IF(N416="sníž. přenesená",J416,0)</f>
        <v>0</v>
      </c>
      <c r="BI416" s="182">
        <f>IF(N416="nulová",J416,0)</f>
        <v>0</v>
      </c>
      <c r="BJ416" s="22" t="s">
        <v>24</v>
      </c>
      <c r="BK416" s="182">
        <f>ROUND(I416*H416,2)</f>
        <v>0</v>
      </c>
      <c r="BL416" s="22" t="s">
        <v>248</v>
      </c>
      <c r="BM416" s="22" t="s">
        <v>713</v>
      </c>
    </row>
    <row r="417" spans="2:47" s="1" customFormat="1" ht="24">
      <c r="B417" s="39"/>
      <c r="D417" s="184" t="s">
        <v>176</v>
      </c>
      <c r="F417" s="196" t="s">
        <v>714</v>
      </c>
      <c r="I417" s="197"/>
      <c r="L417" s="39"/>
      <c r="M417" s="198"/>
      <c r="N417" s="40"/>
      <c r="O417" s="40"/>
      <c r="P417" s="40"/>
      <c r="Q417" s="40"/>
      <c r="R417" s="40"/>
      <c r="S417" s="40"/>
      <c r="T417" s="68"/>
      <c r="AT417" s="22" t="s">
        <v>176</v>
      </c>
      <c r="AU417" s="22" t="s">
        <v>84</v>
      </c>
    </row>
    <row r="418" spans="2:51" s="11" customFormat="1" ht="12">
      <c r="B418" s="183"/>
      <c r="D418" s="192" t="s">
        <v>154</v>
      </c>
      <c r="E418" s="193" t="s">
        <v>5</v>
      </c>
      <c r="F418" s="194" t="s">
        <v>715</v>
      </c>
      <c r="H418" s="195">
        <v>35.4</v>
      </c>
      <c r="I418" s="188"/>
      <c r="L418" s="183"/>
      <c r="M418" s="189"/>
      <c r="N418" s="190"/>
      <c r="O418" s="190"/>
      <c r="P418" s="190"/>
      <c r="Q418" s="190"/>
      <c r="R418" s="190"/>
      <c r="S418" s="190"/>
      <c r="T418" s="191"/>
      <c r="AT418" s="185" t="s">
        <v>154</v>
      </c>
      <c r="AU418" s="185" t="s">
        <v>84</v>
      </c>
      <c r="AV418" s="11" t="s">
        <v>84</v>
      </c>
      <c r="AW418" s="11" t="s">
        <v>156</v>
      </c>
      <c r="AX418" s="11" t="s">
        <v>75</v>
      </c>
      <c r="AY418" s="185" t="s">
        <v>141</v>
      </c>
    </row>
    <row r="419" spans="2:65" s="1" customFormat="1" ht="28.8" customHeight="1">
      <c r="B419" s="170"/>
      <c r="C419" s="171" t="s">
        <v>716</v>
      </c>
      <c r="D419" s="171" t="s">
        <v>146</v>
      </c>
      <c r="E419" s="172" t="s">
        <v>717</v>
      </c>
      <c r="F419" s="173" t="s">
        <v>718</v>
      </c>
      <c r="G419" s="174" t="s">
        <v>205</v>
      </c>
      <c r="H419" s="175">
        <v>9</v>
      </c>
      <c r="I419" s="176"/>
      <c r="J419" s="177">
        <f>ROUND(I419*H419,2)</f>
        <v>0</v>
      </c>
      <c r="K419" s="173" t="s">
        <v>150</v>
      </c>
      <c r="L419" s="39"/>
      <c r="M419" s="178" t="s">
        <v>5</v>
      </c>
      <c r="N419" s="179" t="s">
        <v>46</v>
      </c>
      <c r="O419" s="40"/>
      <c r="P419" s="180">
        <f>O419*H419</f>
        <v>0</v>
      </c>
      <c r="Q419" s="180">
        <v>0.0008</v>
      </c>
      <c r="R419" s="180">
        <f>Q419*H419</f>
        <v>0.007200000000000001</v>
      </c>
      <c r="S419" s="180">
        <v>0</v>
      </c>
      <c r="T419" s="181">
        <f>S419*H419</f>
        <v>0</v>
      </c>
      <c r="AR419" s="22" t="s">
        <v>248</v>
      </c>
      <c r="AT419" s="22" t="s">
        <v>146</v>
      </c>
      <c r="AU419" s="22" t="s">
        <v>84</v>
      </c>
      <c r="AY419" s="22" t="s">
        <v>141</v>
      </c>
      <c r="BE419" s="182">
        <f>IF(N419="základní",J419,0)</f>
        <v>0</v>
      </c>
      <c r="BF419" s="182">
        <f>IF(N419="snížená",J419,0)</f>
        <v>0</v>
      </c>
      <c r="BG419" s="182">
        <f>IF(N419="zákl. přenesená",J419,0)</f>
        <v>0</v>
      </c>
      <c r="BH419" s="182">
        <f>IF(N419="sníž. přenesená",J419,0)</f>
        <v>0</v>
      </c>
      <c r="BI419" s="182">
        <f>IF(N419="nulová",J419,0)</f>
        <v>0</v>
      </c>
      <c r="BJ419" s="22" t="s">
        <v>24</v>
      </c>
      <c r="BK419" s="182">
        <f>ROUND(I419*H419,2)</f>
        <v>0</v>
      </c>
      <c r="BL419" s="22" t="s">
        <v>248</v>
      </c>
      <c r="BM419" s="22" t="s">
        <v>719</v>
      </c>
    </row>
    <row r="420" spans="2:47" s="1" customFormat="1" ht="24">
      <c r="B420" s="39"/>
      <c r="D420" s="192" t="s">
        <v>176</v>
      </c>
      <c r="F420" s="199" t="s">
        <v>720</v>
      </c>
      <c r="I420" s="197"/>
      <c r="L420" s="39"/>
      <c r="M420" s="198"/>
      <c r="N420" s="40"/>
      <c r="O420" s="40"/>
      <c r="P420" s="40"/>
      <c r="Q420" s="40"/>
      <c r="R420" s="40"/>
      <c r="S420" s="40"/>
      <c r="T420" s="68"/>
      <c r="AT420" s="22" t="s">
        <v>176</v>
      </c>
      <c r="AU420" s="22" t="s">
        <v>84</v>
      </c>
    </row>
    <row r="421" spans="2:65" s="1" customFormat="1" ht="28.8" customHeight="1">
      <c r="B421" s="170"/>
      <c r="C421" s="171" t="s">
        <v>144</v>
      </c>
      <c r="D421" s="171" t="s">
        <v>146</v>
      </c>
      <c r="E421" s="172" t="s">
        <v>721</v>
      </c>
      <c r="F421" s="173" t="s">
        <v>722</v>
      </c>
      <c r="G421" s="174" t="s">
        <v>205</v>
      </c>
      <c r="H421" s="175">
        <v>228</v>
      </c>
      <c r="I421" s="176"/>
      <c r="J421" s="177">
        <f>ROUND(I421*H421,2)</f>
        <v>0</v>
      </c>
      <c r="K421" s="173" t="s">
        <v>150</v>
      </c>
      <c r="L421" s="39"/>
      <c r="M421" s="178" t="s">
        <v>5</v>
      </c>
      <c r="N421" s="179" t="s">
        <v>46</v>
      </c>
      <c r="O421" s="40"/>
      <c r="P421" s="180">
        <f>O421*H421</f>
        <v>0</v>
      </c>
      <c r="Q421" s="180">
        <v>0.00236</v>
      </c>
      <c r="R421" s="180">
        <f>Q421*H421</f>
        <v>0.53808</v>
      </c>
      <c r="S421" s="180">
        <v>0</v>
      </c>
      <c r="T421" s="181">
        <f>S421*H421</f>
        <v>0</v>
      </c>
      <c r="AR421" s="22" t="s">
        <v>248</v>
      </c>
      <c r="AT421" s="22" t="s">
        <v>146</v>
      </c>
      <c r="AU421" s="22" t="s">
        <v>84</v>
      </c>
      <c r="AY421" s="22" t="s">
        <v>141</v>
      </c>
      <c r="BE421" s="182">
        <f>IF(N421="základní",J421,0)</f>
        <v>0</v>
      </c>
      <c r="BF421" s="182">
        <f>IF(N421="snížená",J421,0)</f>
        <v>0</v>
      </c>
      <c r="BG421" s="182">
        <f>IF(N421="zákl. přenesená",J421,0)</f>
        <v>0</v>
      </c>
      <c r="BH421" s="182">
        <f>IF(N421="sníž. přenesená",J421,0)</f>
        <v>0</v>
      </c>
      <c r="BI421" s="182">
        <f>IF(N421="nulová",J421,0)</f>
        <v>0</v>
      </c>
      <c r="BJ421" s="22" t="s">
        <v>24</v>
      </c>
      <c r="BK421" s="182">
        <f>ROUND(I421*H421,2)</f>
        <v>0</v>
      </c>
      <c r="BL421" s="22" t="s">
        <v>248</v>
      </c>
      <c r="BM421" s="22" t="s">
        <v>723</v>
      </c>
    </row>
    <row r="422" spans="2:47" s="1" customFormat="1" ht="24">
      <c r="B422" s="39"/>
      <c r="D422" s="184" t="s">
        <v>176</v>
      </c>
      <c r="F422" s="196" t="s">
        <v>724</v>
      </c>
      <c r="I422" s="197"/>
      <c r="L422" s="39"/>
      <c r="M422" s="198"/>
      <c r="N422" s="40"/>
      <c r="O422" s="40"/>
      <c r="P422" s="40"/>
      <c r="Q422" s="40"/>
      <c r="R422" s="40"/>
      <c r="S422" s="40"/>
      <c r="T422" s="68"/>
      <c r="AT422" s="22" t="s">
        <v>176</v>
      </c>
      <c r="AU422" s="22" t="s">
        <v>84</v>
      </c>
    </row>
    <row r="423" spans="2:51" s="11" customFormat="1" ht="12">
      <c r="B423" s="183"/>
      <c r="D423" s="184" t="s">
        <v>154</v>
      </c>
      <c r="E423" s="185" t="s">
        <v>5</v>
      </c>
      <c r="F423" s="186" t="s">
        <v>725</v>
      </c>
      <c r="H423" s="187">
        <v>58</v>
      </c>
      <c r="I423" s="188"/>
      <c r="L423" s="183"/>
      <c r="M423" s="189"/>
      <c r="N423" s="190"/>
      <c r="O423" s="190"/>
      <c r="P423" s="190"/>
      <c r="Q423" s="190"/>
      <c r="R423" s="190"/>
      <c r="S423" s="190"/>
      <c r="T423" s="191"/>
      <c r="AT423" s="185" t="s">
        <v>154</v>
      </c>
      <c r="AU423" s="185" t="s">
        <v>84</v>
      </c>
      <c r="AV423" s="11" t="s">
        <v>84</v>
      </c>
      <c r="AW423" s="11" t="s">
        <v>156</v>
      </c>
      <c r="AX423" s="11" t="s">
        <v>75</v>
      </c>
      <c r="AY423" s="185" t="s">
        <v>141</v>
      </c>
    </row>
    <row r="424" spans="2:51" s="12" customFormat="1" ht="12">
      <c r="B424" s="200"/>
      <c r="D424" s="184" t="s">
        <v>154</v>
      </c>
      <c r="E424" s="201" t="s">
        <v>5</v>
      </c>
      <c r="F424" s="202" t="s">
        <v>257</v>
      </c>
      <c r="H424" s="203" t="s">
        <v>5</v>
      </c>
      <c r="I424" s="204"/>
      <c r="L424" s="200"/>
      <c r="M424" s="205"/>
      <c r="N424" s="206"/>
      <c r="O424" s="206"/>
      <c r="P424" s="206"/>
      <c r="Q424" s="206"/>
      <c r="R424" s="206"/>
      <c r="S424" s="206"/>
      <c r="T424" s="207"/>
      <c r="AT424" s="203" t="s">
        <v>154</v>
      </c>
      <c r="AU424" s="203" t="s">
        <v>84</v>
      </c>
      <c r="AV424" s="12" t="s">
        <v>24</v>
      </c>
      <c r="AW424" s="12" t="s">
        <v>156</v>
      </c>
      <c r="AX424" s="12" t="s">
        <v>75</v>
      </c>
      <c r="AY424" s="203" t="s">
        <v>141</v>
      </c>
    </row>
    <row r="425" spans="2:51" s="11" customFormat="1" ht="12">
      <c r="B425" s="183"/>
      <c r="D425" s="184" t="s">
        <v>154</v>
      </c>
      <c r="E425" s="185" t="s">
        <v>5</v>
      </c>
      <c r="F425" s="186" t="s">
        <v>726</v>
      </c>
      <c r="H425" s="187">
        <v>52</v>
      </c>
      <c r="I425" s="188"/>
      <c r="L425" s="183"/>
      <c r="M425" s="189"/>
      <c r="N425" s="190"/>
      <c r="O425" s="190"/>
      <c r="P425" s="190"/>
      <c r="Q425" s="190"/>
      <c r="R425" s="190"/>
      <c r="S425" s="190"/>
      <c r="T425" s="191"/>
      <c r="AT425" s="185" t="s">
        <v>154</v>
      </c>
      <c r="AU425" s="185" t="s">
        <v>84</v>
      </c>
      <c r="AV425" s="11" t="s">
        <v>84</v>
      </c>
      <c r="AW425" s="11" t="s">
        <v>156</v>
      </c>
      <c r="AX425" s="11" t="s">
        <v>75</v>
      </c>
      <c r="AY425" s="185" t="s">
        <v>141</v>
      </c>
    </row>
    <row r="426" spans="2:51" s="11" customFormat="1" ht="12">
      <c r="B426" s="183"/>
      <c r="D426" s="184" t="s">
        <v>154</v>
      </c>
      <c r="E426" s="185" t="s">
        <v>5</v>
      </c>
      <c r="F426" s="186" t="s">
        <v>727</v>
      </c>
      <c r="H426" s="187">
        <v>55.5</v>
      </c>
      <c r="I426" s="188"/>
      <c r="L426" s="183"/>
      <c r="M426" s="189"/>
      <c r="N426" s="190"/>
      <c r="O426" s="190"/>
      <c r="P426" s="190"/>
      <c r="Q426" s="190"/>
      <c r="R426" s="190"/>
      <c r="S426" s="190"/>
      <c r="T426" s="191"/>
      <c r="AT426" s="185" t="s">
        <v>154</v>
      </c>
      <c r="AU426" s="185" t="s">
        <v>84</v>
      </c>
      <c r="AV426" s="11" t="s">
        <v>84</v>
      </c>
      <c r="AW426" s="11" t="s">
        <v>156</v>
      </c>
      <c r="AX426" s="11" t="s">
        <v>75</v>
      </c>
      <c r="AY426" s="185" t="s">
        <v>141</v>
      </c>
    </row>
    <row r="427" spans="2:51" s="11" customFormat="1" ht="12">
      <c r="B427" s="183"/>
      <c r="D427" s="192" t="s">
        <v>154</v>
      </c>
      <c r="E427" s="193" t="s">
        <v>5</v>
      </c>
      <c r="F427" s="194" t="s">
        <v>728</v>
      </c>
      <c r="H427" s="195">
        <v>62.5</v>
      </c>
      <c r="I427" s="188"/>
      <c r="L427" s="183"/>
      <c r="M427" s="189"/>
      <c r="N427" s="190"/>
      <c r="O427" s="190"/>
      <c r="P427" s="190"/>
      <c r="Q427" s="190"/>
      <c r="R427" s="190"/>
      <c r="S427" s="190"/>
      <c r="T427" s="191"/>
      <c r="AT427" s="185" t="s">
        <v>154</v>
      </c>
      <c r="AU427" s="185" t="s">
        <v>84</v>
      </c>
      <c r="AV427" s="11" t="s">
        <v>84</v>
      </c>
      <c r="AW427" s="11" t="s">
        <v>156</v>
      </c>
      <c r="AX427" s="11" t="s">
        <v>75</v>
      </c>
      <c r="AY427" s="185" t="s">
        <v>141</v>
      </c>
    </row>
    <row r="428" spans="2:65" s="1" customFormat="1" ht="20.4" customHeight="1">
      <c r="B428" s="170"/>
      <c r="C428" s="171" t="s">
        <v>729</v>
      </c>
      <c r="D428" s="171" t="s">
        <v>146</v>
      </c>
      <c r="E428" s="172" t="s">
        <v>730</v>
      </c>
      <c r="F428" s="173" t="s">
        <v>731</v>
      </c>
      <c r="G428" s="174" t="s">
        <v>212</v>
      </c>
      <c r="H428" s="175">
        <v>12.381</v>
      </c>
      <c r="I428" s="176"/>
      <c r="J428" s="177">
        <f>ROUND(I428*H428,2)</f>
        <v>0</v>
      </c>
      <c r="K428" s="173" t="s">
        <v>150</v>
      </c>
      <c r="L428" s="39"/>
      <c r="M428" s="178" t="s">
        <v>5</v>
      </c>
      <c r="N428" s="179" t="s">
        <v>46</v>
      </c>
      <c r="O428" s="40"/>
      <c r="P428" s="180">
        <f>O428*H428</f>
        <v>0</v>
      </c>
      <c r="Q428" s="180">
        <v>0</v>
      </c>
      <c r="R428" s="180">
        <f>Q428*H428</f>
        <v>0</v>
      </c>
      <c r="S428" s="180">
        <v>0</v>
      </c>
      <c r="T428" s="181">
        <f>S428*H428</f>
        <v>0</v>
      </c>
      <c r="AR428" s="22" t="s">
        <v>248</v>
      </c>
      <c r="AT428" s="22" t="s">
        <v>146</v>
      </c>
      <c r="AU428" s="22" t="s">
        <v>84</v>
      </c>
      <c r="AY428" s="22" t="s">
        <v>141</v>
      </c>
      <c r="BE428" s="182">
        <f>IF(N428="základní",J428,0)</f>
        <v>0</v>
      </c>
      <c r="BF428" s="182">
        <f>IF(N428="snížená",J428,0)</f>
        <v>0</v>
      </c>
      <c r="BG428" s="182">
        <f>IF(N428="zákl. přenesená",J428,0)</f>
        <v>0</v>
      </c>
      <c r="BH428" s="182">
        <f>IF(N428="sníž. přenesená",J428,0)</f>
        <v>0</v>
      </c>
      <c r="BI428" s="182">
        <f>IF(N428="nulová",J428,0)</f>
        <v>0</v>
      </c>
      <c r="BJ428" s="22" t="s">
        <v>24</v>
      </c>
      <c r="BK428" s="182">
        <f>ROUND(I428*H428,2)</f>
        <v>0</v>
      </c>
      <c r="BL428" s="22" t="s">
        <v>248</v>
      </c>
      <c r="BM428" s="22" t="s">
        <v>732</v>
      </c>
    </row>
    <row r="429" spans="2:63" s="10" customFormat="1" ht="29.85" customHeight="1">
      <c r="B429" s="154"/>
      <c r="D429" s="167" t="s">
        <v>74</v>
      </c>
      <c r="E429" s="168" t="s">
        <v>733</v>
      </c>
      <c r="F429" s="168" t="s">
        <v>734</v>
      </c>
      <c r="I429" s="157"/>
      <c r="J429" s="169">
        <f>BK429</f>
        <v>0</v>
      </c>
      <c r="L429" s="154"/>
      <c r="M429" s="159"/>
      <c r="N429" s="160"/>
      <c r="O429" s="160"/>
      <c r="P429" s="161">
        <f>SUM(P430:P434)</f>
        <v>0</v>
      </c>
      <c r="Q429" s="160"/>
      <c r="R429" s="161">
        <f>SUM(R430:R434)</f>
        <v>0.13784000000000002</v>
      </c>
      <c r="S429" s="160"/>
      <c r="T429" s="162">
        <f>SUM(T430:T434)</f>
        <v>0</v>
      </c>
      <c r="AR429" s="155" t="s">
        <v>84</v>
      </c>
      <c r="AT429" s="163" t="s">
        <v>74</v>
      </c>
      <c r="AU429" s="163" t="s">
        <v>24</v>
      </c>
      <c r="AY429" s="155" t="s">
        <v>141</v>
      </c>
      <c r="BK429" s="164">
        <f>SUM(BK430:BK434)</f>
        <v>0</v>
      </c>
    </row>
    <row r="430" spans="2:65" s="1" customFormat="1" ht="20.4" customHeight="1">
      <c r="B430" s="170"/>
      <c r="C430" s="171" t="s">
        <v>188</v>
      </c>
      <c r="D430" s="171" t="s">
        <v>146</v>
      </c>
      <c r="E430" s="172" t="s">
        <v>735</v>
      </c>
      <c r="F430" s="173" t="s">
        <v>736</v>
      </c>
      <c r="G430" s="174" t="s">
        <v>302</v>
      </c>
      <c r="H430" s="175">
        <v>4</v>
      </c>
      <c r="I430" s="176"/>
      <c r="J430" s="177">
        <f>ROUND(I430*H430,2)</f>
        <v>0</v>
      </c>
      <c r="K430" s="173" t="s">
        <v>5</v>
      </c>
      <c r="L430" s="39"/>
      <c r="M430" s="178" t="s">
        <v>5</v>
      </c>
      <c r="N430" s="179" t="s">
        <v>46</v>
      </c>
      <c r="O430" s="40"/>
      <c r="P430" s="180">
        <f>O430*H430</f>
        <v>0</v>
      </c>
      <c r="Q430" s="180">
        <v>0.00045</v>
      </c>
      <c r="R430" s="180">
        <f>Q430*H430</f>
        <v>0.0018</v>
      </c>
      <c r="S430" s="180">
        <v>0</v>
      </c>
      <c r="T430" s="181">
        <f>S430*H430</f>
        <v>0</v>
      </c>
      <c r="AR430" s="22" t="s">
        <v>248</v>
      </c>
      <c r="AT430" s="22" t="s">
        <v>146</v>
      </c>
      <c r="AU430" s="22" t="s">
        <v>84</v>
      </c>
      <c r="AY430" s="22" t="s">
        <v>141</v>
      </c>
      <c r="BE430" s="182">
        <f>IF(N430="základní",J430,0)</f>
        <v>0</v>
      </c>
      <c r="BF430" s="182">
        <f>IF(N430="snížená",J430,0)</f>
        <v>0</v>
      </c>
      <c r="BG430" s="182">
        <f>IF(N430="zákl. přenesená",J430,0)</f>
        <v>0</v>
      </c>
      <c r="BH430" s="182">
        <f>IF(N430="sníž. přenesená",J430,0)</f>
        <v>0</v>
      </c>
      <c r="BI430" s="182">
        <f>IF(N430="nulová",J430,0)</f>
        <v>0</v>
      </c>
      <c r="BJ430" s="22" t="s">
        <v>24</v>
      </c>
      <c r="BK430" s="182">
        <f>ROUND(I430*H430,2)</f>
        <v>0</v>
      </c>
      <c r="BL430" s="22" t="s">
        <v>248</v>
      </c>
      <c r="BM430" s="22" t="s">
        <v>737</v>
      </c>
    </row>
    <row r="431" spans="2:65" s="1" customFormat="1" ht="20.4" customHeight="1">
      <c r="B431" s="170"/>
      <c r="C431" s="208" t="s">
        <v>200</v>
      </c>
      <c r="D431" s="208" t="s">
        <v>274</v>
      </c>
      <c r="E431" s="209" t="s">
        <v>738</v>
      </c>
      <c r="F431" s="210" t="s">
        <v>739</v>
      </c>
      <c r="G431" s="211" t="s">
        <v>302</v>
      </c>
      <c r="H431" s="212">
        <v>4</v>
      </c>
      <c r="I431" s="213"/>
      <c r="J431" s="214">
        <f>ROUND(I431*H431,2)</f>
        <v>0</v>
      </c>
      <c r="K431" s="210" t="s">
        <v>5</v>
      </c>
      <c r="L431" s="215"/>
      <c r="M431" s="216" t="s">
        <v>5</v>
      </c>
      <c r="N431" s="217" t="s">
        <v>46</v>
      </c>
      <c r="O431" s="40"/>
      <c r="P431" s="180">
        <f>O431*H431</f>
        <v>0</v>
      </c>
      <c r="Q431" s="180">
        <v>0.0287</v>
      </c>
      <c r="R431" s="180">
        <f>Q431*H431</f>
        <v>0.1148</v>
      </c>
      <c r="S431" s="180">
        <v>0</v>
      </c>
      <c r="T431" s="181">
        <f>S431*H431</f>
        <v>0</v>
      </c>
      <c r="AR431" s="22" t="s">
        <v>278</v>
      </c>
      <c r="AT431" s="22" t="s">
        <v>274</v>
      </c>
      <c r="AU431" s="22" t="s">
        <v>84</v>
      </c>
      <c r="AY431" s="22" t="s">
        <v>141</v>
      </c>
      <c r="BE431" s="182">
        <f>IF(N431="základní",J431,0)</f>
        <v>0</v>
      </c>
      <c r="BF431" s="182">
        <f>IF(N431="snížená",J431,0)</f>
        <v>0</v>
      </c>
      <c r="BG431" s="182">
        <f>IF(N431="zákl. přenesená",J431,0)</f>
        <v>0</v>
      </c>
      <c r="BH431" s="182">
        <f>IF(N431="sníž. přenesená",J431,0)</f>
        <v>0</v>
      </c>
      <c r="BI431" s="182">
        <f>IF(N431="nulová",J431,0)</f>
        <v>0</v>
      </c>
      <c r="BJ431" s="22" t="s">
        <v>24</v>
      </c>
      <c r="BK431" s="182">
        <f>ROUND(I431*H431,2)</f>
        <v>0</v>
      </c>
      <c r="BL431" s="22" t="s">
        <v>248</v>
      </c>
      <c r="BM431" s="22" t="s">
        <v>740</v>
      </c>
    </row>
    <row r="432" spans="2:65" s="1" customFormat="1" ht="20.4" customHeight="1">
      <c r="B432" s="170"/>
      <c r="C432" s="208" t="s">
        <v>741</v>
      </c>
      <c r="D432" s="208" t="s">
        <v>274</v>
      </c>
      <c r="E432" s="209" t="s">
        <v>742</v>
      </c>
      <c r="F432" s="210" t="s">
        <v>743</v>
      </c>
      <c r="G432" s="211" t="s">
        <v>302</v>
      </c>
      <c r="H432" s="212">
        <v>3</v>
      </c>
      <c r="I432" s="213"/>
      <c r="J432" s="214">
        <f>ROUND(I432*H432,2)</f>
        <v>0</v>
      </c>
      <c r="K432" s="210" t="s">
        <v>5</v>
      </c>
      <c r="L432" s="215"/>
      <c r="M432" s="216" t="s">
        <v>5</v>
      </c>
      <c r="N432" s="217" t="s">
        <v>46</v>
      </c>
      <c r="O432" s="40"/>
      <c r="P432" s="180">
        <f>O432*H432</f>
        <v>0</v>
      </c>
      <c r="Q432" s="180">
        <v>0.0063</v>
      </c>
      <c r="R432" s="180">
        <f>Q432*H432</f>
        <v>0.0189</v>
      </c>
      <c r="S432" s="180">
        <v>0</v>
      </c>
      <c r="T432" s="181">
        <f>S432*H432</f>
        <v>0</v>
      </c>
      <c r="AR432" s="22" t="s">
        <v>202</v>
      </c>
      <c r="AT432" s="22" t="s">
        <v>274</v>
      </c>
      <c r="AU432" s="22" t="s">
        <v>84</v>
      </c>
      <c r="AY432" s="22" t="s">
        <v>141</v>
      </c>
      <c r="BE432" s="182">
        <f>IF(N432="základní",J432,0)</f>
        <v>0</v>
      </c>
      <c r="BF432" s="182">
        <f>IF(N432="snížená",J432,0)</f>
        <v>0</v>
      </c>
      <c r="BG432" s="182">
        <f>IF(N432="zákl. přenesená",J432,0)</f>
        <v>0</v>
      </c>
      <c r="BH432" s="182">
        <f>IF(N432="sníž. přenesená",J432,0)</f>
        <v>0</v>
      </c>
      <c r="BI432" s="182">
        <f>IF(N432="nulová",J432,0)</f>
        <v>0</v>
      </c>
      <c r="BJ432" s="22" t="s">
        <v>24</v>
      </c>
      <c r="BK432" s="182">
        <f>ROUND(I432*H432,2)</f>
        <v>0</v>
      </c>
      <c r="BL432" s="22" t="s">
        <v>151</v>
      </c>
      <c r="BM432" s="22" t="s">
        <v>744</v>
      </c>
    </row>
    <row r="433" spans="2:65" s="1" customFormat="1" ht="20.4" customHeight="1">
      <c r="B433" s="170"/>
      <c r="C433" s="208" t="s">
        <v>745</v>
      </c>
      <c r="D433" s="208" t="s">
        <v>274</v>
      </c>
      <c r="E433" s="209" t="s">
        <v>746</v>
      </c>
      <c r="F433" s="210" t="s">
        <v>747</v>
      </c>
      <c r="G433" s="211" t="s">
        <v>302</v>
      </c>
      <c r="H433" s="212">
        <v>3</v>
      </c>
      <c r="I433" s="213"/>
      <c r="J433" s="214">
        <f>ROUND(I433*H433,2)</f>
        <v>0</v>
      </c>
      <c r="K433" s="210" t="s">
        <v>150</v>
      </c>
      <c r="L433" s="215"/>
      <c r="M433" s="216" t="s">
        <v>5</v>
      </c>
      <c r="N433" s="217" t="s">
        <v>46</v>
      </c>
      <c r="O433" s="40"/>
      <c r="P433" s="180">
        <f>O433*H433</f>
        <v>0</v>
      </c>
      <c r="Q433" s="180">
        <v>0.00078</v>
      </c>
      <c r="R433" s="180">
        <f>Q433*H433</f>
        <v>0.00234</v>
      </c>
      <c r="S433" s="180">
        <v>0</v>
      </c>
      <c r="T433" s="181">
        <f>S433*H433</f>
        <v>0</v>
      </c>
      <c r="AR433" s="22" t="s">
        <v>202</v>
      </c>
      <c r="AT433" s="22" t="s">
        <v>274</v>
      </c>
      <c r="AU433" s="22" t="s">
        <v>84</v>
      </c>
      <c r="AY433" s="22" t="s">
        <v>141</v>
      </c>
      <c r="BE433" s="182">
        <f>IF(N433="základní",J433,0)</f>
        <v>0</v>
      </c>
      <c r="BF433" s="182">
        <f>IF(N433="snížená",J433,0)</f>
        <v>0</v>
      </c>
      <c r="BG433" s="182">
        <f>IF(N433="zákl. přenesená",J433,0)</f>
        <v>0</v>
      </c>
      <c r="BH433" s="182">
        <f>IF(N433="sníž. přenesená",J433,0)</f>
        <v>0</v>
      </c>
      <c r="BI433" s="182">
        <f>IF(N433="nulová",J433,0)</f>
        <v>0</v>
      </c>
      <c r="BJ433" s="22" t="s">
        <v>24</v>
      </c>
      <c r="BK433" s="182">
        <f>ROUND(I433*H433,2)</f>
        <v>0</v>
      </c>
      <c r="BL433" s="22" t="s">
        <v>151</v>
      </c>
      <c r="BM433" s="22" t="s">
        <v>748</v>
      </c>
    </row>
    <row r="434" spans="2:65" s="1" customFormat="1" ht="20.4" customHeight="1">
      <c r="B434" s="170"/>
      <c r="C434" s="171" t="s">
        <v>30</v>
      </c>
      <c r="D434" s="171" t="s">
        <v>146</v>
      </c>
      <c r="E434" s="172" t="s">
        <v>749</v>
      </c>
      <c r="F434" s="173" t="s">
        <v>750</v>
      </c>
      <c r="G434" s="174" t="s">
        <v>212</v>
      </c>
      <c r="H434" s="175">
        <v>0.117</v>
      </c>
      <c r="I434" s="176"/>
      <c r="J434" s="177">
        <f>ROUND(I434*H434,2)</f>
        <v>0</v>
      </c>
      <c r="K434" s="173" t="s">
        <v>150</v>
      </c>
      <c r="L434" s="39"/>
      <c r="M434" s="178" t="s">
        <v>5</v>
      </c>
      <c r="N434" s="179" t="s">
        <v>46</v>
      </c>
      <c r="O434" s="40"/>
      <c r="P434" s="180">
        <f>O434*H434</f>
        <v>0</v>
      </c>
      <c r="Q434" s="180">
        <v>0</v>
      </c>
      <c r="R434" s="180">
        <f>Q434*H434</f>
        <v>0</v>
      </c>
      <c r="S434" s="180">
        <v>0</v>
      </c>
      <c r="T434" s="181">
        <f>S434*H434</f>
        <v>0</v>
      </c>
      <c r="AR434" s="22" t="s">
        <v>248</v>
      </c>
      <c r="AT434" s="22" t="s">
        <v>146</v>
      </c>
      <c r="AU434" s="22" t="s">
        <v>84</v>
      </c>
      <c r="AY434" s="22" t="s">
        <v>141</v>
      </c>
      <c r="BE434" s="182">
        <f>IF(N434="základní",J434,0)</f>
        <v>0</v>
      </c>
      <c r="BF434" s="182">
        <f>IF(N434="snížená",J434,0)</f>
        <v>0</v>
      </c>
      <c r="BG434" s="182">
        <f>IF(N434="zákl. přenesená",J434,0)</f>
        <v>0</v>
      </c>
      <c r="BH434" s="182">
        <f>IF(N434="sníž. přenesená",J434,0)</f>
        <v>0</v>
      </c>
      <c r="BI434" s="182">
        <f>IF(N434="nulová",J434,0)</f>
        <v>0</v>
      </c>
      <c r="BJ434" s="22" t="s">
        <v>24</v>
      </c>
      <c r="BK434" s="182">
        <f>ROUND(I434*H434,2)</f>
        <v>0</v>
      </c>
      <c r="BL434" s="22" t="s">
        <v>248</v>
      </c>
      <c r="BM434" s="22" t="s">
        <v>751</v>
      </c>
    </row>
    <row r="435" spans="2:63" s="10" customFormat="1" ht="29.85" customHeight="1">
      <c r="B435" s="154"/>
      <c r="D435" s="167" t="s">
        <v>74</v>
      </c>
      <c r="E435" s="168" t="s">
        <v>752</v>
      </c>
      <c r="F435" s="168" t="s">
        <v>753</v>
      </c>
      <c r="I435" s="157"/>
      <c r="J435" s="169">
        <f>BK435</f>
        <v>0</v>
      </c>
      <c r="L435" s="154"/>
      <c r="M435" s="159"/>
      <c r="N435" s="160"/>
      <c r="O435" s="160"/>
      <c r="P435" s="161">
        <f>SUM(P436:P440)</f>
        <v>0</v>
      </c>
      <c r="Q435" s="160"/>
      <c r="R435" s="161">
        <f>SUM(R436:R440)</f>
        <v>0</v>
      </c>
      <c r="S435" s="160"/>
      <c r="T435" s="162">
        <f>SUM(T436:T440)</f>
        <v>10.0058</v>
      </c>
      <c r="AR435" s="155" t="s">
        <v>84</v>
      </c>
      <c r="AT435" s="163" t="s">
        <v>74</v>
      </c>
      <c r="AU435" s="163" t="s">
        <v>24</v>
      </c>
      <c r="AY435" s="155" t="s">
        <v>141</v>
      </c>
      <c r="BK435" s="164">
        <f>SUM(BK436:BK440)</f>
        <v>0</v>
      </c>
    </row>
    <row r="436" spans="2:65" s="1" customFormat="1" ht="20.4" customHeight="1">
      <c r="B436" s="170"/>
      <c r="C436" s="171" t="s">
        <v>754</v>
      </c>
      <c r="D436" s="171" t="s">
        <v>146</v>
      </c>
      <c r="E436" s="172" t="s">
        <v>755</v>
      </c>
      <c r="F436" s="173" t="s">
        <v>756</v>
      </c>
      <c r="G436" s="174" t="s">
        <v>149</v>
      </c>
      <c r="H436" s="175">
        <v>1337.24</v>
      </c>
      <c r="I436" s="176"/>
      <c r="J436" s="177">
        <f>ROUND(I436*H436,2)</f>
        <v>0</v>
      </c>
      <c r="K436" s="173" t="s">
        <v>150</v>
      </c>
      <c r="L436" s="39"/>
      <c r="M436" s="178" t="s">
        <v>5</v>
      </c>
      <c r="N436" s="179" t="s">
        <v>46</v>
      </c>
      <c r="O436" s="40"/>
      <c r="P436" s="180">
        <f>O436*H436</f>
        <v>0</v>
      </c>
      <c r="Q436" s="180">
        <v>0</v>
      </c>
      <c r="R436" s="180">
        <f>Q436*H436</f>
        <v>0</v>
      </c>
      <c r="S436" s="180">
        <v>0.007</v>
      </c>
      <c r="T436" s="181">
        <f>S436*H436</f>
        <v>9.36068</v>
      </c>
      <c r="AR436" s="22" t="s">
        <v>248</v>
      </c>
      <c r="AT436" s="22" t="s">
        <v>146</v>
      </c>
      <c r="AU436" s="22" t="s">
        <v>84</v>
      </c>
      <c r="AY436" s="22" t="s">
        <v>141</v>
      </c>
      <c r="BE436" s="182">
        <f>IF(N436="základní",J436,0)</f>
        <v>0</v>
      </c>
      <c r="BF436" s="182">
        <f>IF(N436="snížená",J436,0)</f>
        <v>0</v>
      </c>
      <c r="BG436" s="182">
        <f>IF(N436="zákl. přenesená",J436,0)</f>
        <v>0</v>
      </c>
      <c r="BH436" s="182">
        <f>IF(N436="sníž. přenesená",J436,0)</f>
        <v>0</v>
      </c>
      <c r="BI436" s="182">
        <f>IF(N436="nulová",J436,0)</f>
        <v>0</v>
      </c>
      <c r="BJ436" s="22" t="s">
        <v>24</v>
      </c>
      <c r="BK436" s="182">
        <f>ROUND(I436*H436,2)</f>
        <v>0</v>
      </c>
      <c r="BL436" s="22" t="s">
        <v>248</v>
      </c>
      <c r="BM436" s="22" t="s">
        <v>757</v>
      </c>
    </row>
    <row r="437" spans="2:65" s="1" customFormat="1" ht="28.8" customHeight="1">
      <c r="B437" s="170"/>
      <c r="C437" s="171" t="s">
        <v>758</v>
      </c>
      <c r="D437" s="171" t="s">
        <v>146</v>
      </c>
      <c r="E437" s="172" t="s">
        <v>759</v>
      </c>
      <c r="F437" s="173" t="s">
        <v>760</v>
      </c>
      <c r="G437" s="174" t="s">
        <v>335</v>
      </c>
      <c r="H437" s="175">
        <v>645.12</v>
      </c>
      <c r="I437" s="176"/>
      <c r="J437" s="177">
        <f>ROUND(I437*H437,2)</f>
        <v>0</v>
      </c>
      <c r="K437" s="173" t="s">
        <v>150</v>
      </c>
      <c r="L437" s="39"/>
      <c r="M437" s="178" t="s">
        <v>5</v>
      </c>
      <c r="N437" s="179" t="s">
        <v>46</v>
      </c>
      <c r="O437" s="40"/>
      <c r="P437" s="180">
        <f>O437*H437</f>
        <v>0</v>
      </c>
      <c r="Q437" s="180">
        <v>0</v>
      </c>
      <c r="R437" s="180">
        <f>Q437*H437</f>
        <v>0</v>
      </c>
      <c r="S437" s="180">
        <v>0.001</v>
      </c>
      <c r="T437" s="181">
        <f>S437*H437</f>
        <v>0.64512</v>
      </c>
      <c r="AR437" s="22" t="s">
        <v>248</v>
      </c>
      <c r="AT437" s="22" t="s">
        <v>146</v>
      </c>
      <c r="AU437" s="22" t="s">
        <v>84</v>
      </c>
      <c r="AY437" s="22" t="s">
        <v>141</v>
      </c>
      <c r="BE437" s="182">
        <f>IF(N437="základní",J437,0)</f>
        <v>0</v>
      </c>
      <c r="BF437" s="182">
        <f>IF(N437="snížená",J437,0)</f>
        <v>0</v>
      </c>
      <c r="BG437" s="182">
        <f>IF(N437="zákl. přenesená",J437,0)</f>
        <v>0</v>
      </c>
      <c r="BH437" s="182">
        <f>IF(N437="sníž. přenesená",J437,0)</f>
        <v>0</v>
      </c>
      <c r="BI437" s="182">
        <f>IF(N437="nulová",J437,0)</f>
        <v>0</v>
      </c>
      <c r="BJ437" s="22" t="s">
        <v>24</v>
      </c>
      <c r="BK437" s="182">
        <f>ROUND(I437*H437,2)</f>
        <v>0</v>
      </c>
      <c r="BL437" s="22" t="s">
        <v>248</v>
      </c>
      <c r="BM437" s="22" t="s">
        <v>761</v>
      </c>
    </row>
    <row r="438" spans="2:47" s="1" customFormat="1" ht="24">
      <c r="B438" s="39"/>
      <c r="D438" s="184" t="s">
        <v>176</v>
      </c>
      <c r="F438" s="196" t="s">
        <v>762</v>
      </c>
      <c r="I438" s="197"/>
      <c r="L438" s="39"/>
      <c r="M438" s="198"/>
      <c r="N438" s="40"/>
      <c r="O438" s="40"/>
      <c r="P438" s="40"/>
      <c r="Q438" s="40"/>
      <c r="R438" s="40"/>
      <c r="S438" s="40"/>
      <c r="T438" s="68"/>
      <c r="AT438" s="22" t="s">
        <v>176</v>
      </c>
      <c r="AU438" s="22" t="s">
        <v>84</v>
      </c>
    </row>
    <row r="439" spans="2:47" s="1" customFormat="1" ht="24">
      <c r="B439" s="39"/>
      <c r="D439" s="184" t="s">
        <v>305</v>
      </c>
      <c r="F439" s="218" t="s">
        <v>306</v>
      </c>
      <c r="I439" s="197"/>
      <c r="L439" s="39"/>
      <c r="M439" s="198"/>
      <c r="N439" s="40"/>
      <c r="O439" s="40"/>
      <c r="P439" s="40"/>
      <c r="Q439" s="40"/>
      <c r="R439" s="40"/>
      <c r="S439" s="40"/>
      <c r="T439" s="68"/>
      <c r="AT439" s="22" t="s">
        <v>305</v>
      </c>
      <c r="AU439" s="22" t="s">
        <v>84</v>
      </c>
    </row>
    <row r="440" spans="2:51" s="11" customFormat="1" ht="12">
      <c r="B440" s="183"/>
      <c r="D440" s="184" t="s">
        <v>154</v>
      </c>
      <c r="E440" s="185" t="s">
        <v>5</v>
      </c>
      <c r="F440" s="186" t="s">
        <v>763</v>
      </c>
      <c r="H440" s="187">
        <v>645.12</v>
      </c>
      <c r="I440" s="188"/>
      <c r="L440" s="183"/>
      <c r="M440" s="189"/>
      <c r="N440" s="190"/>
      <c r="O440" s="190"/>
      <c r="P440" s="190"/>
      <c r="Q440" s="190"/>
      <c r="R440" s="190"/>
      <c r="S440" s="190"/>
      <c r="T440" s="191"/>
      <c r="AT440" s="185" t="s">
        <v>154</v>
      </c>
      <c r="AU440" s="185" t="s">
        <v>84</v>
      </c>
      <c r="AV440" s="11" t="s">
        <v>84</v>
      </c>
      <c r="AW440" s="11" t="s">
        <v>156</v>
      </c>
      <c r="AX440" s="11" t="s">
        <v>75</v>
      </c>
      <c r="AY440" s="185" t="s">
        <v>141</v>
      </c>
    </row>
    <row r="441" spans="2:63" s="10" customFormat="1" ht="29.85" customHeight="1">
      <c r="B441" s="154"/>
      <c r="D441" s="167" t="s">
        <v>74</v>
      </c>
      <c r="E441" s="168" t="s">
        <v>764</v>
      </c>
      <c r="F441" s="168" t="s">
        <v>765</v>
      </c>
      <c r="I441" s="157"/>
      <c r="J441" s="169">
        <f>BK441</f>
        <v>0</v>
      </c>
      <c r="L441" s="154"/>
      <c r="M441" s="159"/>
      <c r="N441" s="160"/>
      <c r="O441" s="160"/>
      <c r="P441" s="161">
        <f>SUM(P442:P444)</f>
        <v>0</v>
      </c>
      <c r="Q441" s="160"/>
      <c r="R441" s="161">
        <f>SUM(R442:R444)</f>
        <v>0.06913522</v>
      </c>
      <c r="S441" s="160"/>
      <c r="T441" s="162">
        <f>SUM(T442:T444)</f>
        <v>0</v>
      </c>
      <c r="AR441" s="155" t="s">
        <v>84</v>
      </c>
      <c r="AT441" s="163" t="s">
        <v>74</v>
      </c>
      <c r="AU441" s="163" t="s">
        <v>24</v>
      </c>
      <c r="AY441" s="155" t="s">
        <v>141</v>
      </c>
      <c r="BK441" s="164">
        <f>SUM(BK442:BK444)</f>
        <v>0</v>
      </c>
    </row>
    <row r="442" spans="2:65" s="1" customFormat="1" ht="28.8" customHeight="1">
      <c r="B442" s="170"/>
      <c r="C442" s="171" t="s">
        <v>766</v>
      </c>
      <c r="D442" s="171" t="s">
        <v>146</v>
      </c>
      <c r="E442" s="172" t="s">
        <v>767</v>
      </c>
      <c r="F442" s="173" t="s">
        <v>768</v>
      </c>
      <c r="G442" s="174" t="s">
        <v>149</v>
      </c>
      <c r="H442" s="175">
        <v>314.251</v>
      </c>
      <c r="I442" s="176"/>
      <c r="J442" s="177">
        <f>ROUND(I442*H442,2)</f>
        <v>0</v>
      </c>
      <c r="K442" s="173" t="s">
        <v>150</v>
      </c>
      <c r="L442" s="39"/>
      <c r="M442" s="178" t="s">
        <v>5</v>
      </c>
      <c r="N442" s="179" t="s">
        <v>46</v>
      </c>
      <c r="O442" s="40"/>
      <c r="P442" s="180">
        <f>O442*H442</f>
        <v>0</v>
      </c>
      <c r="Q442" s="180">
        <v>0.00022</v>
      </c>
      <c r="R442" s="180">
        <f>Q442*H442</f>
        <v>0.06913522</v>
      </c>
      <c r="S442" s="180">
        <v>0</v>
      </c>
      <c r="T442" s="181">
        <f>S442*H442</f>
        <v>0</v>
      </c>
      <c r="AR442" s="22" t="s">
        <v>248</v>
      </c>
      <c r="AT442" s="22" t="s">
        <v>146</v>
      </c>
      <c r="AU442" s="22" t="s">
        <v>84</v>
      </c>
      <c r="AY442" s="22" t="s">
        <v>141</v>
      </c>
      <c r="BE442" s="182">
        <f>IF(N442="základní",J442,0)</f>
        <v>0</v>
      </c>
      <c r="BF442" s="182">
        <f>IF(N442="snížená",J442,0)</f>
        <v>0</v>
      </c>
      <c r="BG442" s="182">
        <f>IF(N442="zákl. přenesená",J442,0)</f>
        <v>0</v>
      </c>
      <c r="BH442" s="182">
        <f>IF(N442="sníž. přenesená",J442,0)</f>
        <v>0</v>
      </c>
      <c r="BI442" s="182">
        <f>IF(N442="nulová",J442,0)</f>
        <v>0</v>
      </c>
      <c r="BJ442" s="22" t="s">
        <v>24</v>
      </c>
      <c r="BK442" s="182">
        <f>ROUND(I442*H442,2)</f>
        <v>0</v>
      </c>
      <c r="BL442" s="22" t="s">
        <v>248</v>
      </c>
      <c r="BM442" s="22" t="s">
        <v>769</v>
      </c>
    </row>
    <row r="443" spans="2:47" s="1" customFormat="1" ht="24">
      <c r="B443" s="39"/>
      <c r="D443" s="184" t="s">
        <v>176</v>
      </c>
      <c r="F443" s="196" t="s">
        <v>770</v>
      </c>
      <c r="I443" s="197"/>
      <c r="L443" s="39"/>
      <c r="M443" s="198"/>
      <c r="N443" s="40"/>
      <c r="O443" s="40"/>
      <c r="P443" s="40"/>
      <c r="Q443" s="40"/>
      <c r="R443" s="40"/>
      <c r="S443" s="40"/>
      <c r="T443" s="68"/>
      <c r="AT443" s="22" t="s">
        <v>176</v>
      </c>
      <c r="AU443" s="22" t="s">
        <v>84</v>
      </c>
    </row>
    <row r="444" spans="2:51" s="11" customFormat="1" ht="12">
      <c r="B444" s="183"/>
      <c r="D444" s="184" t="s">
        <v>154</v>
      </c>
      <c r="E444" s="185" t="s">
        <v>5</v>
      </c>
      <c r="F444" s="186" t="s">
        <v>771</v>
      </c>
      <c r="H444" s="187">
        <v>314.2514</v>
      </c>
      <c r="I444" s="188"/>
      <c r="L444" s="183"/>
      <c r="M444" s="189"/>
      <c r="N444" s="190"/>
      <c r="O444" s="190"/>
      <c r="P444" s="190"/>
      <c r="Q444" s="190"/>
      <c r="R444" s="190"/>
      <c r="S444" s="190"/>
      <c r="T444" s="191"/>
      <c r="AT444" s="185" t="s">
        <v>154</v>
      </c>
      <c r="AU444" s="185" t="s">
        <v>84</v>
      </c>
      <c r="AV444" s="11" t="s">
        <v>84</v>
      </c>
      <c r="AW444" s="11" t="s">
        <v>156</v>
      </c>
      <c r="AX444" s="11" t="s">
        <v>75</v>
      </c>
      <c r="AY444" s="185" t="s">
        <v>141</v>
      </c>
    </row>
    <row r="445" spans="2:63" s="10" customFormat="1" ht="37.35" customHeight="1">
      <c r="B445" s="154"/>
      <c r="D445" s="155" t="s">
        <v>74</v>
      </c>
      <c r="E445" s="156" t="s">
        <v>274</v>
      </c>
      <c r="F445" s="156" t="s">
        <v>772</v>
      </c>
      <c r="I445" s="157"/>
      <c r="J445" s="158">
        <f>BK445</f>
        <v>0</v>
      </c>
      <c r="L445" s="154"/>
      <c r="M445" s="159"/>
      <c r="N445" s="160"/>
      <c r="O445" s="160"/>
      <c r="P445" s="161">
        <f>P446</f>
        <v>0</v>
      </c>
      <c r="Q445" s="160"/>
      <c r="R445" s="161">
        <f>R446</f>
        <v>4</v>
      </c>
      <c r="S445" s="160"/>
      <c r="T445" s="162">
        <f>T446</f>
        <v>0</v>
      </c>
      <c r="AR445" s="155" t="s">
        <v>152</v>
      </c>
      <c r="AT445" s="163" t="s">
        <v>74</v>
      </c>
      <c r="AU445" s="163" t="s">
        <v>75</v>
      </c>
      <c r="AY445" s="155" t="s">
        <v>141</v>
      </c>
      <c r="BK445" s="164">
        <f>BK446</f>
        <v>0</v>
      </c>
    </row>
    <row r="446" spans="2:63" s="10" customFormat="1" ht="19.95" customHeight="1">
      <c r="B446" s="154"/>
      <c r="D446" s="167" t="s">
        <v>74</v>
      </c>
      <c r="E446" s="168" t="s">
        <v>773</v>
      </c>
      <c r="F446" s="168" t="s">
        <v>774</v>
      </c>
      <c r="I446" s="157"/>
      <c r="J446" s="169">
        <f>BK446</f>
        <v>0</v>
      </c>
      <c r="L446" s="154"/>
      <c r="M446" s="159"/>
      <c r="N446" s="160"/>
      <c r="O446" s="160"/>
      <c r="P446" s="161">
        <f>SUM(P447:P450)</f>
        <v>0</v>
      </c>
      <c r="Q446" s="160"/>
      <c r="R446" s="161">
        <f>SUM(R447:R450)</f>
        <v>4</v>
      </c>
      <c r="S446" s="160"/>
      <c r="T446" s="162">
        <f>SUM(T447:T450)</f>
        <v>0</v>
      </c>
      <c r="AR446" s="155" t="s">
        <v>152</v>
      </c>
      <c r="AT446" s="163" t="s">
        <v>74</v>
      </c>
      <c r="AU446" s="163" t="s">
        <v>24</v>
      </c>
      <c r="AY446" s="155" t="s">
        <v>141</v>
      </c>
      <c r="BK446" s="164">
        <f>SUM(BK447:BK450)</f>
        <v>0</v>
      </c>
    </row>
    <row r="447" spans="2:65" s="1" customFormat="1" ht="20.4" customHeight="1">
      <c r="B447" s="170"/>
      <c r="C447" s="171" t="s">
        <v>775</v>
      </c>
      <c r="D447" s="171" t="s">
        <v>146</v>
      </c>
      <c r="E447" s="172" t="s">
        <v>776</v>
      </c>
      <c r="F447" s="173" t="s">
        <v>777</v>
      </c>
      <c r="G447" s="174" t="s">
        <v>302</v>
      </c>
      <c r="H447" s="175">
        <v>4</v>
      </c>
      <c r="I447" s="176"/>
      <c r="J447" s="177">
        <f>ROUND(I447*H447,2)</f>
        <v>0</v>
      </c>
      <c r="K447" s="173" t="s">
        <v>150</v>
      </c>
      <c r="L447" s="39"/>
      <c r="M447" s="178" t="s">
        <v>5</v>
      </c>
      <c r="N447" s="179" t="s">
        <v>46</v>
      </c>
      <c r="O447" s="40"/>
      <c r="P447" s="180">
        <f>O447*H447</f>
        <v>0</v>
      </c>
      <c r="Q447" s="180">
        <v>0</v>
      </c>
      <c r="R447" s="180">
        <f>Q447*H447</f>
        <v>0</v>
      </c>
      <c r="S447" s="180">
        <v>0</v>
      </c>
      <c r="T447" s="181">
        <f>S447*H447</f>
        <v>0</v>
      </c>
      <c r="AR447" s="22" t="s">
        <v>528</v>
      </c>
      <c r="AT447" s="22" t="s">
        <v>146</v>
      </c>
      <c r="AU447" s="22" t="s">
        <v>84</v>
      </c>
      <c r="AY447" s="22" t="s">
        <v>141</v>
      </c>
      <c r="BE447" s="182">
        <f>IF(N447="základní",J447,0)</f>
        <v>0</v>
      </c>
      <c r="BF447" s="182">
        <f>IF(N447="snížená",J447,0)</f>
        <v>0</v>
      </c>
      <c r="BG447" s="182">
        <f>IF(N447="zákl. přenesená",J447,0)</f>
        <v>0</v>
      </c>
      <c r="BH447" s="182">
        <f>IF(N447="sníž. přenesená",J447,0)</f>
        <v>0</v>
      </c>
      <c r="BI447" s="182">
        <f>IF(N447="nulová",J447,0)</f>
        <v>0</v>
      </c>
      <c r="BJ447" s="22" t="s">
        <v>24</v>
      </c>
      <c r="BK447" s="182">
        <f>ROUND(I447*H447,2)</f>
        <v>0</v>
      </c>
      <c r="BL447" s="22" t="s">
        <v>528</v>
      </c>
      <c r="BM447" s="22" t="s">
        <v>778</v>
      </c>
    </row>
    <row r="448" spans="2:47" s="1" customFormat="1" ht="24">
      <c r="B448" s="39"/>
      <c r="D448" s="192" t="s">
        <v>176</v>
      </c>
      <c r="F448" s="199" t="s">
        <v>779</v>
      </c>
      <c r="I448" s="197"/>
      <c r="L448" s="39"/>
      <c r="M448" s="198"/>
      <c r="N448" s="40"/>
      <c r="O448" s="40"/>
      <c r="P448" s="40"/>
      <c r="Q448" s="40"/>
      <c r="R448" s="40"/>
      <c r="S448" s="40"/>
      <c r="T448" s="68"/>
      <c r="AT448" s="22" t="s">
        <v>176</v>
      </c>
      <c r="AU448" s="22" t="s">
        <v>84</v>
      </c>
    </row>
    <row r="449" spans="2:65" s="1" customFormat="1" ht="20.4" customHeight="1">
      <c r="B449" s="170"/>
      <c r="C449" s="208" t="s">
        <v>780</v>
      </c>
      <c r="D449" s="208" t="s">
        <v>274</v>
      </c>
      <c r="E449" s="209" t="s">
        <v>781</v>
      </c>
      <c r="F449" s="210" t="s">
        <v>782</v>
      </c>
      <c r="G449" s="211" t="s">
        <v>302</v>
      </c>
      <c r="H449" s="212">
        <v>4</v>
      </c>
      <c r="I449" s="213"/>
      <c r="J449" s="214">
        <f>ROUND(I449*H449,2)</f>
        <v>0</v>
      </c>
      <c r="K449" s="210" t="s">
        <v>5</v>
      </c>
      <c r="L449" s="215"/>
      <c r="M449" s="216" t="s">
        <v>5</v>
      </c>
      <c r="N449" s="217" t="s">
        <v>46</v>
      </c>
      <c r="O449" s="40"/>
      <c r="P449" s="180">
        <f>O449*H449</f>
        <v>0</v>
      </c>
      <c r="Q449" s="180">
        <v>1</v>
      </c>
      <c r="R449" s="180">
        <f>Q449*H449</f>
        <v>4</v>
      </c>
      <c r="S449" s="180">
        <v>0</v>
      </c>
      <c r="T449" s="181">
        <f>S449*H449</f>
        <v>0</v>
      </c>
      <c r="AR449" s="22" t="s">
        <v>783</v>
      </c>
      <c r="AT449" s="22" t="s">
        <v>274</v>
      </c>
      <c r="AU449" s="22" t="s">
        <v>84</v>
      </c>
      <c r="AY449" s="22" t="s">
        <v>141</v>
      </c>
      <c r="BE449" s="182">
        <f>IF(N449="základní",J449,0)</f>
        <v>0</v>
      </c>
      <c r="BF449" s="182">
        <f>IF(N449="snížená",J449,0)</f>
        <v>0</v>
      </c>
      <c r="BG449" s="182">
        <f>IF(N449="zákl. přenesená",J449,0)</f>
        <v>0</v>
      </c>
      <c r="BH449" s="182">
        <f>IF(N449="sníž. přenesená",J449,0)</f>
        <v>0</v>
      </c>
      <c r="BI449" s="182">
        <f>IF(N449="nulová",J449,0)</f>
        <v>0</v>
      </c>
      <c r="BJ449" s="22" t="s">
        <v>24</v>
      </c>
      <c r="BK449" s="182">
        <f>ROUND(I449*H449,2)</f>
        <v>0</v>
      </c>
      <c r="BL449" s="22" t="s">
        <v>783</v>
      </c>
      <c r="BM449" s="22" t="s">
        <v>784</v>
      </c>
    </row>
    <row r="450" spans="2:47" s="1" customFormat="1" ht="12">
      <c r="B450" s="39"/>
      <c r="D450" s="184" t="s">
        <v>176</v>
      </c>
      <c r="F450" s="196" t="s">
        <v>782</v>
      </c>
      <c r="I450" s="197"/>
      <c r="L450" s="39"/>
      <c r="M450" s="198"/>
      <c r="N450" s="40"/>
      <c r="O450" s="40"/>
      <c r="P450" s="40"/>
      <c r="Q450" s="40"/>
      <c r="R450" s="40"/>
      <c r="S450" s="40"/>
      <c r="T450" s="68"/>
      <c r="AT450" s="22" t="s">
        <v>176</v>
      </c>
      <c r="AU450" s="22" t="s">
        <v>84</v>
      </c>
    </row>
    <row r="451" spans="2:63" s="10" customFormat="1" ht="37.35" customHeight="1">
      <c r="B451" s="154"/>
      <c r="D451" s="167" t="s">
        <v>74</v>
      </c>
      <c r="E451" s="219" t="s">
        <v>785</v>
      </c>
      <c r="F451" s="219" t="s">
        <v>786</v>
      </c>
      <c r="I451" s="157"/>
      <c r="J451" s="220">
        <f>BK451</f>
        <v>0</v>
      </c>
      <c r="L451" s="154"/>
      <c r="M451" s="159"/>
      <c r="N451" s="160"/>
      <c r="O451" s="160"/>
      <c r="P451" s="161">
        <f>SUM(P452:P453)</f>
        <v>0</v>
      </c>
      <c r="Q451" s="160"/>
      <c r="R451" s="161">
        <f>SUM(R452:R453)</f>
        <v>0</v>
      </c>
      <c r="S451" s="160"/>
      <c r="T451" s="162">
        <f>SUM(T452:T453)</f>
        <v>0</v>
      </c>
      <c r="AR451" s="155" t="s">
        <v>151</v>
      </c>
      <c r="AT451" s="163" t="s">
        <v>74</v>
      </c>
      <c r="AU451" s="163" t="s">
        <v>75</v>
      </c>
      <c r="AY451" s="155" t="s">
        <v>141</v>
      </c>
      <c r="BK451" s="164">
        <f>SUM(BK452:BK453)</f>
        <v>0</v>
      </c>
    </row>
    <row r="452" spans="2:65" s="1" customFormat="1" ht="20.4" customHeight="1">
      <c r="B452" s="170"/>
      <c r="C452" s="171" t="s">
        <v>787</v>
      </c>
      <c r="D452" s="171" t="s">
        <v>146</v>
      </c>
      <c r="E452" s="172" t="s">
        <v>788</v>
      </c>
      <c r="F452" s="173" t="s">
        <v>789</v>
      </c>
      <c r="G452" s="174" t="s">
        <v>174</v>
      </c>
      <c r="H452" s="175">
        <v>24</v>
      </c>
      <c r="I452" s="176"/>
      <c r="J452" s="177">
        <f>ROUND(I452*H452,2)</f>
        <v>0</v>
      </c>
      <c r="K452" s="173" t="s">
        <v>150</v>
      </c>
      <c r="L452" s="39"/>
      <c r="M452" s="178" t="s">
        <v>5</v>
      </c>
      <c r="N452" s="179" t="s">
        <v>46</v>
      </c>
      <c r="O452" s="40"/>
      <c r="P452" s="180">
        <f>O452*H452</f>
        <v>0</v>
      </c>
      <c r="Q452" s="180">
        <v>0</v>
      </c>
      <c r="R452" s="180">
        <f>Q452*H452</f>
        <v>0</v>
      </c>
      <c r="S452" s="180">
        <v>0</v>
      </c>
      <c r="T452" s="181">
        <f>S452*H452</f>
        <v>0</v>
      </c>
      <c r="AR452" s="22" t="s">
        <v>790</v>
      </c>
      <c r="AT452" s="22" t="s">
        <v>146</v>
      </c>
      <c r="AU452" s="22" t="s">
        <v>24</v>
      </c>
      <c r="AY452" s="22" t="s">
        <v>141</v>
      </c>
      <c r="BE452" s="182">
        <f>IF(N452="základní",J452,0)</f>
        <v>0</v>
      </c>
      <c r="BF452" s="182">
        <f>IF(N452="snížená",J452,0)</f>
        <v>0</v>
      </c>
      <c r="BG452" s="182">
        <f>IF(N452="zákl. přenesená",J452,0)</f>
        <v>0</v>
      </c>
      <c r="BH452" s="182">
        <f>IF(N452="sníž. přenesená",J452,0)</f>
        <v>0</v>
      </c>
      <c r="BI452" s="182">
        <f>IF(N452="nulová",J452,0)</f>
        <v>0</v>
      </c>
      <c r="BJ452" s="22" t="s">
        <v>24</v>
      </c>
      <c r="BK452" s="182">
        <f>ROUND(I452*H452,2)</f>
        <v>0</v>
      </c>
      <c r="BL452" s="22" t="s">
        <v>790</v>
      </c>
      <c r="BM452" s="22" t="s">
        <v>791</v>
      </c>
    </row>
    <row r="453" spans="2:47" s="1" customFormat="1" ht="24">
      <c r="B453" s="39"/>
      <c r="D453" s="184" t="s">
        <v>176</v>
      </c>
      <c r="F453" s="196" t="s">
        <v>792</v>
      </c>
      <c r="I453" s="197"/>
      <c r="L453" s="39"/>
      <c r="M453" s="198"/>
      <c r="N453" s="40"/>
      <c r="O453" s="40"/>
      <c r="P453" s="40"/>
      <c r="Q453" s="40"/>
      <c r="R453" s="40"/>
      <c r="S453" s="40"/>
      <c r="T453" s="68"/>
      <c r="AT453" s="22" t="s">
        <v>176</v>
      </c>
      <c r="AU453" s="22" t="s">
        <v>24</v>
      </c>
    </row>
    <row r="454" spans="2:63" s="10" customFormat="1" ht="37.35" customHeight="1">
      <c r="B454" s="154"/>
      <c r="D454" s="155" t="s">
        <v>74</v>
      </c>
      <c r="E454" s="156" t="s">
        <v>793</v>
      </c>
      <c r="F454" s="156" t="s">
        <v>794</v>
      </c>
      <c r="I454" s="157"/>
      <c r="J454" s="158">
        <f>BK454</f>
        <v>0</v>
      </c>
      <c r="L454" s="154"/>
      <c r="M454" s="159"/>
      <c r="N454" s="160"/>
      <c r="O454" s="160"/>
      <c r="P454" s="161">
        <f>P455+P458+P461+P467</f>
        <v>0</v>
      </c>
      <c r="Q454" s="160"/>
      <c r="R454" s="161">
        <f>R455+R458+R461+R467</f>
        <v>0</v>
      </c>
      <c r="S454" s="160"/>
      <c r="T454" s="162">
        <f>T455+T458+T461+T467</f>
        <v>0</v>
      </c>
      <c r="AR454" s="155" t="s">
        <v>171</v>
      </c>
      <c r="AT454" s="163" t="s">
        <v>74</v>
      </c>
      <c r="AU454" s="163" t="s">
        <v>75</v>
      </c>
      <c r="AY454" s="155" t="s">
        <v>141</v>
      </c>
      <c r="BK454" s="164">
        <f>BK455+BK458+BK461+BK467</f>
        <v>0</v>
      </c>
    </row>
    <row r="455" spans="2:63" s="10" customFormat="1" ht="19.95" customHeight="1">
      <c r="B455" s="154"/>
      <c r="D455" s="167" t="s">
        <v>74</v>
      </c>
      <c r="E455" s="168" t="s">
        <v>795</v>
      </c>
      <c r="F455" s="168" t="s">
        <v>796</v>
      </c>
      <c r="I455" s="157"/>
      <c r="J455" s="169">
        <f>BK455</f>
        <v>0</v>
      </c>
      <c r="L455" s="154"/>
      <c r="M455" s="159"/>
      <c r="N455" s="160"/>
      <c r="O455" s="160"/>
      <c r="P455" s="161">
        <f>SUM(P456:P457)</f>
        <v>0</v>
      </c>
      <c r="Q455" s="160"/>
      <c r="R455" s="161">
        <f>SUM(R456:R457)</f>
        <v>0</v>
      </c>
      <c r="S455" s="160"/>
      <c r="T455" s="162">
        <f>SUM(T456:T457)</f>
        <v>0</v>
      </c>
      <c r="AR455" s="155" t="s">
        <v>171</v>
      </c>
      <c r="AT455" s="163" t="s">
        <v>74</v>
      </c>
      <c r="AU455" s="163" t="s">
        <v>24</v>
      </c>
      <c r="AY455" s="155" t="s">
        <v>141</v>
      </c>
      <c r="BK455" s="164">
        <f>SUM(BK456:BK457)</f>
        <v>0</v>
      </c>
    </row>
    <row r="456" spans="2:65" s="1" customFormat="1" ht="20.4" customHeight="1">
      <c r="B456" s="170"/>
      <c r="C456" s="171" t="s">
        <v>797</v>
      </c>
      <c r="D456" s="171" t="s">
        <v>146</v>
      </c>
      <c r="E456" s="172" t="s">
        <v>798</v>
      </c>
      <c r="F456" s="173" t="s">
        <v>799</v>
      </c>
      <c r="G456" s="174" t="s">
        <v>800</v>
      </c>
      <c r="H456" s="175">
        <v>1</v>
      </c>
      <c r="I456" s="176"/>
      <c r="J456" s="177">
        <f>ROUND(I456*H456,2)</f>
        <v>0</v>
      </c>
      <c r="K456" s="173" t="s">
        <v>150</v>
      </c>
      <c r="L456" s="39"/>
      <c r="M456" s="178" t="s">
        <v>5</v>
      </c>
      <c r="N456" s="179" t="s">
        <v>46</v>
      </c>
      <c r="O456" s="40"/>
      <c r="P456" s="180">
        <f>O456*H456</f>
        <v>0</v>
      </c>
      <c r="Q456" s="180">
        <v>0</v>
      </c>
      <c r="R456" s="180">
        <f>Q456*H456</f>
        <v>0</v>
      </c>
      <c r="S456" s="180">
        <v>0</v>
      </c>
      <c r="T456" s="181">
        <f>S456*H456</f>
        <v>0</v>
      </c>
      <c r="AR456" s="22" t="s">
        <v>801</v>
      </c>
      <c r="AT456" s="22" t="s">
        <v>146</v>
      </c>
      <c r="AU456" s="22" t="s">
        <v>84</v>
      </c>
      <c r="AY456" s="22" t="s">
        <v>141</v>
      </c>
      <c r="BE456" s="182">
        <f>IF(N456="základní",J456,0)</f>
        <v>0</v>
      </c>
      <c r="BF456" s="182">
        <f>IF(N456="snížená",J456,0)</f>
        <v>0</v>
      </c>
      <c r="BG456" s="182">
        <f>IF(N456="zákl. přenesená",J456,0)</f>
        <v>0</v>
      </c>
      <c r="BH456" s="182">
        <f>IF(N456="sníž. přenesená",J456,0)</f>
        <v>0</v>
      </c>
      <c r="BI456" s="182">
        <f>IF(N456="nulová",J456,0)</f>
        <v>0</v>
      </c>
      <c r="BJ456" s="22" t="s">
        <v>24</v>
      </c>
      <c r="BK456" s="182">
        <f>ROUND(I456*H456,2)</f>
        <v>0</v>
      </c>
      <c r="BL456" s="22" t="s">
        <v>801</v>
      </c>
      <c r="BM456" s="22" t="s">
        <v>802</v>
      </c>
    </row>
    <row r="457" spans="2:47" s="1" customFormat="1" ht="24">
      <c r="B457" s="39"/>
      <c r="D457" s="184" t="s">
        <v>176</v>
      </c>
      <c r="F457" s="196" t="s">
        <v>803</v>
      </c>
      <c r="I457" s="197"/>
      <c r="L457" s="39"/>
      <c r="M457" s="198"/>
      <c r="N457" s="40"/>
      <c r="O457" s="40"/>
      <c r="P457" s="40"/>
      <c r="Q457" s="40"/>
      <c r="R457" s="40"/>
      <c r="S457" s="40"/>
      <c r="T457" s="68"/>
      <c r="AT457" s="22" t="s">
        <v>176</v>
      </c>
      <c r="AU457" s="22" t="s">
        <v>84</v>
      </c>
    </row>
    <row r="458" spans="2:63" s="10" customFormat="1" ht="29.85" customHeight="1">
      <c r="B458" s="154"/>
      <c r="D458" s="167" t="s">
        <v>74</v>
      </c>
      <c r="E458" s="168" t="s">
        <v>804</v>
      </c>
      <c r="F458" s="168" t="s">
        <v>805</v>
      </c>
      <c r="I458" s="157"/>
      <c r="J458" s="169">
        <f>BK458</f>
        <v>0</v>
      </c>
      <c r="L458" s="154"/>
      <c r="M458" s="159"/>
      <c r="N458" s="160"/>
      <c r="O458" s="160"/>
      <c r="P458" s="161">
        <f>SUM(P459:P460)</f>
        <v>0</v>
      </c>
      <c r="Q458" s="160"/>
      <c r="R458" s="161">
        <f>SUM(R459:R460)</f>
        <v>0</v>
      </c>
      <c r="S458" s="160"/>
      <c r="T458" s="162">
        <f>SUM(T459:T460)</f>
        <v>0</v>
      </c>
      <c r="AR458" s="155" t="s">
        <v>171</v>
      </c>
      <c r="AT458" s="163" t="s">
        <v>74</v>
      </c>
      <c r="AU458" s="163" t="s">
        <v>24</v>
      </c>
      <c r="AY458" s="155" t="s">
        <v>141</v>
      </c>
      <c r="BK458" s="164">
        <f>SUM(BK459:BK460)</f>
        <v>0</v>
      </c>
    </row>
    <row r="459" spans="2:65" s="1" customFormat="1" ht="20.4" customHeight="1">
      <c r="B459" s="170"/>
      <c r="C459" s="171" t="s">
        <v>806</v>
      </c>
      <c r="D459" s="171" t="s">
        <v>146</v>
      </c>
      <c r="E459" s="172" t="s">
        <v>807</v>
      </c>
      <c r="F459" s="173" t="s">
        <v>805</v>
      </c>
      <c r="G459" s="174" t="s">
        <v>302</v>
      </c>
      <c r="H459" s="175">
        <v>1</v>
      </c>
      <c r="I459" s="176"/>
      <c r="J459" s="177">
        <f>ROUND(I459*H459,2)</f>
        <v>0</v>
      </c>
      <c r="K459" s="173" t="s">
        <v>150</v>
      </c>
      <c r="L459" s="39"/>
      <c r="M459" s="178" t="s">
        <v>5</v>
      </c>
      <c r="N459" s="179" t="s">
        <v>46</v>
      </c>
      <c r="O459" s="40"/>
      <c r="P459" s="180">
        <f>O459*H459</f>
        <v>0</v>
      </c>
      <c r="Q459" s="180">
        <v>0</v>
      </c>
      <c r="R459" s="180">
        <f>Q459*H459</f>
        <v>0</v>
      </c>
      <c r="S459" s="180">
        <v>0</v>
      </c>
      <c r="T459" s="181">
        <f>S459*H459</f>
        <v>0</v>
      </c>
      <c r="AR459" s="22" t="s">
        <v>801</v>
      </c>
      <c r="AT459" s="22" t="s">
        <v>146</v>
      </c>
      <c r="AU459" s="22" t="s">
        <v>84</v>
      </c>
      <c r="AY459" s="22" t="s">
        <v>141</v>
      </c>
      <c r="BE459" s="182">
        <f>IF(N459="základní",J459,0)</f>
        <v>0</v>
      </c>
      <c r="BF459" s="182">
        <f>IF(N459="snížená",J459,0)</f>
        <v>0</v>
      </c>
      <c r="BG459" s="182">
        <f>IF(N459="zákl. přenesená",J459,0)</f>
        <v>0</v>
      </c>
      <c r="BH459" s="182">
        <f>IF(N459="sníž. přenesená",J459,0)</f>
        <v>0</v>
      </c>
      <c r="BI459" s="182">
        <f>IF(N459="nulová",J459,0)</f>
        <v>0</v>
      </c>
      <c r="BJ459" s="22" t="s">
        <v>24</v>
      </c>
      <c r="BK459" s="182">
        <f>ROUND(I459*H459,2)</f>
        <v>0</v>
      </c>
      <c r="BL459" s="22" t="s">
        <v>801</v>
      </c>
      <c r="BM459" s="22" t="s">
        <v>808</v>
      </c>
    </row>
    <row r="460" spans="2:47" s="1" customFormat="1" ht="12">
      <c r="B460" s="39"/>
      <c r="D460" s="184" t="s">
        <v>176</v>
      </c>
      <c r="F460" s="196" t="s">
        <v>809</v>
      </c>
      <c r="I460" s="197"/>
      <c r="L460" s="39"/>
      <c r="M460" s="198"/>
      <c r="N460" s="40"/>
      <c r="O460" s="40"/>
      <c r="P460" s="40"/>
      <c r="Q460" s="40"/>
      <c r="R460" s="40"/>
      <c r="S460" s="40"/>
      <c r="T460" s="68"/>
      <c r="AT460" s="22" t="s">
        <v>176</v>
      </c>
      <c r="AU460" s="22" t="s">
        <v>84</v>
      </c>
    </row>
    <row r="461" spans="2:63" s="10" customFormat="1" ht="29.85" customHeight="1">
      <c r="B461" s="154"/>
      <c r="D461" s="167" t="s">
        <v>74</v>
      </c>
      <c r="E461" s="168" t="s">
        <v>810</v>
      </c>
      <c r="F461" s="168" t="s">
        <v>811</v>
      </c>
      <c r="I461" s="157"/>
      <c r="J461" s="169">
        <f>BK461</f>
        <v>0</v>
      </c>
      <c r="L461" s="154"/>
      <c r="M461" s="159"/>
      <c r="N461" s="160"/>
      <c r="O461" s="160"/>
      <c r="P461" s="161">
        <f>SUM(P462:P466)</f>
        <v>0</v>
      </c>
      <c r="Q461" s="160"/>
      <c r="R461" s="161">
        <f>SUM(R462:R466)</f>
        <v>0</v>
      </c>
      <c r="S461" s="160"/>
      <c r="T461" s="162">
        <f>SUM(T462:T466)</f>
        <v>0</v>
      </c>
      <c r="AR461" s="155" t="s">
        <v>171</v>
      </c>
      <c r="AT461" s="163" t="s">
        <v>74</v>
      </c>
      <c r="AU461" s="163" t="s">
        <v>24</v>
      </c>
      <c r="AY461" s="155" t="s">
        <v>141</v>
      </c>
      <c r="BK461" s="164">
        <f>SUM(BK462:BK466)</f>
        <v>0</v>
      </c>
    </row>
    <row r="462" spans="2:65" s="1" customFormat="1" ht="20.4" customHeight="1">
      <c r="B462" s="170"/>
      <c r="C462" s="171" t="s">
        <v>812</v>
      </c>
      <c r="D462" s="171" t="s">
        <v>146</v>
      </c>
      <c r="E462" s="172" t="s">
        <v>813</v>
      </c>
      <c r="F462" s="173" t="s">
        <v>814</v>
      </c>
      <c r="G462" s="174" t="s">
        <v>800</v>
      </c>
      <c r="H462" s="175">
        <v>1</v>
      </c>
      <c r="I462" s="176"/>
      <c r="J462" s="177">
        <f>ROUND(I462*H462,2)</f>
        <v>0</v>
      </c>
      <c r="K462" s="173" t="s">
        <v>150</v>
      </c>
      <c r="L462" s="39"/>
      <c r="M462" s="178" t="s">
        <v>5</v>
      </c>
      <c r="N462" s="179" t="s">
        <v>46</v>
      </c>
      <c r="O462" s="40"/>
      <c r="P462" s="180">
        <f>O462*H462</f>
        <v>0</v>
      </c>
      <c r="Q462" s="180">
        <v>0</v>
      </c>
      <c r="R462" s="180">
        <f>Q462*H462</f>
        <v>0</v>
      </c>
      <c r="S462" s="180">
        <v>0</v>
      </c>
      <c r="T462" s="181">
        <f>S462*H462</f>
        <v>0</v>
      </c>
      <c r="AR462" s="22" t="s">
        <v>801</v>
      </c>
      <c r="AT462" s="22" t="s">
        <v>146</v>
      </c>
      <c r="AU462" s="22" t="s">
        <v>84</v>
      </c>
      <c r="AY462" s="22" t="s">
        <v>141</v>
      </c>
      <c r="BE462" s="182">
        <f>IF(N462="základní",J462,0)</f>
        <v>0</v>
      </c>
      <c r="BF462" s="182">
        <f>IF(N462="snížená",J462,0)</f>
        <v>0</v>
      </c>
      <c r="BG462" s="182">
        <f>IF(N462="zákl. přenesená",J462,0)</f>
        <v>0</v>
      </c>
      <c r="BH462" s="182">
        <f>IF(N462="sníž. přenesená",J462,0)</f>
        <v>0</v>
      </c>
      <c r="BI462" s="182">
        <f>IF(N462="nulová",J462,0)</f>
        <v>0</v>
      </c>
      <c r="BJ462" s="22" t="s">
        <v>24</v>
      </c>
      <c r="BK462" s="182">
        <f>ROUND(I462*H462,2)</f>
        <v>0</v>
      </c>
      <c r="BL462" s="22" t="s">
        <v>801</v>
      </c>
      <c r="BM462" s="22" t="s">
        <v>815</v>
      </c>
    </row>
    <row r="463" spans="2:47" s="1" customFormat="1" ht="12">
      <c r="B463" s="39"/>
      <c r="D463" s="184" t="s">
        <v>176</v>
      </c>
      <c r="F463" s="196" t="s">
        <v>816</v>
      </c>
      <c r="I463" s="197"/>
      <c r="L463" s="39"/>
      <c r="M463" s="198"/>
      <c r="N463" s="40"/>
      <c r="O463" s="40"/>
      <c r="P463" s="40"/>
      <c r="Q463" s="40"/>
      <c r="R463" s="40"/>
      <c r="S463" s="40"/>
      <c r="T463" s="68"/>
      <c r="AT463" s="22" t="s">
        <v>176</v>
      </c>
      <c r="AU463" s="22" t="s">
        <v>84</v>
      </c>
    </row>
    <row r="464" spans="2:47" s="1" customFormat="1" ht="24">
      <c r="B464" s="39"/>
      <c r="D464" s="192" t="s">
        <v>305</v>
      </c>
      <c r="F464" s="221" t="s">
        <v>817</v>
      </c>
      <c r="I464" s="197"/>
      <c r="L464" s="39"/>
      <c r="M464" s="198"/>
      <c r="N464" s="40"/>
      <c r="O464" s="40"/>
      <c r="P464" s="40"/>
      <c r="Q464" s="40"/>
      <c r="R464" s="40"/>
      <c r="S464" s="40"/>
      <c r="T464" s="68"/>
      <c r="AT464" s="22" t="s">
        <v>305</v>
      </c>
      <c r="AU464" s="22" t="s">
        <v>84</v>
      </c>
    </row>
    <row r="465" spans="2:65" s="1" customFormat="1" ht="20.4" customHeight="1">
      <c r="B465" s="170"/>
      <c r="C465" s="171" t="s">
        <v>818</v>
      </c>
      <c r="D465" s="171" t="s">
        <v>146</v>
      </c>
      <c r="E465" s="172" t="s">
        <v>819</v>
      </c>
      <c r="F465" s="173" t="s">
        <v>820</v>
      </c>
      <c r="G465" s="174" t="s">
        <v>800</v>
      </c>
      <c r="H465" s="175">
        <v>1</v>
      </c>
      <c r="I465" s="176"/>
      <c r="J465" s="177">
        <f>ROUND(I465*H465,2)</f>
        <v>0</v>
      </c>
      <c r="K465" s="173" t="s">
        <v>150</v>
      </c>
      <c r="L465" s="39"/>
      <c r="M465" s="178" t="s">
        <v>5</v>
      </c>
      <c r="N465" s="179" t="s">
        <v>46</v>
      </c>
      <c r="O465" s="40"/>
      <c r="P465" s="180">
        <f>O465*H465</f>
        <v>0</v>
      </c>
      <c r="Q465" s="180">
        <v>0</v>
      </c>
      <c r="R465" s="180">
        <f>Q465*H465</f>
        <v>0</v>
      </c>
      <c r="S465" s="180">
        <v>0</v>
      </c>
      <c r="T465" s="181">
        <f>S465*H465</f>
        <v>0</v>
      </c>
      <c r="AR465" s="22" t="s">
        <v>801</v>
      </c>
      <c r="AT465" s="22" t="s">
        <v>146</v>
      </c>
      <c r="AU465" s="22" t="s">
        <v>84</v>
      </c>
      <c r="AY465" s="22" t="s">
        <v>141</v>
      </c>
      <c r="BE465" s="182">
        <f>IF(N465="základní",J465,0)</f>
        <v>0</v>
      </c>
      <c r="BF465" s="182">
        <f>IF(N465="snížená",J465,0)</f>
        <v>0</v>
      </c>
      <c r="BG465" s="182">
        <f>IF(N465="zákl. přenesená",J465,0)</f>
        <v>0</v>
      </c>
      <c r="BH465" s="182">
        <f>IF(N465="sníž. přenesená",J465,0)</f>
        <v>0</v>
      </c>
      <c r="BI465" s="182">
        <f>IF(N465="nulová",J465,0)</f>
        <v>0</v>
      </c>
      <c r="BJ465" s="22" t="s">
        <v>24</v>
      </c>
      <c r="BK465" s="182">
        <f>ROUND(I465*H465,2)</f>
        <v>0</v>
      </c>
      <c r="BL465" s="22" t="s">
        <v>801</v>
      </c>
      <c r="BM465" s="22" t="s">
        <v>821</v>
      </c>
    </row>
    <row r="466" spans="2:47" s="1" customFormat="1" ht="24">
      <c r="B466" s="39"/>
      <c r="D466" s="184" t="s">
        <v>176</v>
      </c>
      <c r="F466" s="196" t="s">
        <v>822</v>
      </c>
      <c r="I466" s="197"/>
      <c r="L466" s="39"/>
      <c r="M466" s="198"/>
      <c r="N466" s="40"/>
      <c r="O466" s="40"/>
      <c r="P466" s="40"/>
      <c r="Q466" s="40"/>
      <c r="R466" s="40"/>
      <c r="S466" s="40"/>
      <c r="T466" s="68"/>
      <c r="AT466" s="22" t="s">
        <v>176</v>
      </c>
      <c r="AU466" s="22" t="s">
        <v>84</v>
      </c>
    </row>
    <row r="467" spans="2:63" s="10" customFormat="1" ht="29.85" customHeight="1">
      <c r="B467" s="154"/>
      <c r="D467" s="167" t="s">
        <v>74</v>
      </c>
      <c r="E467" s="168" t="s">
        <v>823</v>
      </c>
      <c r="F467" s="168" t="s">
        <v>824</v>
      </c>
      <c r="I467" s="157"/>
      <c r="J467" s="169">
        <f>BK467</f>
        <v>0</v>
      </c>
      <c r="L467" s="154"/>
      <c r="M467" s="159"/>
      <c r="N467" s="160"/>
      <c r="O467" s="160"/>
      <c r="P467" s="161">
        <f>SUM(P468:P472)</f>
        <v>0</v>
      </c>
      <c r="Q467" s="160"/>
      <c r="R467" s="161">
        <f>SUM(R468:R472)</f>
        <v>0</v>
      </c>
      <c r="S467" s="160"/>
      <c r="T467" s="162">
        <f>SUM(T468:T472)</f>
        <v>0</v>
      </c>
      <c r="AR467" s="155" t="s">
        <v>171</v>
      </c>
      <c r="AT467" s="163" t="s">
        <v>74</v>
      </c>
      <c r="AU467" s="163" t="s">
        <v>24</v>
      </c>
      <c r="AY467" s="155" t="s">
        <v>141</v>
      </c>
      <c r="BK467" s="164">
        <f>SUM(BK468:BK472)</f>
        <v>0</v>
      </c>
    </row>
    <row r="468" spans="2:65" s="1" customFormat="1" ht="20.4" customHeight="1">
      <c r="B468" s="170"/>
      <c r="C468" s="171" t="s">
        <v>825</v>
      </c>
      <c r="D468" s="171" t="s">
        <v>146</v>
      </c>
      <c r="E468" s="172" t="s">
        <v>826</v>
      </c>
      <c r="F468" s="173" t="s">
        <v>827</v>
      </c>
      <c r="G468" s="174" t="s">
        <v>302</v>
      </c>
      <c r="H468" s="175">
        <v>1</v>
      </c>
      <c r="I468" s="176"/>
      <c r="J468" s="177">
        <f>ROUND(I468*H468,2)</f>
        <v>0</v>
      </c>
      <c r="K468" s="173" t="s">
        <v>5</v>
      </c>
      <c r="L468" s="39"/>
      <c r="M468" s="178" t="s">
        <v>5</v>
      </c>
      <c r="N468" s="179" t="s">
        <v>46</v>
      </c>
      <c r="O468" s="40"/>
      <c r="P468" s="180">
        <f>O468*H468</f>
        <v>0</v>
      </c>
      <c r="Q468" s="180">
        <v>0</v>
      </c>
      <c r="R468" s="180">
        <f>Q468*H468</f>
        <v>0</v>
      </c>
      <c r="S468" s="180">
        <v>0</v>
      </c>
      <c r="T468" s="181">
        <f>S468*H468</f>
        <v>0</v>
      </c>
      <c r="AR468" s="22" t="s">
        <v>801</v>
      </c>
      <c r="AT468" s="22" t="s">
        <v>146</v>
      </c>
      <c r="AU468" s="22" t="s">
        <v>84</v>
      </c>
      <c r="AY468" s="22" t="s">
        <v>141</v>
      </c>
      <c r="BE468" s="182">
        <f>IF(N468="základní",J468,0)</f>
        <v>0</v>
      </c>
      <c r="BF468" s="182">
        <f>IF(N468="snížená",J468,0)</f>
        <v>0</v>
      </c>
      <c r="BG468" s="182">
        <f>IF(N468="zákl. přenesená",J468,0)</f>
        <v>0</v>
      </c>
      <c r="BH468" s="182">
        <f>IF(N468="sníž. přenesená",J468,0)</f>
        <v>0</v>
      </c>
      <c r="BI468" s="182">
        <f>IF(N468="nulová",J468,0)</f>
        <v>0</v>
      </c>
      <c r="BJ468" s="22" t="s">
        <v>24</v>
      </c>
      <c r="BK468" s="182">
        <f>ROUND(I468*H468,2)</f>
        <v>0</v>
      </c>
      <c r="BL468" s="22" t="s">
        <v>801</v>
      </c>
      <c r="BM468" s="22" t="s">
        <v>828</v>
      </c>
    </row>
    <row r="469" spans="2:47" s="1" customFormat="1" ht="12">
      <c r="B469" s="39"/>
      <c r="D469" s="184" t="s">
        <v>176</v>
      </c>
      <c r="F469" s="196" t="s">
        <v>829</v>
      </c>
      <c r="I469" s="197"/>
      <c r="L469" s="39"/>
      <c r="M469" s="198"/>
      <c r="N469" s="40"/>
      <c r="O469" s="40"/>
      <c r="P469" s="40"/>
      <c r="Q469" s="40"/>
      <c r="R469" s="40"/>
      <c r="S469" s="40"/>
      <c r="T469" s="68"/>
      <c r="AT469" s="22" t="s">
        <v>176</v>
      </c>
      <c r="AU469" s="22" t="s">
        <v>84</v>
      </c>
    </row>
    <row r="470" spans="2:47" s="1" customFormat="1" ht="36">
      <c r="B470" s="39"/>
      <c r="D470" s="192" t="s">
        <v>305</v>
      </c>
      <c r="F470" s="221" t="s">
        <v>830</v>
      </c>
      <c r="I470" s="197"/>
      <c r="L470" s="39"/>
      <c r="M470" s="198"/>
      <c r="N470" s="40"/>
      <c r="O470" s="40"/>
      <c r="P470" s="40"/>
      <c r="Q470" s="40"/>
      <c r="R470" s="40"/>
      <c r="S470" s="40"/>
      <c r="T470" s="68"/>
      <c r="AT470" s="22" t="s">
        <v>305</v>
      </c>
      <c r="AU470" s="22" t="s">
        <v>84</v>
      </c>
    </row>
    <row r="471" spans="2:65" s="1" customFormat="1" ht="20.4" customHeight="1">
      <c r="B471" s="170"/>
      <c r="C471" s="171" t="s">
        <v>831</v>
      </c>
      <c r="D471" s="171" t="s">
        <v>146</v>
      </c>
      <c r="E471" s="172" t="s">
        <v>832</v>
      </c>
      <c r="F471" s="173" t="s">
        <v>833</v>
      </c>
      <c r="G471" s="174" t="s">
        <v>800</v>
      </c>
      <c r="H471" s="175">
        <v>1</v>
      </c>
      <c r="I471" s="176"/>
      <c r="J471" s="177">
        <f>ROUND(I471*H471,2)</f>
        <v>0</v>
      </c>
      <c r="K471" s="173" t="s">
        <v>150</v>
      </c>
      <c r="L471" s="39"/>
      <c r="M471" s="178" t="s">
        <v>5</v>
      </c>
      <c r="N471" s="179" t="s">
        <v>46</v>
      </c>
      <c r="O471" s="40"/>
      <c r="P471" s="180">
        <f>O471*H471</f>
        <v>0</v>
      </c>
      <c r="Q471" s="180">
        <v>0</v>
      </c>
      <c r="R471" s="180">
        <f>Q471*H471</f>
        <v>0</v>
      </c>
      <c r="S471" s="180">
        <v>0</v>
      </c>
      <c r="T471" s="181">
        <f>S471*H471</f>
        <v>0</v>
      </c>
      <c r="AR471" s="22" t="s">
        <v>801</v>
      </c>
      <c r="AT471" s="22" t="s">
        <v>146</v>
      </c>
      <c r="AU471" s="22" t="s">
        <v>84</v>
      </c>
      <c r="AY471" s="22" t="s">
        <v>141</v>
      </c>
      <c r="BE471" s="182">
        <f>IF(N471="základní",J471,0)</f>
        <v>0</v>
      </c>
      <c r="BF471" s="182">
        <f>IF(N471="snížená",J471,0)</f>
        <v>0</v>
      </c>
      <c r="BG471" s="182">
        <f>IF(N471="zákl. přenesená",J471,0)</f>
        <v>0</v>
      </c>
      <c r="BH471" s="182">
        <f>IF(N471="sníž. přenesená",J471,0)</f>
        <v>0</v>
      </c>
      <c r="BI471" s="182">
        <f>IF(N471="nulová",J471,0)</f>
        <v>0</v>
      </c>
      <c r="BJ471" s="22" t="s">
        <v>24</v>
      </c>
      <c r="BK471" s="182">
        <f>ROUND(I471*H471,2)</f>
        <v>0</v>
      </c>
      <c r="BL471" s="22" t="s">
        <v>801</v>
      </c>
      <c r="BM471" s="22" t="s">
        <v>834</v>
      </c>
    </row>
    <row r="472" spans="2:47" s="1" customFormat="1" ht="24">
      <c r="B472" s="39"/>
      <c r="D472" s="184" t="s">
        <v>176</v>
      </c>
      <c r="F472" s="196" t="s">
        <v>835</v>
      </c>
      <c r="I472" s="197"/>
      <c r="L472" s="39"/>
      <c r="M472" s="222"/>
      <c r="N472" s="223"/>
      <c r="O472" s="223"/>
      <c r="P472" s="223"/>
      <c r="Q472" s="223"/>
      <c r="R472" s="223"/>
      <c r="S472" s="223"/>
      <c r="T472" s="224"/>
      <c r="AT472" s="22" t="s">
        <v>176</v>
      </c>
      <c r="AU472" s="22" t="s">
        <v>84</v>
      </c>
    </row>
    <row r="473" spans="2:12" s="1" customFormat="1" ht="6.9" customHeight="1">
      <c r="B473" s="54"/>
      <c r="C473" s="55"/>
      <c r="D473" s="55"/>
      <c r="E473" s="55"/>
      <c r="F473" s="55"/>
      <c r="G473" s="55"/>
      <c r="H473" s="55"/>
      <c r="I473" s="121"/>
      <c r="J473" s="55"/>
      <c r="K473" s="55"/>
      <c r="L473" s="39"/>
    </row>
  </sheetData>
  <autoFilter ref="C102:K472"/>
  <mergeCells count="9">
    <mergeCell ref="E93:H93"/>
    <mergeCell ref="E95:H9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5" customWidth="1"/>
    <col min="2" max="2" width="1.66796875" style="225" customWidth="1"/>
    <col min="3" max="4" width="5" style="225" customWidth="1"/>
    <col min="5" max="5" width="11.66015625" style="225" customWidth="1"/>
    <col min="6" max="6" width="9.16015625" style="225" customWidth="1"/>
    <col min="7" max="7" width="5" style="225" customWidth="1"/>
    <col min="8" max="8" width="77.83203125" style="225" customWidth="1"/>
    <col min="9" max="10" width="20" style="225" customWidth="1"/>
    <col min="11" max="11" width="1.66796875" style="225" customWidth="1"/>
  </cols>
  <sheetData>
    <row r="1" ht="37.5" customHeight="1"/>
    <row r="2" spans="2:1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13" customFormat="1" ht="45" customHeight="1">
      <c r="B3" s="229"/>
      <c r="C3" s="351" t="s">
        <v>836</v>
      </c>
      <c r="D3" s="351"/>
      <c r="E3" s="351"/>
      <c r="F3" s="351"/>
      <c r="G3" s="351"/>
      <c r="H3" s="351"/>
      <c r="I3" s="351"/>
      <c r="J3" s="351"/>
      <c r="K3" s="230"/>
    </row>
    <row r="4" spans="2:11" ht="25.5" customHeight="1">
      <c r="B4" s="231"/>
      <c r="C4" s="355" t="s">
        <v>837</v>
      </c>
      <c r="D4" s="355"/>
      <c r="E4" s="355"/>
      <c r="F4" s="355"/>
      <c r="G4" s="355"/>
      <c r="H4" s="355"/>
      <c r="I4" s="355"/>
      <c r="J4" s="355"/>
      <c r="K4" s="232"/>
    </row>
    <row r="5" spans="2:11" ht="5.25" customHeight="1">
      <c r="B5" s="231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1"/>
      <c r="C6" s="354" t="s">
        <v>838</v>
      </c>
      <c r="D6" s="354"/>
      <c r="E6" s="354"/>
      <c r="F6" s="354"/>
      <c r="G6" s="354"/>
      <c r="H6" s="354"/>
      <c r="I6" s="354"/>
      <c r="J6" s="354"/>
      <c r="K6" s="232"/>
    </row>
    <row r="7" spans="2:11" ht="15" customHeight="1">
      <c r="B7" s="235"/>
      <c r="C7" s="354" t="s">
        <v>839</v>
      </c>
      <c r="D7" s="354"/>
      <c r="E7" s="354"/>
      <c r="F7" s="354"/>
      <c r="G7" s="354"/>
      <c r="H7" s="354"/>
      <c r="I7" s="354"/>
      <c r="J7" s="354"/>
      <c r="K7" s="232"/>
    </row>
    <row r="8" spans="2:1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ht="15" customHeight="1">
      <c r="B9" s="235"/>
      <c r="C9" s="354" t="s">
        <v>840</v>
      </c>
      <c r="D9" s="354"/>
      <c r="E9" s="354"/>
      <c r="F9" s="354"/>
      <c r="G9" s="354"/>
      <c r="H9" s="354"/>
      <c r="I9" s="354"/>
      <c r="J9" s="354"/>
      <c r="K9" s="232"/>
    </row>
    <row r="10" spans="2:11" ht="15" customHeight="1">
      <c r="B10" s="235"/>
      <c r="C10" s="234"/>
      <c r="D10" s="354" t="s">
        <v>841</v>
      </c>
      <c r="E10" s="354"/>
      <c r="F10" s="354"/>
      <c r="G10" s="354"/>
      <c r="H10" s="354"/>
      <c r="I10" s="354"/>
      <c r="J10" s="354"/>
      <c r="K10" s="232"/>
    </row>
    <row r="11" spans="2:11" ht="15" customHeight="1">
      <c r="B11" s="235"/>
      <c r="C11" s="236"/>
      <c r="D11" s="354" t="s">
        <v>842</v>
      </c>
      <c r="E11" s="354"/>
      <c r="F11" s="354"/>
      <c r="G11" s="354"/>
      <c r="H11" s="354"/>
      <c r="I11" s="354"/>
      <c r="J11" s="354"/>
      <c r="K11" s="232"/>
    </row>
    <row r="12" spans="2:11" ht="12.75" customHeight="1">
      <c r="B12" s="235"/>
      <c r="C12" s="236"/>
      <c r="D12" s="236"/>
      <c r="E12" s="236"/>
      <c r="F12" s="236"/>
      <c r="G12" s="236"/>
      <c r="H12" s="236"/>
      <c r="I12" s="236"/>
      <c r="J12" s="236"/>
      <c r="K12" s="232"/>
    </row>
    <row r="13" spans="2:11" ht="15" customHeight="1">
      <c r="B13" s="235"/>
      <c r="C13" s="236"/>
      <c r="D13" s="354" t="s">
        <v>843</v>
      </c>
      <c r="E13" s="354"/>
      <c r="F13" s="354"/>
      <c r="G13" s="354"/>
      <c r="H13" s="354"/>
      <c r="I13" s="354"/>
      <c r="J13" s="354"/>
      <c r="K13" s="232"/>
    </row>
    <row r="14" spans="2:11" ht="15" customHeight="1">
      <c r="B14" s="235"/>
      <c r="C14" s="236"/>
      <c r="D14" s="354" t="s">
        <v>844</v>
      </c>
      <c r="E14" s="354"/>
      <c r="F14" s="354"/>
      <c r="G14" s="354"/>
      <c r="H14" s="354"/>
      <c r="I14" s="354"/>
      <c r="J14" s="354"/>
      <c r="K14" s="232"/>
    </row>
    <row r="15" spans="2:11" ht="15" customHeight="1">
      <c r="B15" s="235"/>
      <c r="C15" s="236"/>
      <c r="D15" s="354" t="s">
        <v>845</v>
      </c>
      <c r="E15" s="354"/>
      <c r="F15" s="354"/>
      <c r="G15" s="354"/>
      <c r="H15" s="354"/>
      <c r="I15" s="354"/>
      <c r="J15" s="354"/>
      <c r="K15" s="232"/>
    </row>
    <row r="16" spans="2:11" ht="15" customHeight="1">
      <c r="B16" s="235"/>
      <c r="C16" s="236"/>
      <c r="D16" s="236"/>
      <c r="E16" s="237" t="s">
        <v>82</v>
      </c>
      <c r="F16" s="354" t="s">
        <v>846</v>
      </c>
      <c r="G16" s="354"/>
      <c r="H16" s="354"/>
      <c r="I16" s="354"/>
      <c r="J16" s="354"/>
      <c r="K16" s="232"/>
    </row>
    <row r="17" spans="2:11" ht="15" customHeight="1">
      <c r="B17" s="235"/>
      <c r="C17" s="236"/>
      <c r="D17" s="236"/>
      <c r="E17" s="237" t="s">
        <v>847</v>
      </c>
      <c r="F17" s="354" t="s">
        <v>848</v>
      </c>
      <c r="G17" s="354"/>
      <c r="H17" s="354"/>
      <c r="I17" s="354"/>
      <c r="J17" s="354"/>
      <c r="K17" s="232"/>
    </row>
    <row r="18" spans="2:11" ht="15" customHeight="1">
      <c r="B18" s="235"/>
      <c r="C18" s="236"/>
      <c r="D18" s="236"/>
      <c r="E18" s="237" t="s">
        <v>849</v>
      </c>
      <c r="F18" s="354" t="s">
        <v>850</v>
      </c>
      <c r="G18" s="354"/>
      <c r="H18" s="354"/>
      <c r="I18" s="354"/>
      <c r="J18" s="354"/>
      <c r="K18" s="232"/>
    </row>
    <row r="19" spans="2:11" ht="15" customHeight="1">
      <c r="B19" s="235"/>
      <c r="C19" s="236"/>
      <c r="D19" s="236"/>
      <c r="E19" s="237" t="s">
        <v>851</v>
      </c>
      <c r="F19" s="354" t="s">
        <v>852</v>
      </c>
      <c r="G19" s="354"/>
      <c r="H19" s="354"/>
      <c r="I19" s="354"/>
      <c r="J19" s="354"/>
      <c r="K19" s="232"/>
    </row>
    <row r="20" spans="2:11" ht="15" customHeight="1">
      <c r="B20" s="235"/>
      <c r="C20" s="236"/>
      <c r="D20" s="236"/>
      <c r="E20" s="237" t="s">
        <v>853</v>
      </c>
      <c r="F20" s="354" t="s">
        <v>854</v>
      </c>
      <c r="G20" s="354"/>
      <c r="H20" s="354"/>
      <c r="I20" s="354"/>
      <c r="J20" s="354"/>
      <c r="K20" s="232"/>
    </row>
    <row r="21" spans="2:11" ht="15" customHeight="1">
      <c r="B21" s="235"/>
      <c r="C21" s="236"/>
      <c r="D21" s="236"/>
      <c r="E21" s="237" t="s">
        <v>855</v>
      </c>
      <c r="F21" s="354" t="s">
        <v>856</v>
      </c>
      <c r="G21" s="354"/>
      <c r="H21" s="354"/>
      <c r="I21" s="354"/>
      <c r="J21" s="354"/>
      <c r="K21" s="232"/>
    </row>
    <row r="22" spans="2:11" ht="12.75" customHeight="1">
      <c r="B22" s="235"/>
      <c r="C22" s="236"/>
      <c r="D22" s="236"/>
      <c r="E22" s="236"/>
      <c r="F22" s="236"/>
      <c r="G22" s="236"/>
      <c r="H22" s="236"/>
      <c r="I22" s="236"/>
      <c r="J22" s="236"/>
      <c r="K22" s="232"/>
    </row>
    <row r="23" spans="2:11" ht="15" customHeight="1">
      <c r="B23" s="235"/>
      <c r="C23" s="354" t="s">
        <v>857</v>
      </c>
      <c r="D23" s="354"/>
      <c r="E23" s="354"/>
      <c r="F23" s="354"/>
      <c r="G23" s="354"/>
      <c r="H23" s="354"/>
      <c r="I23" s="354"/>
      <c r="J23" s="354"/>
      <c r="K23" s="232"/>
    </row>
    <row r="24" spans="2:11" ht="15" customHeight="1">
      <c r="B24" s="235"/>
      <c r="C24" s="354" t="s">
        <v>858</v>
      </c>
      <c r="D24" s="354"/>
      <c r="E24" s="354"/>
      <c r="F24" s="354"/>
      <c r="G24" s="354"/>
      <c r="H24" s="354"/>
      <c r="I24" s="354"/>
      <c r="J24" s="354"/>
      <c r="K24" s="232"/>
    </row>
    <row r="25" spans="2:11" ht="15" customHeight="1">
      <c r="B25" s="235"/>
      <c r="C25" s="234"/>
      <c r="D25" s="354" t="s">
        <v>859</v>
      </c>
      <c r="E25" s="354"/>
      <c r="F25" s="354"/>
      <c r="G25" s="354"/>
      <c r="H25" s="354"/>
      <c r="I25" s="354"/>
      <c r="J25" s="354"/>
      <c r="K25" s="232"/>
    </row>
    <row r="26" spans="2:11" ht="15" customHeight="1">
      <c r="B26" s="235"/>
      <c r="C26" s="236"/>
      <c r="D26" s="354" t="s">
        <v>860</v>
      </c>
      <c r="E26" s="354"/>
      <c r="F26" s="354"/>
      <c r="G26" s="354"/>
      <c r="H26" s="354"/>
      <c r="I26" s="354"/>
      <c r="J26" s="354"/>
      <c r="K26" s="232"/>
    </row>
    <row r="27" spans="2:11" ht="12.75" customHeight="1">
      <c r="B27" s="235"/>
      <c r="C27" s="236"/>
      <c r="D27" s="236"/>
      <c r="E27" s="236"/>
      <c r="F27" s="236"/>
      <c r="G27" s="236"/>
      <c r="H27" s="236"/>
      <c r="I27" s="236"/>
      <c r="J27" s="236"/>
      <c r="K27" s="232"/>
    </row>
    <row r="28" spans="2:11" ht="15" customHeight="1">
      <c r="B28" s="235"/>
      <c r="C28" s="236"/>
      <c r="D28" s="354" t="s">
        <v>861</v>
      </c>
      <c r="E28" s="354"/>
      <c r="F28" s="354"/>
      <c r="G28" s="354"/>
      <c r="H28" s="354"/>
      <c r="I28" s="354"/>
      <c r="J28" s="354"/>
      <c r="K28" s="232"/>
    </row>
    <row r="29" spans="2:11" ht="15" customHeight="1">
      <c r="B29" s="235"/>
      <c r="C29" s="236"/>
      <c r="D29" s="354" t="s">
        <v>862</v>
      </c>
      <c r="E29" s="354"/>
      <c r="F29" s="354"/>
      <c r="G29" s="354"/>
      <c r="H29" s="354"/>
      <c r="I29" s="354"/>
      <c r="J29" s="354"/>
      <c r="K29" s="232"/>
    </row>
    <row r="30" spans="2:11" ht="12.75" customHeight="1">
      <c r="B30" s="235"/>
      <c r="C30" s="236"/>
      <c r="D30" s="236"/>
      <c r="E30" s="236"/>
      <c r="F30" s="236"/>
      <c r="G30" s="236"/>
      <c r="H30" s="236"/>
      <c r="I30" s="236"/>
      <c r="J30" s="236"/>
      <c r="K30" s="232"/>
    </row>
    <row r="31" spans="2:11" ht="15" customHeight="1">
      <c r="B31" s="235"/>
      <c r="C31" s="236"/>
      <c r="D31" s="354" t="s">
        <v>863</v>
      </c>
      <c r="E31" s="354"/>
      <c r="F31" s="354"/>
      <c r="G31" s="354"/>
      <c r="H31" s="354"/>
      <c r="I31" s="354"/>
      <c r="J31" s="354"/>
      <c r="K31" s="232"/>
    </row>
    <row r="32" spans="2:11" ht="15" customHeight="1">
      <c r="B32" s="235"/>
      <c r="C32" s="236"/>
      <c r="D32" s="354" t="s">
        <v>864</v>
      </c>
      <c r="E32" s="354"/>
      <c r="F32" s="354"/>
      <c r="G32" s="354"/>
      <c r="H32" s="354"/>
      <c r="I32" s="354"/>
      <c r="J32" s="354"/>
      <c r="K32" s="232"/>
    </row>
    <row r="33" spans="2:11" ht="15" customHeight="1">
      <c r="B33" s="235"/>
      <c r="C33" s="236"/>
      <c r="D33" s="354" t="s">
        <v>865</v>
      </c>
      <c r="E33" s="354"/>
      <c r="F33" s="354"/>
      <c r="G33" s="354"/>
      <c r="H33" s="354"/>
      <c r="I33" s="354"/>
      <c r="J33" s="354"/>
      <c r="K33" s="232"/>
    </row>
    <row r="34" spans="2:11" ht="15" customHeight="1">
      <c r="B34" s="235"/>
      <c r="C34" s="236"/>
      <c r="D34" s="234"/>
      <c r="E34" s="238" t="s">
        <v>126</v>
      </c>
      <c r="F34" s="234"/>
      <c r="G34" s="354" t="s">
        <v>866</v>
      </c>
      <c r="H34" s="354"/>
      <c r="I34" s="354"/>
      <c r="J34" s="354"/>
      <c r="K34" s="232"/>
    </row>
    <row r="35" spans="2:11" ht="30.75" customHeight="1">
      <c r="B35" s="235"/>
      <c r="C35" s="236"/>
      <c r="D35" s="234"/>
      <c r="E35" s="238" t="s">
        <v>867</v>
      </c>
      <c r="F35" s="234"/>
      <c r="G35" s="354" t="s">
        <v>868</v>
      </c>
      <c r="H35" s="354"/>
      <c r="I35" s="354"/>
      <c r="J35" s="354"/>
      <c r="K35" s="232"/>
    </row>
    <row r="36" spans="2:11" ht="15" customHeight="1">
      <c r="B36" s="235"/>
      <c r="C36" s="236"/>
      <c r="D36" s="234"/>
      <c r="E36" s="238" t="s">
        <v>56</v>
      </c>
      <c r="F36" s="234"/>
      <c r="G36" s="354" t="s">
        <v>869</v>
      </c>
      <c r="H36" s="354"/>
      <c r="I36" s="354"/>
      <c r="J36" s="354"/>
      <c r="K36" s="232"/>
    </row>
    <row r="37" spans="2:11" ht="15" customHeight="1">
      <c r="B37" s="235"/>
      <c r="C37" s="236"/>
      <c r="D37" s="234"/>
      <c r="E37" s="238" t="s">
        <v>127</v>
      </c>
      <c r="F37" s="234"/>
      <c r="G37" s="354" t="s">
        <v>870</v>
      </c>
      <c r="H37" s="354"/>
      <c r="I37" s="354"/>
      <c r="J37" s="354"/>
      <c r="K37" s="232"/>
    </row>
    <row r="38" spans="2:11" ht="15" customHeight="1">
      <c r="B38" s="235"/>
      <c r="C38" s="236"/>
      <c r="D38" s="234"/>
      <c r="E38" s="238" t="s">
        <v>128</v>
      </c>
      <c r="F38" s="234"/>
      <c r="G38" s="354" t="s">
        <v>871</v>
      </c>
      <c r="H38" s="354"/>
      <c r="I38" s="354"/>
      <c r="J38" s="354"/>
      <c r="K38" s="232"/>
    </row>
    <row r="39" spans="2:11" ht="15" customHeight="1">
      <c r="B39" s="235"/>
      <c r="C39" s="236"/>
      <c r="D39" s="234"/>
      <c r="E39" s="238" t="s">
        <v>129</v>
      </c>
      <c r="F39" s="234"/>
      <c r="G39" s="354" t="s">
        <v>872</v>
      </c>
      <c r="H39" s="354"/>
      <c r="I39" s="354"/>
      <c r="J39" s="354"/>
      <c r="K39" s="232"/>
    </row>
    <row r="40" spans="2:11" ht="15" customHeight="1">
      <c r="B40" s="235"/>
      <c r="C40" s="236"/>
      <c r="D40" s="234"/>
      <c r="E40" s="238" t="s">
        <v>873</v>
      </c>
      <c r="F40" s="234"/>
      <c r="G40" s="354" t="s">
        <v>874</v>
      </c>
      <c r="H40" s="354"/>
      <c r="I40" s="354"/>
      <c r="J40" s="354"/>
      <c r="K40" s="232"/>
    </row>
    <row r="41" spans="2:11" ht="15" customHeight="1">
      <c r="B41" s="235"/>
      <c r="C41" s="236"/>
      <c r="D41" s="234"/>
      <c r="E41" s="238"/>
      <c r="F41" s="234"/>
      <c r="G41" s="354" t="s">
        <v>875</v>
      </c>
      <c r="H41" s="354"/>
      <c r="I41" s="354"/>
      <c r="J41" s="354"/>
      <c r="K41" s="232"/>
    </row>
    <row r="42" spans="2:11" ht="15" customHeight="1">
      <c r="B42" s="235"/>
      <c r="C42" s="236"/>
      <c r="D42" s="234"/>
      <c r="E42" s="238" t="s">
        <v>876</v>
      </c>
      <c r="F42" s="234"/>
      <c r="G42" s="354" t="s">
        <v>877</v>
      </c>
      <c r="H42" s="354"/>
      <c r="I42" s="354"/>
      <c r="J42" s="354"/>
      <c r="K42" s="232"/>
    </row>
    <row r="43" spans="2:11" ht="15" customHeight="1">
      <c r="B43" s="235"/>
      <c r="C43" s="236"/>
      <c r="D43" s="234"/>
      <c r="E43" s="238" t="s">
        <v>131</v>
      </c>
      <c r="F43" s="234"/>
      <c r="G43" s="354" t="s">
        <v>878</v>
      </c>
      <c r="H43" s="354"/>
      <c r="I43" s="354"/>
      <c r="J43" s="354"/>
      <c r="K43" s="232"/>
    </row>
    <row r="44" spans="2:11" ht="12.75" customHeight="1">
      <c r="B44" s="235"/>
      <c r="C44" s="236"/>
      <c r="D44" s="234"/>
      <c r="E44" s="234"/>
      <c r="F44" s="234"/>
      <c r="G44" s="234"/>
      <c r="H44" s="234"/>
      <c r="I44" s="234"/>
      <c r="J44" s="234"/>
      <c r="K44" s="232"/>
    </row>
    <row r="45" spans="2:11" ht="15" customHeight="1">
      <c r="B45" s="235"/>
      <c r="C45" s="236"/>
      <c r="D45" s="354" t="s">
        <v>879</v>
      </c>
      <c r="E45" s="354"/>
      <c r="F45" s="354"/>
      <c r="G45" s="354"/>
      <c r="H45" s="354"/>
      <c r="I45" s="354"/>
      <c r="J45" s="354"/>
      <c r="K45" s="232"/>
    </row>
    <row r="46" spans="2:11" ht="15" customHeight="1">
      <c r="B46" s="235"/>
      <c r="C46" s="236"/>
      <c r="D46" s="236"/>
      <c r="E46" s="354" t="s">
        <v>880</v>
      </c>
      <c r="F46" s="354"/>
      <c r="G46" s="354"/>
      <c r="H46" s="354"/>
      <c r="I46" s="354"/>
      <c r="J46" s="354"/>
      <c r="K46" s="232"/>
    </row>
    <row r="47" spans="2:11" ht="15" customHeight="1">
      <c r="B47" s="235"/>
      <c r="C47" s="236"/>
      <c r="D47" s="236"/>
      <c r="E47" s="354" t="s">
        <v>881</v>
      </c>
      <c r="F47" s="354"/>
      <c r="G47" s="354"/>
      <c r="H47" s="354"/>
      <c r="I47" s="354"/>
      <c r="J47" s="354"/>
      <c r="K47" s="232"/>
    </row>
    <row r="48" spans="2:11" ht="15" customHeight="1">
      <c r="B48" s="235"/>
      <c r="C48" s="236"/>
      <c r="D48" s="236"/>
      <c r="E48" s="354" t="s">
        <v>882</v>
      </c>
      <c r="F48" s="354"/>
      <c r="G48" s="354"/>
      <c r="H48" s="354"/>
      <c r="I48" s="354"/>
      <c r="J48" s="354"/>
      <c r="K48" s="232"/>
    </row>
    <row r="49" spans="2:11" ht="15" customHeight="1">
      <c r="B49" s="235"/>
      <c r="C49" s="236"/>
      <c r="D49" s="354" t="s">
        <v>883</v>
      </c>
      <c r="E49" s="354"/>
      <c r="F49" s="354"/>
      <c r="G49" s="354"/>
      <c r="H49" s="354"/>
      <c r="I49" s="354"/>
      <c r="J49" s="354"/>
      <c r="K49" s="232"/>
    </row>
    <row r="50" spans="2:11" ht="25.5" customHeight="1">
      <c r="B50" s="231"/>
      <c r="C50" s="355" t="s">
        <v>884</v>
      </c>
      <c r="D50" s="355"/>
      <c r="E50" s="355"/>
      <c r="F50" s="355"/>
      <c r="G50" s="355"/>
      <c r="H50" s="355"/>
      <c r="I50" s="355"/>
      <c r="J50" s="355"/>
      <c r="K50" s="232"/>
    </row>
    <row r="51" spans="2:11" ht="5.25" customHeight="1">
      <c r="B51" s="231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1"/>
      <c r="C52" s="354" t="s">
        <v>885</v>
      </c>
      <c r="D52" s="354"/>
      <c r="E52" s="354"/>
      <c r="F52" s="354"/>
      <c r="G52" s="354"/>
      <c r="H52" s="354"/>
      <c r="I52" s="354"/>
      <c r="J52" s="354"/>
      <c r="K52" s="232"/>
    </row>
    <row r="53" spans="2:11" ht="15" customHeight="1">
      <c r="B53" s="231"/>
      <c r="C53" s="354" t="s">
        <v>886</v>
      </c>
      <c r="D53" s="354"/>
      <c r="E53" s="354"/>
      <c r="F53" s="354"/>
      <c r="G53" s="354"/>
      <c r="H53" s="354"/>
      <c r="I53" s="354"/>
      <c r="J53" s="354"/>
      <c r="K53" s="232"/>
    </row>
    <row r="54" spans="2:11" ht="12.75" customHeight="1">
      <c r="B54" s="231"/>
      <c r="C54" s="234"/>
      <c r="D54" s="234"/>
      <c r="E54" s="234"/>
      <c r="F54" s="234"/>
      <c r="G54" s="234"/>
      <c r="H54" s="234"/>
      <c r="I54" s="234"/>
      <c r="J54" s="234"/>
      <c r="K54" s="232"/>
    </row>
    <row r="55" spans="2:11" ht="15" customHeight="1">
      <c r="B55" s="231"/>
      <c r="C55" s="354" t="s">
        <v>887</v>
      </c>
      <c r="D55" s="354"/>
      <c r="E55" s="354"/>
      <c r="F55" s="354"/>
      <c r="G55" s="354"/>
      <c r="H55" s="354"/>
      <c r="I55" s="354"/>
      <c r="J55" s="354"/>
      <c r="K55" s="232"/>
    </row>
    <row r="56" spans="2:11" ht="15" customHeight="1">
      <c r="B56" s="231"/>
      <c r="C56" s="236"/>
      <c r="D56" s="354" t="s">
        <v>888</v>
      </c>
      <c r="E56" s="354"/>
      <c r="F56" s="354"/>
      <c r="G56" s="354"/>
      <c r="H56" s="354"/>
      <c r="I56" s="354"/>
      <c r="J56" s="354"/>
      <c r="K56" s="232"/>
    </row>
    <row r="57" spans="2:11" ht="15" customHeight="1">
      <c r="B57" s="231"/>
      <c r="C57" s="236"/>
      <c r="D57" s="354" t="s">
        <v>889</v>
      </c>
      <c r="E57" s="354"/>
      <c r="F57" s="354"/>
      <c r="G57" s="354"/>
      <c r="H57" s="354"/>
      <c r="I57" s="354"/>
      <c r="J57" s="354"/>
      <c r="K57" s="232"/>
    </row>
    <row r="58" spans="2:11" ht="15" customHeight="1">
      <c r="B58" s="231"/>
      <c r="C58" s="236"/>
      <c r="D58" s="354" t="s">
        <v>890</v>
      </c>
      <c r="E58" s="354"/>
      <c r="F58" s="354"/>
      <c r="G58" s="354"/>
      <c r="H58" s="354"/>
      <c r="I58" s="354"/>
      <c r="J58" s="354"/>
      <c r="K58" s="232"/>
    </row>
    <row r="59" spans="2:11" ht="15" customHeight="1">
      <c r="B59" s="231"/>
      <c r="C59" s="236"/>
      <c r="D59" s="354" t="s">
        <v>891</v>
      </c>
      <c r="E59" s="354"/>
      <c r="F59" s="354"/>
      <c r="G59" s="354"/>
      <c r="H59" s="354"/>
      <c r="I59" s="354"/>
      <c r="J59" s="354"/>
      <c r="K59" s="232"/>
    </row>
    <row r="60" spans="2:11" ht="15" customHeight="1">
      <c r="B60" s="231"/>
      <c r="C60" s="236"/>
      <c r="D60" s="353" t="s">
        <v>892</v>
      </c>
      <c r="E60" s="353"/>
      <c r="F60" s="353"/>
      <c r="G60" s="353"/>
      <c r="H60" s="353"/>
      <c r="I60" s="353"/>
      <c r="J60" s="353"/>
      <c r="K60" s="232"/>
    </row>
    <row r="61" spans="2:11" ht="15" customHeight="1">
      <c r="B61" s="231"/>
      <c r="C61" s="236"/>
      <c r="D61" s="354" t="s">
        <v>893</v>
      </c>
      <c r="E61" s="354"/>
      <c r="F61" s="354"/>
      <c r="G61" s="354"/>
      <c r="H61" s="354"/>
      <c r="I61" s="354"/>
      <c r="J61" s="354"/>
      <c r="K61" s="232"/>
    </row>
    <row r="62" spans="2:11" ht="12.75" customHeight="1">
      <c r="B62" s="231"/>
      <c r="C62" s="236"/>
      <c r="D62" s="236"/>
      <c r="E62" s="239"/>
      <c r="F62" s="236"/>
      <c r="G62" s="236"/>
      <c r="H62" s="236"/>
      <c r="I62" s="236"/>
      <c r="J62" s="236"/>
      <c r="K62" s="232"/>
    </row>
    <row r="63" spans="2:11" ht="15" customHeight="1">
      <c r="B63" s="231"/>
      <c r="C63" s="236"/>
      <c r="D63" s="354" t="s">
        <v>894</v>
      </c>
      <c r="E63" s="354"/>
      <c r="F63" s="354"/>
      <c r="G63" s="354"/>
      <c r="H63" s="354"/>
      <c r="I63" s="354"/>
      <c r="J63" s="354"/>
      <c r="K63" s="232"/>
    </row>
    <row r="64" spans="2:11" ht="15" customHeight="1">
      <c r="B64" s="231"/>
      <c r="C64" s="236"/>
      <c r="D64" s="353" t="s">
        <v>895</v>
      </c>
      <c r="E64" s="353"/>
      <c r="F64" s="353"/>
      <c r="G64" s="353"/>
      <c r="H64" s="353"/>
      <c r="I64" s="353"/>
      <c r="J64" s="353"/>
      <c r="K64" s="232"/>
    </row>
    <row r="65" spans="2:11" ht="15" customHeight="1">
      <c r="B65" s="231"/>
      <c r="C65" s="236"/>
      <c r="D65" s="354" t="s">
        <v>896</v>
      </c>
      <c r="E65" s="354"/>
      <c r="F65" s="354"/>
      <c r="G65" s="354"/>
      <c r="H65" s="354"/>
      <c r="I65" s="354"/>
      <c r="J65" s="354"/>
      <c r="K65" s="232"/>
    </row>
    <row r="66" spans="2:11" ht="15" customHeight="1">
      <c r="B66" s="231"/>
      <c r="C66" s="236"/>
      <c r="D66" s="354" t="s">
        <v>897</v>
      </c>
      <c r="E66" s="354"/>
      <c r="F66" s="354"/>
      <c r="G66" s="354"/>
      <c r="H66" s="354"/>
      <c r="I66" s="354"/>
      <c r="J66" s="354"/>
      <c r="K66" s="232"/>
    </row>
    <row r="67" spans="2:11" ht="15" customHeight="1">
      <c r="B67" s="231"/>
      <c r="C67" s="236"/>
      <c r="D67" s="354" t="s">
        <v>898</v>
      </c>
      <c r="E67" s="354"/>
      <c r="F67" s="354"/>
      <c r="G67" s="354"/>
      <c r="H67" s="354"/>
      <c r="I67" s="354"/>
      <c r="J67" s="354"/>
      <c r="K67" s="232"/>
    </row>
    <row r="68" spans="2:11" ht="15" customHeight="1">
      <c r="B68" s="231"/>
      <c r="C68" s="236"/>
      <c r="D68" s="354" t="s">
        <v>899</v>
      </c>
      <c r="E68" s="354"/>
      <c r="F68" s="354"/>
      <c r="G68" s="354"/>
      <c r="H68" s="354"/>
      <c r="I68" s="354"/>
      <c r="J68" s="354"/>
      <c r="K68" s="232"/>
    </row>
    <row r="69" spans="2:11" ht="12.75" customHeight="1">
      <c r="B69" s="240"/>
      <c r="C69" s="241"/>
      <c r="D69" s="241"/>
      <c r="E69" s="241"/>
      <c r="F69" s="241"/>
      <c r="G69" s="241"/>
      <c r="H69" s="241"/>
      <c r="I69" s="241"/>
      <c r="J69" s="241"/>
      <c r="K69" s="242"/>
    </row>
    <row r="70" spans="2:11" ht="18.75" customHeight="1">
      <c r="B70" s="243"/>
      <c r="C70" s="243"/>
      <c r="D70" s="243"/>
      <c r="E70" s="243"/>
      <c r="F70" s="243"/>
      <c r="G70" s="243"/>
      <c r="H70" s="243"/>
      <c r="I70" s="243"/>
      <c r="J70" s="243"/>
      <c r="K70" s="244"/>
    </row>
    <row r="71" spans="2:11" ht="18.75" customHeight="1"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7.5" customHeight="1">
      <c r="B72" s="245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ht="45" customHeight="1">
      <c r="B73" s="248"/>
      <c r="C73" s="352" t="s">
        <v>89</v>
      </c>
      <c r="D73" s="352"/>
      <c r="E73" s="352"/>
      <c r="F73" s="352"/>
      <c r="G73" s="352"/>
      <c r="H73" s="352"/>
      <c r="I73" s="352"/>
      <c r="J73" s="352"/>
      <c r="K73" s="249"/>
    </row>
    <row r="74" spans="2:11" ht="17.25" customHeight="1">
      <c r="B74" s="248"/>
      <c r="C74" s="250" t="s">
        <v>900</v>
      </c>
      <c r="D74" s="250"/>
      <c r="E74" s="250"/>
      <c r="F74" s="250" t="s">
        <v>901</v>
      </c>
      <c r="G74" s="251"/>
      <c r="H74" s="250" t="s">
        <v>127</v>
      </c>
      <c r="I74" s="250" t="s">
        <v>60</v>
      </c>
      <c r="J74" s="250" t="s">
        <v>902</v>
      </c>
      <c r="K74" s="249"/>
    </row>
    <row r="75" spans="2:11" ht="17.25" customHeight="1">
      <c r="B75" s="248"/>
      <c r="C75" s="252" t="s">
        <v>903</v>
      </c>
      <c r="D75" s="252"/>
      <c r="E75" s="252"/>
      <c r="F75" s="253" t="s">
        <v>904</v>
      </c>
      <c r="G75" s="254"/>
      <c r="H75" s="252"/>
      <c r="I75" s="252"/>
      <c r="J75" s="252" t="s">
        <v>905</v>
      </c>
      <c r="K75" s="249"/>
    </row>
    <row r="76" spans="2:11" ht="5.25" customHeight="1">
      <c r="B76" s="248"/>
      <c r="C76" s="255"/>
      <c r="D76" s="255"/>
      <c r="E76" s="255"/>
      <c r="F76" s="255"/>
      <c r="G76" s="256"/>
      <c r="H76" s="255"/>
      <c r="I76" s="255"/>
      <c r="J76" s="255"/>
      <c r="K76" s="249"/>
    </row>
    <row r="77" spans="2:11" ht="15" customHeight="1">
      <c r="B77" s="248"/>
      <c r="C77" s="238" t="s">
        <v>56</v>
      </c>
      <c r="D77" s="255"/>
      <c r="E77" s="255"/>
      <c r="F77" s="257" t="s">
        <v>906</v>
      </c>
      <c r="G77" s="256"/>
      <c r="H77" s="238" t="s">
        <v>907</v>
      </c>
      <c r="I77" s="238" t="s">
        <v>908</v>
      </c>
      <c r="J77" s="238">
        <v>20</v>
      </c>
      <c r="K77" s="249"/>
    </row>
    <row r="78" spans="2:11" ht="15" customHeight="1">
      <c r="B78" s="248"/>
      <c r="C78" s="238" t="s">
        <v>909</v>
      </c>
      <c r="D78" s="238"/>
      <c r="E78" s="238"/>
      <c r="F78" s="257" t="s">
        <v>906</v>
      </c>
      <c r="G78" s="256"/>
      <c r="H78" s="238" t="s">
        <v>910</v>
      </c>
      <c r="I78" s="238" t="s">
        <v>908</v>
      </c>
      <c r="J78" s="238">
        <v>120</v>
      </c>
      <c r="K78" s="249"/>
    </row>
    <row r="79" spans="2:11" ht="15" customHeight="1">
      <c r="B79" s="258"/>
      <c r="C79" s="238" t="s">
        <v>911</v>
      </c>
      <c r="D79" s="238"/>
      <c r="E79" s="238"/>
      <c r="F79" s="257" t="s">
        <v>912</v>
      </c>
      <c r="G79" s="256"/>
      <c r="H79" s="238" t="s">
        <v>913</v>
      </c>
      <c r="I79" s="238" t="s">
        <v>908</v>
      </c>
      <c r="J79" s="238">
        <v>50</v>
      </c>
      <c r="K79" s="249"/>
    </row>
    <row r="80" spans="2:11" ht="15" customHeight="1">
      <c r="B80" s="258"/>
      <c r="C80" s="238" t="s">
        <v>914</v>
      </c>
      <c r="D80" s="238"/>
      <c r="E80" s="238"/>
      <c r="F80" s="257" t="s">
        <v>906</v>
      </c>
      <c r="G80" s="256"/>
      <c r="H80" s="238" t="s">
        <v>915</v>
      </c>
      <c r="I80" s="238" t="s">
        <v>916</v>
      </c>
      <c r="J80" s="238"/>
      <c r="K80" s="249"/>
    </row>
    <row r="81" spans="2:11" ht="15" customHeight="1">
      <c r="B81" s="258"/>
      <c r="C81" s="259" t="s">
        <v>917</v>
      </c>
      <c r="D81" s="259"/>
      <c r="E81" s="259"/>
      <c r="F81" s="260" t="s">
        <v>912</v>
      </c>
      <c r="G81" s="259"/>
      <c r="H81" s="259" t="s">
        <v>918</v>
      </c>
      <c r="I81" s="259" t="s">
        <v>908</v>
      </c>
      <c r="J81" s="259">
        <v>15</v>
      </c>
      <c r="K81" s="249"/>
    </row>
    <row r="82" spans="2:11" ht="15" customHeight="1">
      <c r="B82" s="258"/>
      <c r="C82" s="259" t="s">
        <v>919</v>
      </c>
      <c r="D82" s="259"/>
      <c r="E82" s="259"/>
      <c r="F82" s="260" t="s">
        <v>912</v>
      </c>
      <c r="G82" s="259"/>
      <c r="H82" s="259" t="s">
        <v>920</v>
      </c>
      <c r="I82" s="259" t="s">
        <v>908</v>
      </c>
      <c r="J82" s="259">
        <v>15</v>
      </c>
      <c r="K82" s="249"/>
    </row>
    <row r="83" spans="2:11" ht="15" customHeight="1">
      <c r="B83" s="258"/>
      <c r="C83" s="259" t="s">
        <v>921</v>
      </c>
      <c r="D83" s="259"/>
      <c r="E83" s="259"/>
      <c r="F83" s="260" t="s">
        <v>912</v>
      </c>
      <c r="G83" s="259"/>
      <c r="H83" s="259" t="s">
        <v>922</v>
      </c>
      <c r="I83" s="259" t="s">
        <v>908</v>
      </c>
      <c r="J83" s="259">
        <v>20</v>
      </c>
      <c r="K83" s="249"/>
    </row>
    <row r="84" spans="2:11" ht="15" customHeight="1">
      <c r="B84" s="258"/>
      <c r="C84" s="259" t="s">
        <v>923</v>
      </c>
      <c r="D84" s="259"/>
      <c r="E84" s="259"/>
      <c r="F84" s="260" t="s">
        <v>912</v>
      </c>
      <c r="G84" s="259"/>
      <c r="H84" s="259" t="s">
        <v>924</v>
      </c>
      <c r="I84" s="259" t="s">
        <v>908</v>
      </c>
      <c r="J84" s="259">
        <v>20</v>
      </c>
      <c r="K84" s="249"/>
    </row>
    <row r="85" spans="2:11" ht="15" customHeight="1">
      <c r="B85" s="258"/>
      <c r="C85" s="238" t="s">
        <v>925</v>
      </c>
      <c r="D85" s="238"/>
      <c r="E85" s="238"/>
      <c r="F85" s="257" t="s">
        <v>912</v>
      </c>
      <c r="G85" s="256"/>
      <c r="H85" s="238" t="s">
        <v>926</v>
      </c>
      <c r="I85" s="238" t="s">
        <v>908</v>
      </c>
      <c r="J85" s="238">
        <v>50</v>
      </c>
      <c r="K85" s="249"/>
    </row>
    <row r="86" spans="2:11" ht="15" customHeight="1">
      <c r="B86" s="258"/>
      <c r="C86" s="238" t="s">
        <v>927</v>
      </c>
      <c r="D86" s="238"/>
      <c r="E86" s="238"/>
      <c r="F86" s="257" t="s">
        <v>912</v>
      </c>
      <c r="G86" s="256"/>
      <c r="H86" s="238" t="s">
        <v>928</v>
      </c>
      <c r="I86" s="238" t="s">
        <v>908</v>
      </c>
      <c r="J86" s="238">
        <v>20</v>
      </c>
      <c r="K86" s="249"/>
    </row>
    <row r="87" spans="2:11" ht="15" customHeight="1">
      <c r="B87" s="258"/>
      <c r="C87" s="238" t="s">
        <v>929</v>
      </c>
      <c r="D87" s="238"/>
      <c r="E87" s="238"/>
      <c r="F87" s="257" t="s">
        <v>912</v>
      </c>
      <c r="G87" s="256"/>
      <c r="H87" s="238" t="s">
        <v>930</v>
      </c>
      <c r="I87" s="238" t="s">
        <v>908</v>
      </c>
      <c r="J87" s="238">
        <v>20</v>
      </c>
      <c r="K87" s="249"/>
    </row>
    <row r="88" spans="2:11" ht="15" customHeight="1">
      <c r="B88" s="258"/>
      <c r="C88" s="238" t="s">
        <v>931</v>
      </c>
      <c r="D88" s="238"/>
      <c r="E88" s="238"/>
      <c r="F88" s="257" t="s">
        <v>912</v>
      </c>
      <c r="G88" s="256"/>
      <c r="H88" s="238" t="s">
        <v>932</v>
      </c>
      <c r="I88" s="238" t="s">
        <v>908</v>
      </c>
      <c r="J88" s="238">
        <v>50</v>
      </c>
      <c r="K88" s="249"/>
    </row>
    <row r="89" spans="2:11" ht="15" customHeight="1">
      <c r="B89" s="258"/>
      <c r="C89" s="238" t="s">
        <v>933</v>
      </c>
      <c r="D89" s="238"/>
      <c r="E89" s="238"/>
      <c r="F89" s="257" t="s">
        <v>912</v>
      </c>
      <c r="G89" s="256"/>
      <c r="H89" s="238" t="s">
        <v>933</v>
      </c>
      <c r="I89" s="238" t="s">
        <v>908</v>
      </c>
      <c r="J89" s="238">
        <v>50</v>
      </c>
      <c r="K89" s="249"/>
    </row>
    <row r="90" spans="2:11" ht="15" customHeight="1">
      <c r="B90" s="258"/>
      <c r="C90" s="238" t="s">
        <v>132</v>
      </c>
      <c r="D90" s="238"/>
      <c r="E90" s="238"/>
      <c r="F90" s="257" t="s">
        <v>912</v>
      </c>
      <c r="G90" s="256"/>
      <c r="H90" s="238" t="s">
        <v>934</v>
      </c>
      <c r="I90" s="238" t="s">
        <v>908</v>
      </c>
      <c r="J90" s="238">
        <v>255</v>
      </c>
      <c r="K90" s="249"/>
    </row>
    <row r="91" spans="2:11" ht="15" customHeight="1">
      <c r="B91" s="258"/>
      <c r="C91" s="238" t="s">
        <v>935</v>
      </c>
      <c r="D91" s="238"/>
      <c r="E91" s="238"/>
      <c r="F91" s="257" t="s">
        <v>906</v>
      </c>
      <c r="G91" s="256"/>
      <c r="H91" s="238" t="s">
        <v>936</v>
      </c>
      <c r="I91" s="238" t="s">
        <v>937</v>
      </c>
      <c r="J91" s="238"/>
      <c r="K91" s="249"/>
    </row>
    <row r="92" spans="2:11" ht="15" customHeight="1">
      <c r="B92" s="258"/>
      <c r="C92" s="238" t="s">
        <v>938</v>
      </c>
      <c r="D92" s="238"/>
      <c r="E92" s="238"/>
      <c r="F92" s="257" t="s">
        <v>906</v>
      </c>
      <c r="G92" s="256"/>
      <c r="H92" s="238" t="s">
        <v>939</v>
      </c>
      <c r="I92" s="238" t="s">
        <v>940</v>
      </c>
      <c r="J92" s="238"/>
      <c r="K92" s="249"/>
    </row>
    <row r="93" spans="2:11" ht="15" customHeight="1">
      <c r="B93" s="258"/>
      <c r="C93" s="238" t="s">
        <v>941</v>
      </c>
      <c r="D93" s="238"/>
      <c r="E93" s="238"/>
      <c r="F93" s="257" t="s">
        <v>906</v>
      </c>
      <c r="G93" s="256"/>
      <c r="H93" s="238" t="s">
        <v>941</v>
      </c>
      <c r="I93" s="238" t="s">
        <v>940</v>
      </c>
      <c r="J93" s="238"/>
      <c r="K93" s="249"/>
    </row>
    <row r="94" spans="2:11" ht="15" customHeight="1">
      <c r="B94" s="258"/>
      <c r="C94" s="238" t="s">
        <v>41</v>
      </c>
      <c r="D94" s="238"/>
      <c r="E94" s="238"/>
      <c r="F94" s="257" t="s">
        <v>906</v>
      </c>
      <c r="G94" s="256"/>
      <c r="H94" s="238" t="s">
        <v>942</v>
      </c>
      <c r="I94" s="238" t="s">
        <v>940</v>
      </c>
      <c r="J94" s="238"/>
      <c r="K94" s="249"/>
    </row>
    <row r="95" spans="2:11" ht="15" customHeight="1">
      <c r="B95" s="258"/>
      <c r="C95" s="238" t="s">
        <v>51</v>
      </c>
      <c r="D95" s="238"/>
      <c r="E95" s="238"/>
      <c r="F95" s="257" t="s">
        <v>906</v>
      </c>
      <c r="G95" s="256"/>
      <c r="H95" s="238" t="s">
        <v>943</v>
      </c>
      <c r="I95" s="238" t="s">
        <v>940</v>
      </c>
      <c r="J95" s="238"/>
      <c r="K95" s="249"/>
    </row>
    <row r="96" spans="2:11" ht="15" customHeight="1">
      <c r="B96" s="261"/>
      <c r="C96" s="262"/>
      <c r="D96" s="262"/>
      <c r="E96" s="262"/>
      <c r="F96" s="262"/>
      <c r="G96" s="262"/>
      <c r="H96" s="262"/>
      <c r="I96" s="262"/>
      <c r="J96" s="262"/>
      <c r="K96" s="263"/>
    </row>
    <row r="97" spans="2:11" ht="18.75" customHeight="1">
      <c r="B97" s="264"/>
      <c r="C97" s="265"/>
      <c r="D97" s="265"/>
      <c r="E97" s="265"/>
      <c r="F97" s="265"/>
      <c r="G97" s="265"/>
      <c r="H97" s="265"/>
      <c r="I97" s="265"/>
      <c r="J97" s="265"/>
      <c r="K97" s="264"/>
    </row>
    <row r="98" spans="2:11" ht="18.75" customHeight="1">
      <c r="B98" s="244"/>
      <c r="C98" s="244"/>
      <c r="D98" s="244"/>
      <c r="E98" s="244"/>
      <c r="F98" s="244"/>
      <c r="G98" s="244"/>
      <c r="H98" s="244"/>
      <c r="I98" s="244"/>
      <c r="J98" s="244"/>
      <c r="K98" s="244"/>
    </row>
    <row r="99" spans="2:11" ht="7.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7"/>
    </row>
    <row r="100" spans="2:11" ht="45" customHeight="1">
      <c r="B100" s="248"/>
      <c r="C100" s="352" t="s">
        <v>944</v>
      </c>
      <c r="D100" s="352"/>
      <c r="E100" s="352"/>
      <c r="F100" s="352"/>
      <c r="G100" s="352"/>
      <c r="H100" s="352"/>
      <c r="I100" s="352"/>
      <c r="J100" s="352"/>
      <c r="K100" s="249"/>
    </row>
    <row r="101" spans="2:11" ht="17.25" customHeight="1">
      <c r="B101" s="248"/>
      <c r="C101" s="250" t="s">
        <v>900</v>
      </c>
      <c r="D101" s="250"/>
      <c r="E101" s="250"/>
      <c r="F101" s="250" t="s">
        <v>901</v>
      </c>
      <c r="G101" s="251"/>
      <c r="H101" s="250" t="s">
        <v>127</v>
      </c>
      <c r="I101" s="250" t="s">
        <v>60</v>
      </c>
      <c r="J101" s="250" t="s">
        <v>902</v>
      </c>
      <c r="K101" s="249"/>
    </row>
    <row r="102" spans="2:11" ht="17.25" customHeight="1">
      <c r="B102" s="248"/>
      <c r="C102" s="252" t="s">
        <v>903</v>
      </c>
      <c r="D102" s="252"/>
      <c r="E102" s="252"/>
      <c r="F102" s="253" t="s">
        <v>904</v>
      </c>
      <c r="G102" s="254"/>
      <c r="H102" s="252"/>
      <c r="I102" s="252"/>
      <c r="J102" s="252" t="s">
        <v>905</v>
      </c>
      <c r="K102" s="249"/>
    </row>
    <row r="103" spans="2:11" ht="5.25" customHeight="1">
      <c r="B103" s="248"/>
      <c r="C103" s="250"/>
      <c r="D103" s="250"/>
      <c r="E103" s="250"/>
      <c r="F103" s="250"/>
      <c r="G103" s="266"/>
      <c r="H103" s="250"/>
      <c r="I103" s="250"/>
      <c r="J103" s="250"/>
      <c r="K103" s="249"/>
    </row>
    <row r="104" spans="2:11" ht="15" customHeight="1">
      <c r="B104" s="248"/>
      <c r="C104" s="238" t="s">
        <v>56</v>
      </c>
      <c r="D104" s="255"/>
      <c r="E104" s="255"/>
      <c r="F104" s="257" t="s">
        <v>906</v>
      </c>
      <c r="G104" s="266"/>
      <c r="H104" s="238" t="s">
        <v>945</v>
      </c>
      <c r="I104" s="238" t="s">
        <v>908</v>
      </c>
      <c r="J104" s="238">
        <v>20</v>
      </c>
      <c r="K104" s="249"/>
    </row>
    <row r="105" spans="2:11" ht="15" customHeight="1">
      <c r="B105" s="248"/>
      <c r="C105" s="238" t="s">
        <v>909</v>
      </c>
      <c r="D105" s="238"/>
      <c r="E105" s="238"/>
      <c r="F105" s="257" t="s">
        <v>906</v>
      </c>
      <c r="G105" s="238"/>
      <c r="H105" s="238" t="s">
        <v>945</v>
      </c>
      <c r="I105" s="238" t="s">
        <v>908</v>
      </c>
      <c r="J105" s="238">
        <v>120</v>
      </c>
      <c r="K105" s="249"/>
    </row>
    <row r="106" spans="2:11" ht="15" customHeight="1">
      <c r="B106" s="258"/>
      <c r="C106" s="238" t="s">
        <v>911</v>
      </c>
      <c r="D106" s="238"/>
      <c r="E106" s="238"/>
      <c r="F106" s="257" t="s">
        <v>912</v>
      </c>
      <c r="G106" s="238"/>
      <c r="H106" s="238" t="s">
        <v>945</v>
      </c>
      <c r="I106" s="238" t="s">
        <v>908</v>
      </c>
      <c r="J106" s="238">
        <v>50</v>
      </c>
      <c r="K106" s="249"/>
    </row>
    <row r="107" spans="2:11" ht="15" customHeight="1">
      <c r="B107" s="258"/>
      <c r="C107" s="238" t="s">
        <v>914</v>
      </c>
      <c r="D107" s="238"/>
      <c r="E107" s="238"/>
      <c r="F107" s="257" t="s">
        <v>906</v>
      </c>
      <c r="G107" s="238"/>
      <c r="H107" s="238" t="s">
        <v>945</v>
      </c>
      <c r="I107" s="238" t="s">
        <v>916</v>
      </c>
      <c r="J107" s="238"/>
      <c r="K107" s="249"/>
    </row>
    <row r="108" spans="2:11" ht="15" customHeight="1">
      <c r="B108" s="258"/>
      <c r="C108" s="238" t="s">
        <v>925</v>
      </c>
      <c r="D108" s="238"/>
      <c r="E108" s="238"/>
      <c r="F108" s="257" t="s">
        <v>912</v>
      </c>
      <c r="G108" s="238"/>
      <c r="H108" s="238" t="s">
        <v>945</v>
      </c>
      <c r="I108" s="238" t="s">
        <v>908</v>
      </c>
      <c r="J108" s="238">
        <v>50</v>
      </c>
      <c r="K108" s="249"/>
    </row>
    <row r="109" spans="2:11" ht="15" customHeight="1">
      <c r="B109" s="258"/>
      <c r="C109" s="238" t="s">
        <v>933</v>
      </c>
      <c r="D109" s="238"/>
      <c r="E109" s="238"/>
      <c r="F109" s="257" t="s">
        <v>912</v>
      </c>
      <c r="G109" s="238"/>
      <c r="H109" s="238" t="s">
        <v>945</v>
      </c>
      <c r="I109" s="238" t="s">
        <v>908</v>
      </c>
      <c r="J109" s="238">
        <v>50</v>
      </c>
      <c r="K109" s="249"/>
    </row>
    <row r="110" spans="2:11" ht="15" customHeight="1">
      <c r="B110" s="258"/>
      <c r="C110" s="238" t="s">
        <v>931</v>
      </c>
      <c r="D110" s="238"/>
      <c r="E110" s="238"/>
      <c r="F110" s="257" t="s">
        <v>912</v>
      </c>
      <c r="G110" s="238"/>
      <c r="H110" s="238" t="s">
        <v>945</v>
      </c>
      <c r="I110" s="238" t="s">
        <v>908</v>
      </c>
      <c r="J110" s="238">
        <v>50</v>
      </c>
      <c r="K110" s="249"/>
    </row>
    <row r="111" spans="2:11" ht="15" customHeight="1">
      <c r="B111" s="258"/>
      <c r="C111" s="238" t="s">
        <v>56</v>
      </c>
      <c r="D111" s="238"/>
      <c r="E111" s="238"/>
      <c r="F111" s="257" t="s">
        <v>906</v>
      </c>
      <c r="G111" s="238"/>
      <c r="H111" s="238" t="s">
        <v>946</v>
      </c>
      <c r="I111" s="238" t="s">
        <v>908</v>
      </c>
      <c r="J111" s="238">
        <v>20</v>
      </c>
      <c r="K111" s="249"/>
    </row>
    <row r="112" spans="2:11" ht="15" customHeight="1">
      <c r="B112" s="258"/>
      <c r="C112" s="238" t="s">
        <v>947</v>
      </c>
      <c r="D112" s="238"/>
      <c r="E112" s="238"/>
      <c r="F112" s="257" t="s">
        <v>906</v>
      </c>
      <c r="G112" s="238"/>
      <c r="H112" s="238" t="s">
        <v>948</v>
      </c>
      <c r="I112" s="238" t="s">
        <v>908</v>
      </c>
      <c r="J112" s="238">
        <v>120</v>
      </c>
      <c r="K112" s="249"/>
    </row>
    <row r="113" spans="2:11" ht="15" customHeight="1">
      <c r="B113" s="258"/>
      <c r="C113" s="238" t="s">
        <v>41</v>
      </c>
      <c r="D113" s="238"/>
      <c r="E113" s="238"/>
      <c r="F113" s="257" t="s">
        <v>906</v>
      </c>
      <c r="G113" s="238"/>
      <c r="H113" s="238" t="s">
        <v>949</v>
      </c>
      <c r="I113" s="238" t="s">
        <v>940</v>
      </c>
      <c r="J113" s="238"/>
      <c r="K113" s="249"/>
    </row>
    <row r="114" spans="2:11" ht="15" customHeight="1">
      <c r="B114" s="258"/>
      <c r="C114" s="238" t="s">
        <v>51</v>
      </c>
      <c r="D114" s="238"/>
      <c r="E114" s="238"/>
      <c r="F114" s="257" t="s">
        <v>906</v>
      </c>
      <c r="G114" s="238"/>
      <c r="H114" s="238" t="s">
        <v>950</v>
      </c>
      <c r="I114" s="238" t="s">
        <v>940</v>
      </c>
      <c r="J114" s="238"/>
      <c r="K114" s="249"/>
    </row>
    <row r="115" spans="2:11" ht="15" customHeight="1">
      <c r="B115" s="258"/>
      <c r="C115" s="238" t="s">
        <v>60</v>
      </c>
      <c r="D115" s="238"/>
      <c r="E115" s="238"/>
      <c r="F115" s="257" t="s">
        <v>906</v>
      </c>
      <c r="G115" s="238"/>
      <c r="H115" s="238" t="s">
        <v>951</v>
      </c>
      <c r="I115" s="238" t="s">
        <v>952</v>
      </c>
      <c r="J115" s="238"/>
      <c r="K115" s="249"/>
    </row>
    <row r="116" spans="2:11" ht="15" customHeight="1">
      <c r="B116" s="261"/>
      <c r="C116" s="267"/>
      <c r="D116" s="267"/>
      <c r="E116" s="267"/>
      <c r="F116" s="267"/>
      <c r="G116" s="267"/>
      <c r="H116" s="267"/>
      <c r="I116" s="267"/>
      <c r="J116" s="267"/>
      <c r="K116" s="263"/>
    </row>
    <row r="117" spans="2:11" ht="18.75" customHeight="1">
      <c r="B117" s="268"/>
      <c r="C117" s="234"/>
      <c r="D117" s="234"/>
      <c r="E117" s="234"/>
      <c r="F117" s="269"/>
      <c r="G117" s="234"/>
      <c r="H117" s="234"/>
      <c r="I117" s="234"/>
      <c r="J117" s="234"/>
      <c r="K117" s="268"/>
    </row>
    <row r="118" spans="2:11" ht="18.75" customHeight="1"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11" ht="7.5" customHeight="1">
      <c r="B119" s="270"/>
      <c r="C119" s="271"/>
      <c r="D119" s="271"/>
      <c r="E119" s="271"/>
      <c r="F119" s="271"/>
      <c r="G119" s="271"/>
      <c r="H119" s="271"/>
      <c r="I119" s="271"/>
      <c r="J119" s="271"/>
      <c r="K119" s="272"/>
    </row>
    <row r="120" spans="2:11" ht="45" customHeight="1">
      <c r="B120" s="273"/>
      <c r="C120" s="351" t="s">
        <v>953</v>
      </c>
      <c r="D120" s="351"/>
      <c r="E120" s="351"/>
      <c r="F120" s="351"/>
      <c r="G120" s="351"/>
      <c r="H120" s="351"/>
      <c r="I120" s="351"/>
      <c r="J120" s="351"/>
      <c r="K120" s="274"/>
    </row>
    <row r="121" spans="2:11" ht="17.25" customHeight="1">
      <c r="B121" s="275"/>
      <c r="C121" s="250" t="s">
        <v>900</v>
      </c>
      <c r="D121" s="250"/>
      <c r="E121" s="250"/>
      <c r="F121" s="250" t="s">
        <v>901</v>
      </c>
      <c r="G121" s="251"/>
      <c r="H121" s="250" t="s">
        <v>127</v>
      </c>
      <c r="I121" s="250" t="s">
        <v>60</v>
      </c>
      <c r="J121" s="250" t="s">
        <v>902</v>
      </c>
      <c r="K121" s="276"/>
    </row>
    <row r="122" spans="2:11" ht="17.25" customHeight="1">
      <c r="B122" s="275"/>
      <c r="C122" s="252" t="s">
        <v>903</v>
      </c>
      <c r="D122" s="252"/>
      <c r="E122" s="252"/>
      <c r="F122" s="253" t="s">
        <v>904</v>
      </c>
      <c r="G122" s="254"/>
      <c r="H122" s="252"/>
      <c r="I122" s="252"/>
      <c r="J122" s="252" t="s">
        <v>905</v>
      </c>
      <c r="K122" s="276"/>
    </row>
    <row r="123" spans="2:11" ht="5.25" customHeight="1">
      <c r="B123" s="277"/>
      <c r="C123" s="255"/>
      <c r="D123" s="255"/>
      <c r="E123" s="255"/>
      <c r="F123" s="255"/>
      <c r="G123" s="238"/>
      <c r="H123" s="255"/>
      <c r="I123" s="255"/>
      <c r="J123" s="255"/>
      <c r="K123" s="278"/>
    </row>
    <row r="124" spans="2:11" ht="15" customHeight="1">
      <c r="B124" s="277"/>
      <c r="C124" s="238" t="s">
        <v>909</v>
      </c>
      <c r="D124" s="255"/>
      <c r="E124" s="255"/>
      <c r="F124" s="257" t="s">
        <v>906</v>
      </c>
      <c r="G124" s="238"/>
      <c r="H124" s="238" t="s">
        <v>945</v>
      </c>
      <c r="I124" s="238" t="s">
        <v>908</v>
      </c>
      <c r="J124" s="238">
        <v>120</v>
      </c>
      <c r="K124" s="279"/>
    </row>
    <row r="125" spans="2:11" ht="15" customHeight="1">
      <c r="B125" s="277"/>
      <c r="C125" s="238" t="s">
        <v>954</v>
      </c>
      <c r="D125" s="238"/>
      <c r="E125" s="238"/>
      <c r="F125" s="257" t="s">
        <v>906</v>
      </c>
      <c r="G125" s="238"/>
      <c r="H125" s="238" t="s">
        <v>955</v>
      </c>
      <c r="I125" s="238" t="s">
        <v>908</v>
      </c>
      <c r="J125" s="238" t="s">
        <v>956</v>
      </c>
      <c r="K125" s="279"/>
    </row>
    <row r="126" spans="2:11" ht="15" customHeight="1">
      <c r="B126" s="277"/>
      <c r="C126" s="238" t="s">
        <v>855</v>
      </c>
      <c r="D126" s="238"/>
      <c r="E126" s="238"/>
      <c r="F126" s="257" t="s">
        <v>906</v>
      </c>
      <c r="G126" s="238"/>
      <c r="H126" s="238" t="s">
        <v>957</v>
      </c>
      <c r="I126" s="238" t="s">
        <v>908</v>
      </c>
      <c r="J126" s="238" t="s">
        <v>956</v>
      </c>
      <c r="K126" s="279"/>
    </row>
    <row r="127" spans="2:11" ht="15" customHeight="1">
      <c r="B127" s="277"/>
      <c r="C127" s="238" t="s">
        <v>917</v>
      </c>
      <c r="D127" s="238"/>
      <c r="E127" s="238"/>
      <c r="F127" s="257" t="s">
        <v>912</v>
      </c>
      <c r="G127" s="238"/>
      <c r="H127" s="238" t="s">
        <v>918</v>
      </c>
      <c r="I127" s="238" t="s">
        <v>908</v>
      </c>
      <c r="J127" s="238">
        <v>15</v>
      </c>
      <c r="K127" s="279"/>
    </row>
    <row r="128" spans="2:11" ht="15" customHeight="1">
      <c r="B128" s="277"/>
      <c r="C128" s="259" t="s">
        <v>919</v>
      </c>
      <c r="D128" s="259"/>
      <c r="E128" s="259"/>
      <c r="F128" s="260" t="s">
        <v>912</v>
      </c>
      <c r="G128" s="259"/>
      <c r="H128" s="259" t="s">
        <v>920</v>
      </c>
      <c r="I128" s="259" t="s">
        <v>908</v>
      </c>
      <c r="J128" s="259">
        <v>15</v>
      </c>
      <c r="K128" s="279"/>
    </row>
    <row r="129" spans="2:11" ht="15" customHeight="1">
      <c r="B129" s="277"/>
      <c r="C129" s="259" t="s">
        <v>921</v>
      </c>
      <c r="D129" s="259"/>
      <c r="E129" s="259"/>
      <c r="F129" s="260" t="s">
        <v>912</v>
      </c>
      <c r="G129" s="259"/>
      <c r="H129" s="259" t="s">
        <v>922</v>
      </c>
      <c r="I129" s="259" t="s">
        <v>908</v>
      </c>
      <c r="J129" s="259">
        <v>20</v>
      </c>
      <c r="K129" s="279"/>
    </row>
    <row r="130" spans="2:11" ht="15" customHeight="1">
      <c r="B130" s="277"/>
      <c r="C130" s="259" t="s">
        <v>923</v>
      </c>
      <c r="D130" s="259"/>
      <c r="E130" s="259"/>
      <c r="F130" s="260" t="s">
        <v>912</v>
      </c>
      <c r="G130" s="259"/>
      <c r="H130" s="259" t="s">
        <v>924</v>
      </c>
      <c r="I130" s="259" t="s">
        <v>908</v>
      </c>
      <c r="J130" s="259">
        <v>20</v>
      </c>
      <c r="K130" s="279"/>
    </row>
    <row r="131" spans="2:11" ht="15" customHeight="1">
      <c r="B131" s="277"/>
      <c r="C131" s="238" t="s">
        <v>911</v>
      </c>
      <c r="D131" s="238"/>
      <c r="E131" s="238"/>
      <c r="F131" s="257" t="s">
        <v>912</v>
      </c>
      <c r="G131" s="238"/>
      <c r="H131" s="238" t="s">
        <v>945</v>
      </c>
      <c r="I131" s="238" t="s">
        <v>908</v>
      </c>
      <c r="J131" s="238">
        <v>50</v>
      </c>
      <c r="K131" s="279"/>
    </row>
    <row r="132" spans="2:11" ht="15" customHeight="1">
      <c r="B132" s="277"/>
      <c r="C132" s="238" t="s">
        <v>925</v>
      </c>
      <c r="D132" s="238"/>
      <c r="E132" s="238"/>
      <c r="F132" s="257" t="s">
        <v>912</v>
      </c>
      <c r="G132" s="238"/>
      <c r="H132" s="238" t="s">
        <v>945</v>
      </c>
      <c r="I132" s="238" t="s">
        <v>908</v>
      </c>
      <c r="J132" s="238">
        <v>50</v>
      </c>
      <c r="K132" s="279"/>
    </row>
    <row r="133" spans="2:11" ht="15" customHeight="1">
      <c r="B133" s="277"/>
      <c r="C133" s="238" t="s">
        <v>931</v>
      </c>
      <c r="D133" s="238"/>
      <c r="E133" s="238"/>
      <c r="F133" s="257" t="s">
        <v>912</v>
      </c>
      <c r="G133" s="238"/>
      <c r="H133" s="238" t="s">
        <v>945</v>
      </c>
      <c r="I133" s="238" t="s">
        <v>908</v>
      </c>
      <c r="J133" s="238">
        <v>50</v>
      </c>
      <c r="K133" s="279"/>
    </row>
    <row r="134" spans="2:11" ht="15" customHeight="1">
      <c r="B134" s="277"/>
      <c r="C134" s="238" t="s">
        <v>933</v>
      </c>
      <c r="D134" s="238"/>
      <c r="E134" s="238"/>
      <c r="F134" s="257" t="s">
        <v>912</v>
      </c>
      <c r="G134" s="238"/>
      <c r="H134" s="238" t="s">
        <v>945</v>
      </c>
      <c r="I134" s="238" t="s">
        <v>908</v>
      </c>
      <c r="J134" s="238">
        <v>50</v>
      </c>
      <c r="K134" s="279"/>
    </row>
    <row r="135" spans="2:11" ht="15" customHeight="1">
      <c r="B135" s="277"/>
      <c r="C135" s="238" t="s">
        <v>132</v>
      </c>
      <c r="D135" s="238"/>
      <c r="E135" s="238"/>
      <c r="F135" s="257" t="s">
        <v>912</v>
      </c>
      <c r="G135" s="238"/>
      <c r="H135" s="238" t="s">
        <v>958</v>
      </c>
      <c r="I135" s="238" t="s">
        <v>908</v>
      </c>
      <c r="J135" s="238">
        <v>255</v>
      </c>
      <c r="K135" s="279"/>
    </row>
    <row r="136" spans="2:11" ht="15" customHeight="1">
      <c r="B136" s="277"/>
      <c r="C136" s="238" t="s">
        <v>935</v>
      </c>
      <c r="D136" s="238"/>
      <c r="E136" s="238"/>
      <c r="F136" s="257" t="s">
        <v>906</v>
      </c>
      <c r="G136" s="238"/>
      <c r="H136" s="238" t="s">
        <v>959</v>
      </c>
      <c r="I136" s="238" t="s">
        <v>937</v>
      </c>
      <c r="J136" s="238"/>
      <c r="K136" s="279"/>
    </row>
    <row r="137" spans="2:11" ht="15" customHeight="1">
      <c r="B137" s="277"/>
      <c r="C137" s="238" t="s">
        <v>938</v>
      </c>
      <c r="D137" s="238"/>
      <c r="E137" s="238"/>
      <c r="F137" s="257" t="s">
        <v>906</v>
      </c>
      <c r="G137" s="238"/>
      <c r="H137" s="238" t="s">
        <v>960</v>
      </c>
      <c r="I137" s="238" t="s">
        <v>940</v>
      </c>
      <c r="J137" s="238"/>
      <c r="K137" s="279"/>
    </row>
    <row r="138" spans="2:11" ht="15" customHeight="1">
      <c r="B138" s="277"/>
      <c r="C138" s="238" t="s">
        <v>941</v>
      </c>
      <c r="D138" s="238"/>
      <c r="E138" s="238"/>
      <c r="F138" s="257" t="s">
        <v>906</v>
      </c>
      <c r="G138" s="238"/>
      <c r="H138" s="238" t="s">
        <v>941</v>
      </c>
      <c r="I138" s="238" t="s">
        <v>940</v>
      </c>
      <c r="J138" s="238"/>
      <c r="K138" s="279"/>
    </row>
    <row r="139" spans="2:11" ht="15" customHeight="1">
      <c r="B139" s="277"/>
      <c r="C139" s="238" t="s">
        <v>41</v>
      </c>
      <c r="D139" s="238"/>
      <c r="E139" s="238"/>
      <c r="F139" s="257" t="s">
        <v>906</v>
      </c>
      <c r="G139" s="238"/>
      <c r="H139" s="238" t="s">
        <v>961</v>
      </c>
      <c r="I139" s="238" t="s">
        <v>940</v>
      </c>
      <c r="J139" s="238"/>
      <c r="K139" s="279"/>
    </row>
    <row r="140" spans="2:11" ht="15" customHeight="1">
      <c r="B140" s="277"/>
      <c r="C140" s="238" t="s">
        <v>962</v>
      </c>
      <c r="D140" s="238"/>
      <c r="E140" s="238"/>
      <c r="F140" s="257" t="s">
        <v>906</v>
      </c>
      <c r="G140" s="238"/>
      <c r="H140" s="238" t="s">
        <v>963</v>
      </c>
      <c r="I140" s="238" t="s">
        <v>940</v>
      </c>
      <c r="J140" s="238"/>
      <c r="K140" s="279"/>
    </row>
    <row r="141" spans="2:11" ht="15" customHeight="1">
      <c r="B141" s="280"/>
      <c r="C141" s="281"/>
      <c r="D141" s="281"/>
      <c r="E141" s="281"/>
      <c r="F141" s="281"/>
      <c r="G141" s="281"/>
      <c r="H141" s="281"/>
      <c r="I141" s="281"/>
      <c r="J141" s="281"/>
      <c r="K141" s="282"/>
    </row>
    <row r="142" spans="2:11" ht="18.75" customHeight="1">
      <c r="B142" s="234"/>
      <c r="C142" s="234"/>
      <c r="D142" s="234"/>
      <c r="E142" s="234"/>
      <c r="F142" s="269"/>
      <c r="G142" s="234"/>
      <c r="H142" s="234"/>
      <c r="I142" s="234"/>
      <c r="J142" s="234"/>
      <c r="K142" s="234"/>
    </row>
    <row r="143" spans="2:11" ht="18.75" customHeight="1"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</row>
    <row r="144" spans="2:11" ht="7.5" customHeight="1">
      <c r="B144" s="245"/>
      <c r="C144" s="246"/>
      <c r="D144" s="246"/>
      <c r="E144" s="246"/>
      <c r="F144" s="246"/>
      <c r="G144" s="246"/>
      <c r="H144" s="246"/>
      <c r="I144" s="246"/>
      <c r="J144" s="246"/>
      <c r="K144" s="247"/>
    </row>
    <row r="145" spans="2:11" ht="45" customHeight="1">
      <c r="B145" s="248"/>
      <c r="C145" s="352" t="s">
        <v>964</v>
      </c>
      <c r="D145" s="352"/>
      <c r="E145" s="352"/>
      <c r="F145" s="352"/>
      <c r="G145" s="352"/>
      <c r="H145" s="352"/>
      <c r="I145" s="352"/>
      <c r="J145" s="352"/>
      <c r="K145" s="249"/>
    </row>
    <row r="146" spans="2:11" ht="17.25" customHeight="1">
      <c r="B146" s="248"/>
      <c r="C146" s="250" t="s">
        <v>900</v>
      </c>
      <c r="D146" s="250"/>
      <c r="E146" s="250"/>
      <c r="F146" s="250" t="s">
        <v>901</v>
      </c>
      <c r="G146" s="251"/>
      <c r="H146" s="250" t="s">
        <v>127</v>
      </c>
      <c r="I146" s="250" t="s">
        <v>60</v>
      </c>
      <c r="J146" s="250" t="s">
        <v>902</v>
      </c>
      <c r="K146" s="249"/>
    </row>
    <row r="147" spans="2:11" ht="17.25" customHeight="1">
      <c r="B147" s="248"/>
      <c r="C147" s="252" t="s">
        <v>903</v>
      </c>
      <c r="D147" s="252"/>
      <c r="E147" s="252"/>
      <c r="F147" s="253" t="s">
        <v>904</v>
      </c>
      <c r="G147" s="254"/>
      <c r="H147" s="252"/>
      <c r="I147" s="252"/>
      <c r="J147" s="252" t="s">
        <v>905</v>
      </c>
      <c r="K147" s="249"/>
    </row>
    <row r="148" spans="2:11" ht="5.25" customHeight="1">
      <c r="B148" s="258"/>
      <c r="C148" s="255"/>
      <c r="D148" s="255"/>
      <c r="E148" s="255"/>
      <c r="F148" s="255"/>
      <c r="G148" s="256"/>
      <c r="H148" s="255"/>
      <c r="I148" s="255"/>
      <c r="J148" s="255"/>
      <c r="K148" s="279"/>
    </row>
    <row r="149" spans="2:11" ht="15" customHeight="1">
      <c r="B149" s="258"/>
      <c r="C149" s="283" t="s">
        <v>909</v>
      </c>
      <c r="D149" s="238"/>
      <c r="E149" s="238"/>
      <c r="F149" s="284" t="s">
        <v>906</v>
      </c>
      <c r="G149" s="238"/>
      <c r="H149" s="283" t="s">
        <v>945</v>
      </c>
      <c r="I149" s="283" t="s">
        <v>908</v>
      </c>
      <c r="J149" s="283">
        <v>120</v>
      </c>
      <c r="K149" s="279"/>
    </row>
    <row r="150" spans="2:11" ht="15" customHeight="1">
      <c r="B150" s="258"/>
      <c r="C150" s="283" t="s">
        <v>954</v>
      </c>
      <c r="D150" s="238"/>
      <c r="E150" s="238"/>
      <c r="F150" s="284" t="s">
        <v>906</v>
      </c>
      <c r="G150" s="238"/>
      <c r="H150" s="283" t="s">
        <v>965</v>
      </c>
      <c r="I150" s="283" t="s">
        <v>908</v>
      </c>
      <c r="J150" s="283" t="s">
        <v>956</v>
      </c>
      <c r="K150" s="279"/>
    </row>
    <row r="151" spans="2:11" ht="15" customHeight="1">
      <c r="B151" s="258"/>
      <c r="C151" s="283" t="s">
        <v>855</v>
      </c>
      <c r="D151" s="238"/>
      <c r="E151" s="238"/>
      <c r="F151" s="284" t="s">
        <v>906</v>
      </c>
      <c r="G151" s="238"/>
      <c r="H151" s="283" t="s">
        <v>966</v>
      </c>
      <c r="I151" s="283" t="s">
        <v>908</v>
      </c>
      <c r="J151" s="283" t="s">
        <v>956</v>
      </c>
      <c r="K151" s="279"/>
    </row>
    <row r="152" spans="2:11" ht="15" customHeight="1">
      <c r="B152" s="258"/>
      <c r="C152" s="283" t="s">
        <v>911</v>
      </c>
      <c r="D152" s="238"/>
      <c r="E152" s="238"/>
      <c r="F152" s="284" t="s">
        <v>912</v>
      </c>
      <c r="G152" s="238"/>
      <c r="H152" s="283" t="s">
        <v>945</v>
      </c>
      <c r="I152" s="283" t="s">
        <v>908</v>
      </c>
      <c r="J152" s="283">
        <v>50</v>
      </c>
      <c r="K152" s="279"/>
    </row>
    <row r="153" spans="2:11" ht="15" customHeight="1">
      <c r="B153" s="258"/>
      <c r="C153" s="283" t="s">
        <v>914</v>
      </c>
      <c r="D153" s="238"/>
      <c r="E153" s="238"/>
      <c r="F153" s="284" t="s">
        <v>906</v>
      </c>
      <c r="G153" s="238"/>
      <c r="H153" s="283" t="s">
        <v>945</v>
      </c>
      <c r="I153" s="283" t="s">
        <v>916</v>
      </c>
      <c r="J153" s="283"/>
      <c r="K153" s="279"/>
    </row>
    <row r="154" spans="2:11" ht="15" customHeight="1">
      <c r="B154" s="258"/>
      <c r="C154" s="283" t="s">
        <v>925</v>
      </c>
      <c r="D154" s="238"/>
      <c r="E154" s="238"/>
      <c r="F154" s="284" t="s">
        <v>912</v>
      </c>
      <c r="G154" s="238"/>
      <c r="H154" s="283" t="s">
        <v>945</v>
      </c>
      <c r="I154" s="283" t="s">
        <v>908</v>
      </c>
      <c r="J154" s="283">
        <v>50</v>
      </c>
      <c r="K154" s="279"/>
    </row>
    <row r="155" spans="2:11" ht="15" customHeight="1">
      <c r="B155" s="258"/>
      <c r="C155" s="283" t="s">
        <v>933</v>
      </c>
      <c r="D155" s="238"/>
      <c r="E155" s="238"/>
      <c r="F155" s="284" t="s">
        <v>912</v>
      </c>
      <c r="G155" s="238"/>
      <c r="H155" s="283" t="s">
        <v>945</v>
      </c>
      <c r="I155" s="283" t="s">
        <v>908</v>
      </c>
      <c r="J155" s="283">
        <v>50</v>
      </c>
      <c r="K155" s="279"/>
    </row>
    <row r="156" spans="2:11" ht="15" customHeight="1">
      <c r="B156" s="258"/>
      <c r="C156" s="283" t="s">
        <v>931</v>
      </c>
      <c r="D156" s="238"/>
      <c r="E156" s="238"/>
      <c r="F156" s="284" t="s">
        <v>912</v>
      </c>
      <c r="G156" s="238"/>
      <c r="H156" s="283" t="s">
        <v>945</v>
      </c>
      <c r="I156" s="283" t="s">
        <v>908</v>
      </c>
      <c r="J156" s="283">
        <v>50</v>
      </c>
      <c r="K156" s="279"/>
    </row>
    <row r="157" spans="2:11" ht="15" customHeight="1">
      <c r="B157" s="258"/>
      <c r="C157" s="283" t="s">
        <v>94</v>
      </c>
      <c r="D157" s="238"/>
      <c r="E157" s="238"/>
      <c r="F157" s="284" t="s">
        <v>906</v>
      </c>
      <c r="G157" s="238"/>
      <c r="H157" s="283" t="s">
        <v>967</v>
      </c>
      <c r="I157" s="283" t="s">
        <v>908</v>
      </c>
      <c r="J157" s="283" t="s">
        <v>968</v>
      </c>
      <c r="K157" s="279"/>
    </row>
    <row r="158" spans="2:11" ht="15" customHeight="1">
      <c r="B158" s="258"/>
      <c r="C158" s="283" t="s">
        <v>969</v>
      </c>
      <c r="D158" s="238"/>
      <c r="E158" s="238"/>
      <c r="F158" s="284" t="s">
        <v>906</v>
      </c>
      <c r="G158" s="238"/>
      <c r="H158" s="283" t="s">
        <v>970</v>
      </c>
      <c r="I158" s="283" t="s">
        <v>940</v>
      </c>
      <c r="J158" s="283"/>
      <c r="K158" s="279"/>
    </row>
    <row r="159" spans="2:11" ht="15" customHeight="1">
      <c r="B159" s="285"/>
      <c r="C159" s="267"/>
      <c r="D159" s="267"/>
      <c r="E159" s="267"/>
      <c r="F159" s="267"/>
      <c r="G159" s="267"/>
      <c r="H159" s="267"/>
      <c r="I159" s="267"/>
      <c r="J159" s="267"/>
      <c r="K159" s="286"/>
    </row>
    <row r="160" spans="2:11" ht="18.75" customHeight="1">
      <c r="B160" s="234"/>
      <c r="C160" s="238"/>
      <c r="D160" s="238"/>
      <c r="E160" s="238"/>
      <c r="F160" s="257"/>
      <c r="G160" s="238"/>
      <c r="H160" s="238"/>
      <c r="I160" s="238"/>
      <c r="J160" s="238"/>
      <c r="K160" s="234"/>
    </row>
    <row r="161" spans="2:11" ht="18.75" customHeight="1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11" ht="7.5" customHeight="1">
      <c r="B162" s="226"/>
      <c r="C162" s="227"/>
      <c r="D162" s="227"/>
      <c r="E162" s="227"/>
      <c r="F162" s="227"/>
      <c r="G162" s="227"/>
      <c r="H162" s="227"/>
      <c r="I162" s="227"/>
      <c r="J162" s="227"/>
      <c r="K162" s="228"/>
    </row>
    <row r="163" spans="2:11" ht="45" customHeight="1">
      <c r="B163" s="229"/>
      <c r="C163" s="351" t="s">
        <v>971</v>
      </c>
      <c r="D163" s="351"/>
      <c r="E163" s="351"/>
      <c r="F163" s="351"/>
      <c r="G163" s="351"/>
      <c r="H163" s="351"/>
      <c r="I163" s="351"/>
      <c r="J163" s="351"/>
      <c r="K163" s="230"/>
    </row>
    <row r="164" spans="2:11" ht="17.25" customHeight="1">
      <c r="B164" s="229"/>
      <c r="C164" s="250" t="s">
        <v>900</v>
      </c>
      <c r="D164" s="250"/>
      <c r="E164" s="250"/>
      <c r="F164" s="250" t="s">
        <v>901</v>
      </c>
      <c r="G164" s="287"/>
      <c r="H164" s="288" t="s">
        <v>127</v>
      </c>
      <c r="I164" s="288" t="s">
        <v>60</v>
      </c>
      <c r="J164" s="250" t="s">
        <v>902</v>
      </c>
      <c r="K164" s="230"/>
    </row>
    <row r="165" spans="2:11" ht="17.25" customHeight="1">
      <c r="B165" s="231"/>
      <c r="C165" s="252" t="s">
        <v>903</v>
      </c>
      <c r="D165" s="252"/>
      <c r="E165" s="252"/>
      <c r="F165" s="253" t="s">
        <v>904</v>
      </c>
      <c r="G165" s="289"/>
      <c r="H165" s="290"/>
      <c r="I165" s="290"/>
      <c r="J165" s="252" t="s">
        <v>905</v>
      </c>
      <c r="K165" s="232"/>
    </row>
    <row r="166" spans="2:11" ht="5.25" customHeight="1">
      <c r="B166" s="258"/>
      <c r="C166" s="255"/>
      <c r="D166" s="255"/>
      <c r="E166" s="255"/>
      <c r="F166" s="255"/>
      <c r="G166" s="256"/>
      <c r="H166" s="255"/>
      <c r="I166" s="255"/>
      <c r="J166" s="255"/>
      <c r="K166" s="279"/>
    </row>
    <row r="167" spans="2:11" ht="15" customHeight="1">
      <c r="B167" s="258"/>
      <c r="C167" s="238" t="s">
        <v>909</v>
      </c>
      <c r="D167" s="238"/>
      <c r="E167" s="238"/>
      <c r="F167" s="257" t="s">
        <v>906</v>
      </c>
      <c r="G167" s="238"/>
      <c r="H167" s="238" t="s">
        <v>945</v>
      </c>
      <c r="I167" s="238" t="s">
        <v>908</v>
      </c>
      <c r="J167" s="238">
        <v>120</v>
      </c>
      <c r="K167" s="279"/>
    </row>
    <row r="168" spans="2:11" ht="15" customHeight="1">
      <c r="B168" s="258"/>
      <c r="C168" s="238" t="s">
        <v>954</v>
      </c>
      <c r="D168" s="238"/>
      <c r="E168" s="238"/>
      <c r="F168" s="257" t="s">
        <v>906</v>
      </c>
      <c r="G168" s="238"/>
      <c r="H168" s="238" t="s">
        <v>955</v>
      </c>
      <c r="I168" s="238" t="s">
        <v>908</v>
      </c>
      <c r="J168" s="238" t="s">
        <v>956</v>
      </c>
      <c r="K168" s="279"/>
    </row>
    <row r="169" spans="2:11" ht="15" customHeight="1">
      <c r="B169" s="258"/>
      <c r="C169" s="238" t="s">
        <v>855</v>
      </c>
      <c r="D169" s="238"/>
      <c r="E169" s="238"/>
      <c r="F169" s="257" t="s">
        <v>906</v>
      </c>
      <c r="G169" s="238"/>
      <c r="H169" s="238" t="s">
        <v>972</v>
      </c>
      <c r="I169" s="238" t="s">
        <v>908</v>
      </c>
      <c r="J169" s="238" t="s">
        <v>956</v>
      </c>
      <c r="K169" s="279"/>
    </row>
    <row r="170" spans="2:11" ht="15" customHeight="1">
      <c r="B170" s="258"/>
      <c r="C170" s="238" t="s">
        <v>911</v>
      </c>
      <c r="D170" s="238"/>
      <c r="E170" s="238"/>
      <c r="F170" s="257" t="s">
        <v>912</v>
      </c>
      <c r="G170" s="238"/>
      <c r="H170" s="238" t="s">
        <v>972</v>
      </c>
      <c r="I170" s="238" t="s">
        <v>908</v>
      </c>
      <c r="J170" s="238">
        <v>50</v>
      </c>
      <c r="K170" s="279"/>
    </row>
    <row r="171" spans="2:11" ht="15" customHeight="1">
      <c r="B171" s="258"/>
      <c r="C171" s="238" t="s">
        <v>914</v>
      </c>
      <c r="D171" s="238"/>
      <c r="E171" s="238"/>
      <c r="F171" s="257" t="s">
        <v>906</v>
      </c>
      <c r="G171" s="238"/>
      <c r="H171" s="238" t="s">
        <v>972</v>
      </c>
      <c r="I171" s="238" t="s">
        <v>916</v>
      </c>
      <c r="J171" s="238"/>
      <c r="K171" s="279"/>
    </row>
    <row r="172" spans="2:11" ht="15" customHeight="1">
      <c r="B172" s="258"/>
      <c r="C172" s="238" t="s">
        <v>925</v>
      </c>
      <c r="D172" s="238"/>
      <c r="E172" s="238"/>
      <c r="F172" s="257" t="s">
        <v>912</v>
      </c>
      <c r="G172" s="238"/>
      <c r="H172" s="238" t="s">
        <v>972</v>
      </c>
      <c r="I172" s="238" t="s">
        <v>908</v>
      </c>
      <c r="J172" s="238">
        <v>50</v>
      </c>
      <c r="K172" s="279"/>
    </row>
    <row r="173" spans="2:11" ht="15" customHeight="1">
      <c r="B173" s="258"/>
      <c r="C173" s="238" t="s">
        <v>933</v>
      </c>
      <c r="D173" s="238"/>
      <c r="E173" s="238"/>
      <c r="F173" s="257" t="s">
        <v>912</v>
      </c>
      <c r="G173" s="238"/>
      <c r="H173" s="238" t="s">
        <v>972</v>
      </c>
      <c r="I173" s="238" t="s">
        <v>908</v>
      </c>
      <c r="J173" s="238">
        <v>50</v>
      </c>
      <c r="K173" s="279"/>
    </row>
    <row r="174" spans="2:11" ht="15" customHeight="1">
      <c r="B174" s="258"/>
      <c r="C174" s="238" t="s">
        <v>931</v>
      </c>
      <c r="D174" s="238"/>
      <c r="E174" s="238"/>
      <c r="F174" s="257" t="s">
        <v>912</v>
      </c>
      <c r="G174" s="238"/>
      <c r="H174" s="238" t="s">
        <v>972</v>
      </c>
      <c r="I174" s="238" t="s">
        <v>908</v>
      </c>
      <c r="J174" s="238">
        <v>50</v>
      </c>
      <c r="K174" s="279"/>
    </row>
    <row r="175" spans="2:11" ht="15" customHeight="1">
      <c r="B175" s="258"/>
      <c r="C175" s="238" t="s">
        <v>126</v>
      </c>
      <c r="D175" s="238"/>
      <c r="E175" s="238"/>
      <c r="F175" s="257" t="s">
        <v>906</v>
      </c>
      <c r="G175" s="238"/>
      <c r="H175" s="238" t="s">
        <v>973</v>
      </c>
      <c r="I175" s="238" t="s">
        <v>974</v>
      </c>
      <c r="J175" s="238"/>
      <c r="K175" s="279"/>
    </row>
    <row r="176" spans="2:11" ht="15" customHeight="1">
      <c r="B176" s="258"/>
      <c r="C176" s="238" t="s">
        <v>60</v>
      </c>
      <c r="D176" s="238"/>
      <c r="E176" s="238"/>
      <c r="F176" s="257" t="s">
        <v>906</v>
      </c>
      <c r="G176" s="238"/>
      <c r="H176" s="238" t="s">
        <v>975</v>
      </c>
      <c r="I176" s="238" t="s">
        <v>976</v>
      </c>
      <c r="J176" s="238">
        <v>1</v>
      </c>
      <c r="K176" s="279"/>
    </row>
    <row r="177" spans="2:11" ht="15" customHeight="1">
      <c r="B177" s="258"/>
      <c r="C177" s="238" t="s">
        <v>56</v>
      </c>
      <c r="D177" s="238"/>
      <c r="E177" s="238"/>
      <c r="F177" s="257" t="s">
        <v>906</v>
      </c>
      <c r="G177" s="238"/>
      <c r="H177" s="238" t="s">
        <v>977</v>
      </c>
      <c r="I177" s="238" t="s">
        <v>908</v>
      </c>
      <c r="J177" s="238">
        <v>20</v>
      </c>
      <c r="K177" s="279"/>
    </row>
    <row r="178" spans="2:11" ht="15" customHeight="1">
      <c r="B178" s="258"/>
      <c r="C178" s="238" t="s">
        <v>127</v>
      </c>
      <c r="D178" s="238"/>
      <c r="E178" s="238"/>
      <c r="F178" s="257" t="s">
        <v>906</v>
      </c>
      <c r="G178" s="238"/>
      <c r="H178" s="238" t="s">
        <v>978</v>
      </c>
      <c r="I178" s="238" t="s">
        <v>908</v>
      </c>
      <c r="J178" s="238">
        <v>255</v>
      </c>
      <c r="K178" s="279"/>
    </row>
    <row r="179" spans="2:11" ht="15" customHeight="1">
      <c r="B179" s="258"/>
      <c r="C179" s="238" t="s">
        <v>128</v>
      </c>
      <c r="D179" s="238"/>
      <c r="E179" s="238"/>
      <c r="F179" s="257" t="s">
        <v>906</v>
      </c>
      <c r="G179" s="238"/>
      <c r="H179" s="238" t="s">
        <v>871</v>
      </c>
      <c r="I179" s="238" t="s">
        <v>908</v>
      </c>
      <c r="J179" s="238">
        <v>10</v>
      </c>
      <c r="K179" s="279"/>
    </row>
    <row r="180" spans="2:11" ht="15" customHeight="1">
      <c r="B180" s="258"/>
      <c r="C180" s="238" t="s">
        <v>129</v>
      </c>
      <c r="D180" s="238"/>
      <c r="E180" s="238"/>
      <c r="F180" s="257" t="s">
        <v>906</v>
      </c>
      <c r="G180" s="238"/>
      <c r="H180" s="238" t="s">
        <v>979</v>
      </c>
      <c r="I180" s="238" t="s">
        <v>940</v>
      </c>
      <c r="J180" s="238"/>
      <c r="K180" s="279"/>
    </row>
    <row r="181" spans="2:11" ht="15" customHeight="1">
      <c r="B181" s="258"/>
      <c r="C181" s="238" t="s">
        <v>980</v>
      </c>
      <c r="D181" s="238"/>
      <c r="E181" s="238"/>
      <c r="F181" s="257" t="s">
        <v>906</v>
      </c>
      <c r="G181" s="238"/>
      <c r="H181" s="238" t="s">
        <v>981</v>
      </c>
      <c r="I181" s="238" t="s">
        <v>940</v>
      </c>
      <c r="J181" s="238"/>
      <c r="K181" s="279"/>
    </row>
    <row r="182" spans="2:11" ht="15" customHeight="1">
      <c r="B182" s="258"/>
      <c r="C182" s="238" t="s">
        <v>969</v>
      </c>
      <c r="D182" s="238"/>
      <c r="E182" s="238"/>
      <c r="F182" s="257" t="s">
        <v>906</v>
      </c>
      <c r="G182" s="238"/>
      <c r="H182" s="238" t="s">
        <v>982</v>
      </c>
      <c r="I182" s="238" t="s">
        <v>940</v>
      </c>
      <c r="J182" s="238"/>
      <c r="K182" s="279"/>
    </row>
    <row r="183" spans="2:11" ht="15" customHeight="1">
      <c r="B183" s="258"/>
      <c r="C183" s="238" t="s">
        <v>131</v>
      </c>
      <c r="D183" s="238"/>
      <c r="E183" s="238"/>
      <c r="F183" s="257" t="s">
        <v>912</v>
      </c>
      <c r="G183" s="238"/>
      <c r="H183" s="238" t="s">
        <v>983</v>
      </c>
      <c r="I183" s="238" t="s">
        <v>908</v>
      </c>
      <c r="J183" s="238">
        <v>50</v>
      </c>
      <c r="K183" s="279"/>
    </row>
    <row r="184" spans="2:11" ht="15" customHeight="1">
      <c r="B184" s="258"/>
      <c r="C184" s="238" t="s">
        <v>984</v>
      </c>
      <c r="D184" s="238"/>
      <c r="E184" s="238"/>
      <c r="F184" s="257" t="s">
        <v>912</v>
      </c>
      <c r="G184" s="238"/>
      <c r="H184" s="238" t="s">
        <v>985</v>
      </c>
      <c r="I184" s="238" t="s">
        <v>986</v>
      </c>
      <c r="J184" s="238"/>
      <c r="K184" s="279"/>
    </row>
    <row r="185" spans="2:11" ht="15" customHeight="1">
      <c r="B185" s="258"/>
      <c r="C185" s="238" t="s">
        <v>987</v>
      </c>
      <c r="D185" s="238"/>
      <c r="E185" s="238"/>
      <c r="F185" s="257" t="s">
        <v>912</v>
      </c>
      <c r="G185" s="238"/>
      <c r="H185" s="238" t="s">
        <v>988</v>
      </c>
      <c r="I185" s="238" t="s">
        <v>986</v>
      </c>
      <c r="J185" s="238"/>
      <c r="K185" s="279"/>
    </row>
    <row r="186" spans="2:11" ht="15" customHeight="1">
      <c r="B186" s="258"/>
      <c r="C186" s="238" t="s">
        <v>989</v>
      </c>
      <c r="D186" s="238"/>
      <c r="E186" s="238"/>
      <c r="F186" s="257" t="s">
        <v>912</v>
      </c>
      <c r="G186" s="238"/>
      <c r="H186" s="238" t="s">
        <v>990</v>
      </c>
      <c r="I186" s="238" t="s">
        <v>986</v>
      </c>
      <c r="J186" s="238"/>
      <c r="K186" s="279"/>
    </row>
    <row r="187" spans="2:11" ht="15" customHeight="1">
      <c r="B187" s="258"/>
      <c r="C187" s="291" t="s">
        <v>991</v>
      </c>
      <c r="D187" s="238"/>
      <c r="E187" s="238"/>
      <c r="F187" s="257" t="s">
        <v>912</v>
      </c>
      <c r="G187" s="238"/>
      <c r="H187" s="238" t="s">
        <v>992</v>
      </c>
      <c r="I187" s="238" t="s">
        <v>993</v>
      </c>
      <c r="J187" s="292" t="s">
        <v>994</v>
      </c>
      <c r="K187" s="279"/>
    </row>
    <row r="188" spans="2:11" ht="15" customHeight="1">
      <c r="B188" s="258"/>
      <c r="C188" s="243" t="s">
        <v>45</v>
      </c>
      <c r="D188" s="238"/>
      <c r="E188" s="238"/>
      <c r="F188" s="257" t="s">
        <v>906</v>
      </c>
      <c r="G188" s="238"/>
      <c r="H188" s="234" t="s">
        <v>995</v>
      </c>
      <c r="I188" s="238" t="s">
        <v>996</v>
      </c>
      <c r="J188" s="238"/>
      <c r="K188" s="279"/>
    </row>
    <row r="189" spans="2:11" ht="15" customHeight="1">
      <c r="B189" s="258"/>
      <c r="C189" s="243" t="s">
        <v>997</v>
      </c>
      <c r="D189" s="238"/>
      <c r="E189" s="238"/>
      <c r="F189" s="257" t="s">
        <v>906</v>
      </c>
      <c r="G189" s="238"/>
      <c r="H189" s="238" t="s">
        <v>998</v>
      </c>
      <c r="I189" s="238" t="s">
        <v>940</v>
      </c>
      <c r="J189" s="238"/>
      <c r="K189" s="279"/>
    </row>
    <row r="190" spans="2:11" ht="15" customHeight="1">
      <c r="B190" s="258"/>
      <c r="C190" s="243" t="s">
        <v>999</v>
      </c>
      <c r="D190" s="238"/>
      <c r="E190" s="238"/>
      <c r="F190" s="257" t="s">
        <v>906</v>
      </c>
      <c r="G190" s="238"/>
      <c r="H190" s="238" t="s">
        <v>1000</v>
      </c>
      <c r="I190" s="238" t="s">
        <v>940</v>
      </c>
      <c r="J190" s="238"/>
      <c r="K190" s="279"/>
    </row>
    <row r="191" spans="2:11" ht="15" customHeight="1">
      <c r="B191" s="258"/>
      <c r="C191" s="243" t="s">
        <v>1001</v>
      </c>
      <c r="D191" s="238"/>
      <c r="E191" s="238"/>
      <c r="F191" s="257" t="s">
        <v>912</v>
      </c>
      <c r="G191" s="238"/>
      <c r="H191" s="238" t="s">
        <v>1002</v>
      </c>
      <c r="I191" s="238" t="s">
        <v>940</v>
      </c>
      <c r="J191" s="238"/>
      <c r="K191" s="279"/>
    </row>
    <row r="192" spans="2:11" ht="15" customHeight="1">
      <c r="B192" s="285"/>
      <c r="C192" s="293"/>
      <c r="D192" s="267"/>
      <c r="E192" s="267"/>
      <c r="F192" s="267"/>
      <c r="G192" s="267"/>
      <c r="H192" s="267"/>
      <c r="I192" s="267"/>
      <c r="J192" s="267"/>
      <c r="K192" s="286"/>
    </row>
    <row r="193" spans="2:11" ht="18.75" customHeight="1">
      <c r="B193" s="234"/>
      <c r="C193" s="238"/>
      <c r="D193" s="238"/>
      <c r="E193" s="238"/>
      <c r="F193" s="257"/>
      <c r="G193" s="238"/>
      <c r="H193" s="238"/>
      <c r="I193" s="238"/>
      <c r="J193" s="238"/>
      <c r="K193" s="234"/>
    </row>
    <row r="194" spans="2:11" ht="18.75" customHeight="1">
      <c r="B194" s="234"/>
      <c r="C194" s="238"/>
      <c r="D194" s="238"/>
      <c r="E194" s="238"/>
      <c r="F194" s="257"/>
      <c r="G194" s="238"/>
      <c r="H194" s="238"/>
      <c r="I194" s="238"/>
      <c r="J194" s="238"/>
      <c r="K194" s="234"/>
    </row>
    <row r="195" spans="2:11" ht="18.75" customHeight="1"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</row>
    <row r="196" spans="2:11" ht="13.5">
      <c r="B196" s="226"/>
      <c r="C196" s="227"/>
      <c r="D196" s="227"/>
      <c r="E196" s="227"/>
      <c r="F196" s="227"/>
      <c r="G196" s="227"/>
      <c r="H196" s="227"/>
      <c r="I196" s="227"/>
      <c r="J196" s="227"/>
      <c r="K196" s="228"/>
    </row>
    <row r="197" spans="2:11" ht="22.2">
      <c r="B197" s="229"/>
      <c r="C197" s="351" t="s">
        <v>1003</v>
      </c>
      <c r="D197" s="351"/>
      <c r="E197" s="351"/>
      <c r="F197" s="351"/>
      <c r="G197" s="351"/>
      <c r="H197" s="351"/>
      <c r="I197" s="351"/>
      <c r="J197" s="351"/>
      <c r="K197" s="230"/>
    </row>
    <row r="198" spans="2:11" ht="25.5" customHeight="1">
      <c r="B198" s="229"/>
      <c r="C198" s="294" t="s">
        <v>1004</v>
      </c>
      <c r="D198" s="294"/>
      <c r="E198" s="294"/>
      <c r="F198" s="294" t="s">
        <v>1005</v>
      </c>
      <c r="G198" s="295"/>
      <c r="H198" s="350" t="s">
        <v>1006</v>
      </c>
      <c r="I198" s="350"/>
      <c r="J198" s="350"/>
      <c r="K198" s="230"/>
    </row>
    <row r="199" spans="2:11" ht="5.25" customHeight="1">
      <c r="B199" s="258"/>
      <c r="C199" s="255"/>
      <c r="D199" s="255"/>
      <c r="E199" s="255"/>
      <c r="F199" s="255"/>
      <c r="G199" s="238"/>
      <c r="H199" s="255"/>
      <c r="I199" s="255"/>
      <c r="J199" s="255"/>
      <c r="K199" s="279"/>
    </row>
    <row r="200" spans="2:11" ht="15" customHeight="1">
      <c r="B200" s="258"/>
      <c r="C200" s="238" t="s">
        <v>996</v>
      </c>
      <c r="D200" s="238"/>
      <c r="E200" s="238"/>
      <c r="F200" s="257" t="s">
        <v>46</v>
      </c>
      <c r="G200" s="238"/>
      <c r="H200" s="348" t="s">
        <v>1007</v>
      </c>
      <c r="I200" s="348"/>
      <c r="J200" s="348"/>
      <c r="K200" s="279"/>
    </row>
    <row r="201" spans="2:11" ht="15" customHeight="1">
      <c r="B201" s="258"/>
      <c r="C201" s="264"/>
      <c r="D201" s="238"/>
      <c r="E201" s="238"/>
      <c r="F201" s="257" t="s">
        <v>47</v>
      </c>
      <c r="G201" s="238"/>
      <c r="H201" s="348" t="s">
        <v>1008</v>
      </c>
      <c r="I201" s="348"/>
      <c r="J201" s="348"/>
      <c r="K201" s="279"/>
    </row>
    <row r="202" spans="2:11" ht="15" customHeight="1">
      <c r="B202" s="258"/>
      <c r="C202" s="264"/>
      <c r="D202" s="238"/>
      <c r="E202" s="238"/>
      <c r="F202" s="257" t="s">
        <v>50</v>
      </c>
      <c r="G202" s="238"/>
      <c r="H202" s="348" t="s">
        <v>1009</v>
      </c>
      <c r="I202" s="348"/>
      <c r="J202" s="348"/>
      <c r="K202" s="279"/>
    </row>
    <row r="203" spans="2:11" ht="15" customHeight="1">
      <c r="B203" s="258"/>
      <c r="C203" s="238"/>
      <c r="D203" s="238"/>
      <c r="E203" s="238"/>
      <c r="F203" s="257" t="s">
        <v>48</v>
      </c>
      <c r="G203" s="238"/>
      <c r="H203" s="348" t="s">
        <v>1010</v>
      </c>
      <c r="I203" s="348"/>
      <c r="J203" s="348"/>
      <c r="K203" s="279"/>
    </row>
    <row r="204" spans="2:11" ht="15" customHeight="1">
      <c r="B204" s="258"/>
      <c r="C204" s="238"/>
      <c r="D204" s="238"/>
      <c r="E204" s="238"/>
      <c r="F204" s="257" t="s">
        <v>49</v>
      </c>
      <c r="G204" s="238"/>
      <c r="H204" s="348" t="s">
        <v>1011</v>
      </c>
      <c r="I204" s="348"/>
      <c r="J204" s="348"/>
      <c r="K204" s="279"/>
    </row>
    <row r="205" spans="2:11" ht="15" customHeight="1">
      <c r="B205" s="258"/>
      <c r="C205" s="238"/>
      <c r="D205" s="238"/>
      <c r="E205" s="238"/>
      <c r="F205" s="257"/>
      <c r="G205" s="238"/>
      <c r="H205" s="238"/>
      <c r="I205" s="238"/>
      <c r="J205" s="238"/>
      <c r="K205" s="279"/>
    </row>
    <row r="206" spans="2:11" ht="15" customHeight="1">
      <c r="B206" s="258"/>
      <c r="C206" s="238" t="s">
        <v>952</v>
      </c>
      <c r="D206" s="238"/>
      <c r="E206" s="238"/>
      <c r="F206" s="257" t="s">
        <v>82</v>
      </c>
      <c r="G206" s="238"/>
      <c r="H206" s="348" t="s">
        <v>1012</v>
      </c>
      <c r="I206" s="348"/>
      <c r="J206" s="348"/>
      <c r="K206" s="279"/>
    </row>
    <row r="207" spans="2:11" ht="15" customHeight="1">
      <c r="B207" s="258"/>
      <c r="C207" s="264"/>
      <c r="D207" s="238"/>
      <c r="E207" s="238"/>
      <c r="F207" s="257" t="s">
        <v>849</v>
      </c>
      <c r="G207" s="238"/>
      <c r="H207" s="348" t="s">
        <v>850</v>
      </c>
      <c r="I207" s="348"/>
      <c r="J207" s="348"/>
      <c r="K207" s="279"/>
    </row>
    <row r="208" spans="2:11" ht="15" customHeight="1">
      <c r="B208" s="258"/>
      <c r="C208" s="238"/>
      <c r="D208" s="238"/>
      <c r="E208" s="238"/>
      <c r="F208" s="257" t="s">
        <v>847</v>
      </c>
      <c r="G208" s="238"/>
      <c r="H208" s="348" t="s">
        <v>1013</v>
      </c>
      <c r="I208" s="348"/>
      <c r="J208" s="348"/>
      <c r="K208" s="279"/>
    </row>
    <row r="209" spans="2:11" ht="15" customHeight="1">
      <c r="B209" s="296"/>
      <c r="C209" s="264"/>
      <c r="D209" s="264"/>
      <c r="E209" s="264"/>
      <c r="F209" s="257" t="s">
        <v>851</v>
      </c>
      <c r="G209" s="243"/>
      <c r="H209" s="349" t="s">
        <v>852</v>
      </c>
      <c r="I209" s="349"/>
      <c r="J209" s="349"/>
      <c r="K209" s="297"/>
    </row>
    <row r="210" spans="2:11" ht="15" customHeight="1">
      <c r="B210" s="296"/>
      <c r="C210" s="264"/>
      <c r="D210" s="264"/>
      <c r="E210" s="264"/>
      <c r="F210" s="257" t="s">
        <v>853</v>
      </c>
      <c r="G210" s="243"/>
      <c r="H210" s="349" t="s">
        <v>824</v>
      </c>
      <c r="I210" s="349"/>
      <c r="J210" s="349"/>
      <c r="K210" s="297"/>
    </row>
    <row r="211" spans="2:11" ht="15" customHeight="1">
      <c r="B211" s="296"/>
      <c r="C211" s="264"/>
      <c r="D211" s="264"/>
      <c r="E211" s="264"/>
      <c r="F211" s="298"/>
      <c r="G211" s="243"/>
      <c r="H211" s="299"/>
      <c r="I211" s="299"/>
      <c r="J211" s="299"/>
      <c r="K211" s="297"/>
    </row>
    <row r="212" spans="2:11" ht="15" customHeight="1">
      <c r="B212" s="296"/>
      <c r="C212" s="238" t="s">
        <v>976</v>
      </c>
      <c r="D212" s="264"/>
      <c r="E212" s="264"/>
      <c r="F212" s="257">
        <v>1</v>
      </c>
      <c r="G212" s="243"/>
      <c r="H212" s="349" t="s">
        <v>1014</v>
      </c>
      <c r="I212" s="349"/>
      <c r="J212" s="349"/>
      <c r="K212" s="297"/>
    </row>
    <row r="213" spans="2:11" ht="15" customHeight="1">
      <c r="B213" s="296"/>
      <c r="C213" s="264"/>
      <c r="D213" s="264"/>
      <c r="E213" s="264"/>
      <c r="F213" s="257">
        <v>2</v>
      </c>
      <c r="G213" s="243"/>
      <c r="H213" s="349" t="s">
        <v>1015</v>
      </c>
      <c r="I213" s="349"/>
      <c r="J213" s="349"/>
      <c r="K213" s="297"/>
    </row>
    <row r="214" spans="2:11" ht="15" customHeight="1">
      <c r="B214" s="296"/>
      <c r="C214" s="264"/>
      <c r="D214" s="264"/>
      <c r="E214" s="264"/>
      <c r="F214" s="257">
        <v>3</v>
      </c>
      <c r="G214" s="243"/>
      <c r="H214" s="349" t="s">
        <v>1016</v>
      </c>
      <c r="I214" s="349"/>
      <c r="J214" s="349"/>
      <c r="K214" s="297"/>
    </row>
    <row r="215" spans="2:11" ht="15" customHeight="1">
      <c r="B215" s="296"/>
      <c r="C215" s="264"/>
      <c r="D215" s="264"/>
      <c r="E215" s="264"/>
      <c r="F215" s="257">
        <v>4</v>
      </c>
      <c r="G215" s="243"/>
      <c r="H215" s="349" t="s">
        <v>1017</v>
      </c>
      <c r="I215" s="349"/>
      <c r="J215" s="349"/>
      <c r="K215" s="297"/>
    </row>
    <row r="216" spans="2:11" ht="12.75" customHeight="1">
      <c r="B216" s="300"/>
      <c r="C216" s="301"/>
      <c r="D216" s="301"/>
      <c r="E216" s="301"/>
      <c r="F216" s="301"/>
      <c r="G216" s="301"/>
      <c r="H216" s="301"/>
      <c r="I216" s="301"/>
      <c r="J216" s="301"/>
      <c r="K216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CILKY-NOTAS\Cecilie Janousova</dc:creator>
  <cp:keywords/>
  <dc:description/>
  <cp:lastModifiedBy>Cecilie Janousova</cp:lastModifiedBy>
  <dcterms:created xsi:type="dcterms:W3CDTF">2018-04-18T06:26:22Z</dcterms:created>
  <dcterms:modified xsi:type="dcterms:W3CDTF">2018-04-18T06:26:30Z</dcterms:modified>
  <cp:category/>
  <cp:version/>
  <cp:contentType/>
  <cp:contentStatus/>
</cp:coreProperties>
</file>