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Čolák\Documents\Veřejné zakázky, nabídky, smlouvy\sociálky STAVBA\zadání\"/>
    </mc:Choice>
  </mc:AlternateContent>
  <bookViews>
    <workbookView xWindow="0" yWindow="0" windowWidth="14280" windowHeight="12510"/>
  </bookViews>
  <sheets>
    <sheet name="Rekapitulace stavby" sheetId="1" r:id="rId1"/>
    <sheet name="ST - Stavební část" sheetId="2" r:id="rId2"/>
    <sheet name="ZTI - Zdravotně technické..." sheetId="3" r:id="rId3"/>
    <sheet name="EL - Elektroinstalace" sheetId="4" r:id="rId4"/>
    <sheet name="VZT - Vzduchotechnika" sheetId="5" r:id="rId5"/>
    <sheet name="VRN - Vedlejší rozpočtové..." sheetId="6" r:id="rId6"/>
    <sheet name="Pokyny pro vyplnění" sheetId="7" r:id="rId7"/>
  </sheets>
  <definedNames>
    <definedName name="_xlnm._FilterDatabase" localSheetId="3" hidden="1">'EL - Elektroinstalace'!$C$83:$K$185</definedName>
    <definedName name="_xlnm._FilterDatabase" localSheetId="1" hidden="1">'ST - Stavební část'!$C$90:$K$650</definedName>
    <definedName name="_xlnm._FilterDatabase" localSheetId="5" hidden="1">'VRN - Vedlejší rozpočtové...'!$C$79:$K$90</definedName>
    <definedName name="_xlnm._FilterDatabase" localSheetId="4" hidden="1">'VZT - Vzduchotechnika'!$C$77:$K$140</definedName>
    <definedName name="_xlnm._FilterDatabase" localSheetId="2" hidden="1">'ZTI - Zdravotně technické...'!$C$82:$K$186</definedName>
    <definedName name="_xlnm.Print_Titles" localSheetId="3">'EL - Elektroinstalace'!$83:$83</definedName>
    <definedName name="_xlnm.Print_Titles" localSheetId="0">'Rekapitulace stavby'!$49:$49</definedName>
    <definedName name="_xlnm.Print_Titles" localSheetId="1">'ST - Stavební část'!$90:$90</definedName>
    <definedName name="_xlnm.Print_Titles" localSheetId="5">'VRN - Vedlejší rozpočtové...'!$79:$79</definedName>
    <definedName name="_xlnm.Print_Titles" localSheetId="4">'VZT - Vzduchotechnika'!$77:$77</definedName>
    <definedName name="_xlnm.Print_Titles" localSheetId="2">'ZTI - Zdravotně technické...'!$82:$82</definedName>
    <definedName name="_xlnm.Print_Area" localSheetId="3">'EL - Elektroinstalace'!$C$4:$J$36,'EL - Elektroinstalace'!$C$42:$J$65,'EL - Elektroinstalace'!$C$71:$K$185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1">'ST - Stavební část'!$C$4:$J$36,'ST - Stavební část'!$C$42:$J$72,'ST - Stavební část'!$C$78:$K$650</definedName>
    <definedName name="_xlnm.Print_Area" localSheetId="5">'VRN - Vedlejší rozpočtové...'!$C$4:$J$36,'VRN - Vedlejší rozpočtové...'!$C$42:$J$61,'VRN - Vedlejší rozpočtové...'!$C$67:$K$90</definedName>
    <definedName name="_xlnm.Print_Area" localSheetId="4">'VZT - Vzduchotechnika'!$C$4:$J$36,'VZT - Vzduchotechnika'!$C$42:$J$59,'VZT - Vzduchotechnika'!$C$65:$K$140</definedName>
    <definedName name="_xlnm.Print_Area" localSheetId="2">'ZTI - Zdravotně technické...'!$C$4:$J$36,'ZTI - Zdravotně technické...'!$C$42:$J$64,'ZTI - Zdravotně technické...'!$C$70:$K$186</definedName>
  </definedNames>
  <calcPr calcId="152511"/>
</workbook>
</file>

<file path=xl/calcChain.xml><?xml version="1.0" encoding="utf-8"?>
<calcChain xmlns="http://schemas.openxmlformats.org/spreadsheetml/2006/main">
  <c r="AY56" i="1" l="1"/>
  <c r="AX56" i="1"/>
  <c r="BI90" i="6"/>
  <c r="BH90" i="6"/>
  <c r="BG90" i="6"/>
  <c r="BF90" i="6"/>
  <c r="T90" i="6"/>
  <c r="T89" i="6"/>
  <c r="R90" i="6"/>
  <c r="R89" i="6" s="1"/>
  <c r="P90" i="6"/>
  <c r="P89" i="6"/>
  <c r="BK90" i="6"/>
  <c r="BK89" i="6" s="1"/>
  <c r="J89" i="6"/>
  <c r="J60" i="6" s="1"/>
  <c r="J90" i="6"/>
  <c r="BE90" i="6"/>
  <c r="BI88" i="6"/>
  <c r="BH88" i="6"/>
  <c r="F33" i="6" s="1"/>
  <c r="BC56" i="1" s="1"/>
  <c r="BG88" i="6"/>
  <c r="BF88" i="6"/>
  <c r="T88" i="6"/>
  <c r="R88" i="6"/>
  <c r="R84" i="6" s="1"/>
  <c r="R81" i="6" s="1"/>
  <c r="R80" i="6" s="1"/>
  <c r="P88" i="6"/>
  <c r="BK88" i="6"/>
  <c r="J88" i="6"/>
  <c r="BE88" i="6"/>
  <c r="J30" i="6" s="1"/>
  <c r="BI85" i="6"/>
  <c r="BH85" i="6"/>
  <c r="BG85" i="6"/>
  <c r="F32" i="6" s="1"/>
  <c r="BB56" i="1" s="1"/>
  <c r="BF85" i="6"/>
  <c r="F31" i="6" s="1"/>
  <c r="BA56" i="1" s="1"/>
  <c r="T85" i="6"/>
  <c r="R85" i="6"/>
  <c r="P85" i="6"/>
  <c r="P84" i="6" s="1"/>
  <c r="BK85" i="6"/>
  <c r="BK84" i="6"/>
  <c r="J84" i="6"/>
  <c r="J59" i="6" s="1"/>
  <c r="J85" i="6"/>
  <c r="BE85" i="6"/>
  <c r="BI83" i="6"/>
  <c r="BH83" i="6"/>
  <c r="BG83" i="6"/>
  <c r="BF83" i="6"/>
  <c r="J31" i="6"/>
  <c r="AW56" i="1" s="1"/>
  <c r="T83" i="6"/>
  <c r="T82" i="6"/>
  <c r="R83" i="6"/>
  <c r="R82" i="6"/>
  <c r="P83" i="6"/>
  <c r="P82" i="6" s="1"/>
  <c r="P81" i="6" s="1"/>
  <c r="P80" i="6" s="1"/>
  <c r="AU56" i="1" s="1"/>
  <c r="BK83" i="6"/>
  <c r="BK82" i="6" s="1"/>
  <c r="J83" i="6"/>
  <c r="BE83" i="6"/>
  <c r="AV56" i="1"/>
  <c r="AT56" i="1" s="1"/>
  <c r="J76" i="6"/>
  <c r="F76" i="6"/>
  <c r="F74" i="6"/>
  <c r="E72" i="6"/>
  <c r="J51" i="6"/>
  <c r="F51" i="6"/>
  <c r="F49" i="6"/>
  <c r="E47" i="6"/>
  <c r="J18" i="6"/>
  <c r="E18" i="6"/>
  <c r="J17" i="6"/>
  <c r="J12" i="6"/>
  <c r="J49" i="6" s="1"/>
  <c r="J74" i="6"/>
  <c r="E7" i="6"/>
  <c r="E70" i="6"/>
  <c r="E45" i="6"/>
  <c r="AY55" i="1"/>
  <c r="AX55" i="1"/>
  <c r="BI140" i="5"/>
  <c r="BH140" i="5"/>
  <c r="BG140" i="5"/>
  <c r="BF140" i="5"/>
  <c r="T140" i="5"/>
  <c r="R140" i="5"/>
  <c r="R137" i="5" s="1"/>
  <c r="P140" i="5"/>
  <c r="BK140" i="5"/>
  <c r="J140" i="5"/>
  <c r="BE140" i="5"/>
  <c r="BI139" i="5"/>
  <c r="BH139" i="5"/>
  <c r="BG139" i="5"/>
  <c r="BF139" i="5"/>
  <c r="T139" i="5"/>
  <c r="R139" i="5"/>
  <c r="P139" i="5"/>
  <c r="BK139" i="5"/>
  <c r="BK137" i="5" s="1"/>
  <c r="J137" i="5" s="1"/>
  <c r="J139" i="5"/>
  <c r="BE139" i="5"/>
  <c r="BI138" i="5"/>
  <c r="BH138" i="5"/>
  <c r="BG138" i="5"/>
  <c r="BF138" i="5"/>
  <c r="T138" i="5"/>
  <c r="T137" i="5"/>
  <c r="R138" i="5"/>
  <c r="P138" i="5"/>
  <c r="P137" i="5"/>
  <c r="BK138" i="5"/>
  <c r="J138" i="5"/>
  <c r="BE138" i="5" s="1"/>
  <c r="J58" i="5"/>
  <c r="BI136" i="5"/>
  <c r="BH136" i="5"/>
  <c r="BG136" i="5"/>
  <c r="BF136" i="5"/>
  <c r="T136" i="5"/>
  <c r="R136" i="5"/>
  <c r="P136" i="5"/>
  <c r="BK136" i="5"/>
  <c r="J136" i="5"/>
  <c r="BE136" i="5"/>
  <c r="BI135" i="5"/>
  <c r="BH135" i="5"/>
  <c r="BG135" i="5"/>
  <c r="BF135" i="5"/>
  <c r="T135" i="5"/>
  <c r="R135" i="5"/>
  <c r="P135" i="5"/>
  <c r="BK135" i="5"/>
  <c r="J135" i="5"/>
  <c r="BE135" i="5"/>
  <c r="BI134" i="5"/>
  <c r="BH134" i="5"/>
  <c r="BG134" i="5"/>
  <c r="BF134" i="5"/>
  <c r="T134" i="5"/>
  <c r="R134" i="5"/>
  <c r="P134" i="5"/>
  <c r="BK134" i="5"/>
  <c r="J134" i="5"/>
  <c r="BE134" i="5"/>
  <c r="BI133" i="5"/>
  <c r="BH133" i="5"/>
  <c r="BG133" i="5"/>
  <c r="BF133" i="5"/>
  <c r="T133" i="5"/>
  <c r="R133" i="5"/>
  <c r="P133" i="5"/>
  <c r="BK133" i="5"/>
  <c r="J133" i="5"/>
  <c r="BE133" i="5"/>
  <c r="BI132" i="5"/>
  <c r="BH132" i="5"/>
  <c r="BG132" i="5"/>
  <c r="BF132" i="5"/>
  <c r="T132" i="5"/>
  <c r="R132" i="5"/>
  <c r="P132" i="5"/>
  <c r="BK132" i="5"/>
  <c r="J132" i="5"/>
  <c r="BE132" i="5"/>
  <c r="BI131" i="5"/>
  <c r="BH131" i="5"/>
  <c r="BG131" i="5"/>
  <c r="BF131" i="5"/>
  <c r="T131" i="5"/>
  <c r="R131" i="5"/>
  <c r="P131" i="5"/>
  <c r="BK131" i="5"/>
  <c r="J131" i="5"/>
  <c r="BE131" i="5"/>
  <c r="BI130" i="5"/>
  <c r="BH130" i="5"/>
  <c r="BG130" i="5"/>
  <c r="BF130" i="5"/>
  <c r="T130" i="5"/>
  <c r="R130" i="5"/>
  <c r="P130" i="5"/>
  <c r="BK130" i="5"/>
  <c r="J130" i="5"/>
  <c r="BE130" i="5"/>
  <c r="BI129" i="5"/>
  <c r="BH129" i="5"/>
  <c r="BG129" i="5"/>
  <c r="BF129" i="5"/>
  <c r="T129" i="5"/>
  <c r="R129" i="5"/>
  <c r="P129" i="5"/>
  <c r="BK129" i="5"/>
  <c r="J129" i="5"/>
  <c r="BE129" i="5"/>
  <c r="BI128" i="5"/>
  <c r="BH128" i="5"/>
  <c r="BG128" i="5"/>
  <c r="BF128" i="5"/>
  <c r="T128" i="5"/>
  <c r="R128" i="5"/>
  <c r="P128" i="5"/>
  <c r="BK128" i="5"/>
  <c r="J128" i="5"/>
  <c r="BE128" i="5"/>
  <c r="BI127" i="5"/>
  <c r="BH127" i="5"/>
  <c r="BG127" i="5"/>
  <c r="BF127" i="5"/>
  <c r="T127" i="5"/>
  <c r="R127" i="5"/>
  <c r="P127" i="5"/>
  <c r="BK127" i="5"/>
  <c r="J127" i="5"/>
  <c r="BE127" i="5"/>
  <c r="BI126" i="5"/>
  <c r="BH126" i="5"/>
  <c r="BG126" i="5"/>
  <c r="BF126" i="5"/>
  <c r="T126" i="5"/>
  <c r="R126" i="5"/>
  <c r="P126" i="5"/>
  <c r="BK126" i="5"/>
  <c r="J126" i="5"/>
  <c r="BE126" i="5"/>
  <c r="BI125" i="5"/>
  <c r="BH125" i="5"/>
  <c r="BG125" i="5"/>
  <c r="BF125" i="5"/>
  <c r="T125" i="5"/>
  <c r="R125" i="5"/>
  <c r="P125" i="5"/>
  <c r="BK125" i="5"/>
  <c r="J125" i="5"/>
  <c r="BE125" i="5"/>
  <c r="BI124" i="5"/>
  <c r="BH124" i="5"/>
  <c r="BG124" i="5"/>
  <c r="BF124" i="5"/>
  <c r="T124" i="5"/>
  <c r="R124" i="5"/>
  <c r="P124" i="5"/>
  <c r="BK124" i="5"/>
  <c r="J124" i="5"/>
  <c r="BE124" i="5"/>
  <c r="BI123" i="5"/>
  <c r="BH123" i="5"/>
  <c r="BG123" i="5"/>
  <c r="BF123" i="5"/>
  <c r="T123" i="5"/>
  <c r="R123" i="5"/>
  <c r="P123" i="5"/>
  <c r="BK123" i="5"/>
  <c r="J123" i="5"/>
  <c r="BE123" i="5"/>
  <c r="BI122" i="5"/>
  <c r="BH122" i="5"/>
  <c r="BG122" i="5"/>
  <c r="BF122" i="5"/>
  <c r="T122" i="5"/>
  <c r="R122" i="5"/>
  <c r="P122" i="5"/>
  <c r="BK122" i="5"/>
  <c r="J122" i="5"/>
  <c r="BE122" i="5"/>
  <c r="BI121" i="5"/>
  <c r="BH121" i="5"/>
  <c r="BG121" i="5"/>
  <c r="BF121" i="5"/>
  <c r="T121" i="5"/>
  <c r="R121" i="5"/>
  <c r="P121" i="5"/>
  <c r="BK121" i="5"/>
  <c r="J121" i="5"/>
  <c r="BE121" i="5"/>
  <c r="BI120" i="5"/>
  <c r="BH120" i="5"/>
  <c r="BG120" i="5"/>
  <c r="BF120" i="5"/>
  <c r="T120" i="5"/>
  <c r="R120" i="5"/>
  <c r="P120" i="5"/>
  <c r="BK120" i="5"/>
  <c r="J120" i="5"/>
  <c r="BE120" i="5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R118" i="5"/>
  <c r="P118" i="5"/>
  <c r="BK118" i="5"/>
  <c r="J118" i="5"/>
  <c r="BE118" i="5"/>
  <c r="BI117" i="5"/>
  <c r="BH117" i="5"/>
  <c r="BG117" i="5"/>
  <c r="BF117" i="5"/>
  <c r="T117" i="5"/>
  <c r="R117" i="5"/>
  <c r="P117" i="5"/>
  <c r="BK117" i="5"/>
  <c r="J117" i="5"/>
  <c r="BE117" i="5"/>
  <c r="BI116" i="5"/>
  <c r="BH116" i="5"/>
  <c r="BG116" i="5"/>
  <c r="BF116" i="5"/>
  <c r="T116" i="5"/>
  <c r="R116" i="5"/>
  <c r="P116" i="5"/>
  <c r="BK116" i="5"/>
  <c r="J116" i="5"/>
  <c r="BE116" i="5"/>
  <c r="BI115" i="5"/>
  <c r="BH115" i="5"/>
  <c r="BG115" i="5"/>
  <c r="BF115" i="5"/>
  <c r="T115" i="5"/>
  <c r="R115" i="5"/>
  <c r="P115" i="5"/>
  <c r="BK115" i="5"/>
  <c r="J115" i="5"/>
  <c r="BE115" i="5"/>
  <c r="BI114" i="5"/>
  <c r="BH114" i="5"/>
  <c r="BG114" i="5"/>
  <c r="BF114" i="5"/>
  <c r="T114" i="5"/>
  <c r="R114" i="5"/>
  <c r="P114" i="5"/>
  <c r="BK114" i="5"/>
  <c r="J114" i="5"/>
  <c r="BE114" i="5"/>
  <c r="BI113" i="5"/>
  <c r="BH113" i="5"/>
  <c r="BG113" i="5"/>
  <c r="BF113" i="5"/>
  <c r="T113" i="5"/>
  <c r="R113" i="5"/>
  <c r="P113" i="5"/>
  <c r="BK113" i="5"/>
  <c r="J113" i="5"/>
  <c r="BE113" i="5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/>
  <c r="BI108" i="5"/>
  <c r="BH108" i="5"/>
  <c r="BG108" i="5"/>
  <c r="BF108" i="5"/>
  <c r="T108" i="5"/>
  <c r="R108" i="5"/>
  <c r="P108" i="5"/>
  <c r="BK108" i="5"/>
  <c r="J108" i="5"/>
  <c r="BE108" i="5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R105" i="5"/>
  <c r="P105" i="5"/>
  <c r="BK105" i="5"/>
  <c r="J105" i="5"/>
  <c r="BE105" i="5"/>
  <c r="BI104" i="5"/>
  <c r="BH104" i="5"/>
  <c r="BG104" i="5"/>
  <c r="BF104" i="5"/>
  <c r="T104" i="5"/>
  <c r="R104" i="5"/>
  <c r="P104" i="5"/>
  <c r="BK104" i="5"/>
  <c r="J104" i="5"/>
  <c r="BE104" i="5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/>
  <c r="BI93" i="5"/>
  <c r="BH93" i="5"/>
  <c r="BG93" i="5"/>
  <c r="BF93" i="5"/>
  <c r="T93" i="5"/>
  <c r="R93" i="5"/>
  <c r="P93" i="5"/>
  <c r="BK93" i="5"/>
  <c r="J93" i="5"/>
  <c r="BE93" i="5"/>
  <c r="BI92" i="5"/>
  <c r="BH92" i="5"/>
  <c r="BG92" i="5"/>
  <c r="BF92" i="5"/>
  <c r="T92" i="5"/>
  <c r="R92" i="5"/>
  <c r="P92" i="5"/>
  <c r="BK92" i="5"/>
  <c r="J92" i="5"/>
  <c r="BE92" i="5"/>
  <c r="BI91" i="5"/>
  <c r="BH91" i="5"/>
  <c r="BG91" i="5"/>
  <c r="BF91" i="5"/>
  <c r="T91" i="5"/>
  <c r="R91" i="5"/>
  <c r="P91" i="5"/>
  <c r="BK91" i="5"/>
  <c r="J91" i="5"/>
  <c r="BE91" i="5"/>
  <c r="BI90" i="5"/>
  <c r="BH90" i="5"/>
  <c r="BG90" i="5"/>
  <c r="BF90" i="5"/>
  <c r="T90" i="5"/>
  <c r="R90" i="5"/>
  <c r="P90" i="5"/>
  <c r="BK90" i="5"/>
  <c r="J90" i="5"/>
  <c r="BE90" i="5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J88" i="5"/>
  <c r="BE88" i="5"/>
  <c r="BI87" i="5"/>
  <c r="BH87" i="5"/>
  <c r="BG87" i="5"/>
  <c r="BF87" i="5"/>
  <c r="T87" i="5"/>
  <c r="R87" i="5"/>
  <c r="P87" i="5"/>
  <c r="BK87" i="5"/>
  <c r="J87" i="5"/>
  <c r="BE87" i="5"/>
  <c r="BI86" i="5"/>
  <c r="BH86" i="5"/>
  <c r="BG86" i="5"/>
  <c r="BF86" i="5"/>
  <c r="T86" i="5"/>
  <c r="R86" i="5"/>
  <c r="P86" i="5"/>
  <c r="BK86" i="5"/>
  <c r="J86" i="5"/>
  <c r="BE86" i="5"/>
  <c r="BI85" i="5"/>
  <c r="BH85" i="5"/>
  <c r="BG85" i="5"/>
  <c r="BF85" i="5"/>
  <c r="T85" i="5"/>
  <c r="R85" i="5"/>
  <c r="P85" i="5"/>
  <c r="BK85" i="5"/>
  <c r="J85" i="5"/>
  <c r="BE85" i="5"/>
  <c r="BI84" i="5"/>
  <c r="BH84" i="5"/>
  <c r="BG84" i="5"/>
  <c r="BF84" i="5"/>
  <c r="T84" i="5"/>
  <c r="R84" i="5"/>
  <c r="P84" i="5"/>
  <c r="BK84" i="5"/>
  <c r="J84" i="5"/>
  <c r="BE84" i="5"/>
  <c r="BI83" i="5"/>
  <c r="BH83" i="5"/>
  <c r="BG83" i="5"/>
  <c r="BF83" i="5"/>
  <c r="T83" i="5"/>
  <c r="R83" i="5"/>
  <c r="P83" i="5"/>
  <c r="BK83" i="5"/>
  <c r="J83" i="5"/>
  <c r="BE83" i="5"/>
  <c r="BI82" i="5"/>
  <c r="BH82" i="5"/>
  <c r="BG82" i="5"/>
  <c r="BF82" i="5"/>
  <c r="T82" i="5"/>
  <c r="R82" i="5"/>
  <c r="P82" i="5"/>
  <c r="BK82" i="5"/>
  <c r="BK79" i="5" s="1"/>
  <c r="J79" i="5" s="1"/>
  <c r="J57" i="5" s="1"/>
  <c r="J82" i="5"/>
  <c r="BE82" i="5"/>
  <c r="BI81" i="5"/>
  <c r="BH81" i="5"/>
  <c r="BG81" i="5"/>
  <c r="BF81" i="5"/>
  <c r="T81" i="5"/>
  <c r="R81" i="5"/>
  <c r="P81" i="5"/>
  <c r="BK81" i="5"/>
  <c r="J81" i="5"/>
  <c r="BE81" i="5"/>
  <c r="BI80" i="5"/>
  <c r="F34" i="5"/>
  <c r="BD55" i="1" s="1"/>
  <c r="BH80" i="5"/>
  <c r="F33" i="5"/>
  <c r="BC55" i="1" s="1"/>
  <c r="BG80" i="5"/>
  <c r="F32" i="5"/>
  <c r="BB55" i="1"/>
  <c r="BF80" i="5"/>
  <c r="F31" i="5"/>
  <c r="BA55" i="1" s="1"/>
  <c r="T80" i="5"/>
  <c r="T79" i="5"/>
  <c r="T78" i="5"/>
  <c r="R80" i="5"/>
  <c r="P80" i="5"/>
  <c r="P79" i="5"/>
  <c r="BK80" i="5"/>
  <c r="J80" i="5"/>
  <c r="BE80" i="5" s="1"/>
  <c r="J74" i="5"/>
  <c r="F74" i="5"/>
  <c r="F72" i="5"/>
  <c r="E70" i="5"/>
  <c r="J51" i="5"/>
  <c r="F51" i="5"/>
  <c r="F49" i="5"/>
  <c r="E47" i="5"/>
  <c r="J18" i="5"/>
  <c r="E18" i="5"/>
  <c r="F75" i="5" s="1"/>
  <c r="F52" i="5"/>
  <c r="J17" i="5"/>
  <c r="J12" i="5"/>
  <c r="J72" i="5" s="1"/>
  <c r="J49" i="5"/>
  <c r="E7" i="5"/>
  <c r="E45" i="5" s="1"/>
  <c r="E68" i="5"/>
  <c r="AY54" i="1"/>
  <c r="AX54" i="1"/>
  <c r="BI185" i="4"/>
  <c r="BH185" i="4"/>
  <c r="BG185" i="4"/>
  <c r="BF185" i="4"/>
  <c r="T185" i="4"/>
  <c r="R185" i="4"/>
  <c r="P185" i="4"/>
  <c r="BK185" i="4"/>
  <c r="J185" i="4"/>
  <c r="BE185" i="4" s="1"/>
  <c r="BI183" i="4"/>
  <c r="BH183" i="4"/>
  <c r="BG183" i="4"/>
  <c r="BF183" i="4"/>
  <c r="T183" i="4"/>
  <c r="R183" i="4"/>
  <c r="P183" i="4"/>
  <c r="BK183" i="4"/>
  <c r="J183" i="4"/>
  <c r="BE183" i="4" s="1"/>
  <c r="BI182" i="4"/>
  <c r="BH182" i="4"/>
  <c r="BG182" i="4"/>
  <c r="BF182" i="4"/>
  <c r="T182" i="4"/>
  <c r="R182" i="4"/>
  <c r="R181" i="4"/>
  <c r="P182" i="4"/>
  <c r="BK182" i="4"/>
  <c r="BK181" i="4"/>
  <c r="J181" i="4"/>
  <c r="J64" i="4" s="1"/>
  <c r="J182" i="4"/>
  <c r="BE182" i="4"/>
  <c r="BI180" i="4"/>
  <c r="BH180" i="4"/>
  <c r="BG180" i="4"/>
  <c r="BF180" i="4"/>
  <c r="T180" i="4"/>
  <c r="R180" i="4"/>
  <c r="P180" i="4"/>
  <c r="BK180" i="4"/>
  <c r="J180" i="4"/>
  <c r="BE180" i="4" s="1"/>
  <c r="BI179" i="4"/>
  <c r="BH179" i="4"/>
  <c r="BG179" i="4"/>
  <c r="BF179" i="4"/>
  <c r="T179" i="4"/>
  <c r="R179" i="4"/>
  <c r="P179" i="4"/>
  <c r="BK179" i="4"/>
  <c r="J179" i="4"/>
  <c r="BE179" i="4"/>
  <c r="BI178" i="4"/>
  <c r="BH178" i="4"/>
  <c r="BG178" i="4"/>
  <c r="BF178" i="4"/>
  <c r="T178" i="4"/>
  <c r="R178" i="4"/>
  <c r="P178" i="4"/>
  <c r="BK178" i="4"/>
  <c r="J178" i="4"/>
  <c r="BE178" i="4" s="1"/>
  <c r="BI177" i="4"/>
  <c r="BH177" i="4"/>
  <c r="BG177" i="4"/>
  <c r="BF177" i="4"/>
  <c r="T177" i="4"/>
  <c r="R177" i="4"/>
  <c r="P177" i="4"/>
  <c r="BK177" i="4"/>
  <c r="J177" i="4"/>
  <c r="BE177" i="4" s="1"/>
  <c r="BI176" i="4"/>
  <c r="BH176" i="4"/>
  <c r="BG176" i="4"/>
  <c r="BF176" i="4"/>
  <c r="T176" i="4"/>
  <c r="R176" i="4"/>
  <c r="P176" i="4"/>
  <c r="BK176" i="4"/>
  <c r="J176" i="4"/>
  <c r="BE176" i="4" s="1"/>
  <c r="BI175" i="4"/>
  <c r="BH175" i="4"/>
  <c r="BG175" i="4"/>
  <c r="BF175" i="4"/>
  <c r="T175" i="4"/>
  <c r="R175" i="4"/>
  <c r="P175" i="4"/>
  <c r="BK175" i="4"/>
  <c r="J175" i="4"/>
  <c r="BE175" i="4" s="1"/>
  <c r="BI174" i="4"/>
  <c r="BH174" i="4"/>
  <c r="BG174" i="4"/>
  <c r="BF174" i="4"/>
  <c r="T174" i="4"/>
  <c r="R174" i="4"/>
  <c r="P174" i="4"/>
  <c r="BK174" i="4"/>
  <c r="J174" i="4"/>
  <c r="BE174" i="4" s="1"/>
  <c r="BI171" i="4"/>
  <c r="BH171" i="4"/>
  <c r="BG171" i="4"/>
  <c r="BF171" i="4"/>
  <c r="T171" i="4"/>
  <c r="R171" i="4"/>
  <c r="P171" i="4"/>
  <c r="BK171" i="4"/>
  <c r="J171" i="4"/>
  <c r="BE171" i="4"/>
  <c r="BI170" i="4"/>
  <c r="BH170" i="4"/>
  <c r="BG170" i="4"/>
  <c r="BF170" i="4"/>
  <c r="T170" i="4"/>
  <c r="R170" i="4"/>
  <c r="P170" i="4"/>
  <c r="BK170" i="4"/>
  <c r="J170" i="4"/>
  <c r="BE170" i="4" s="1"/>
  <c r="BI169" i="4"/>
  <c r="BH169" i="4"/>
  <c r="BG169" i="4"/>
  <c r="BF169" i="4"/>
  <c r="T169" i="4"/>
  <c r="R169" i="4"/>
  <c r="P169" i="4"/>
  <c r="BK169" i="4"/>
  <c r="J169" i="4"/>
  <c r="BE169" i="4"/>
  <c r="BI168" i="4"/>
  <c r="BH168" i="4"/>
  <c r="BG168" i="4"/>
  <c r="BF168" i="4"/>
  <c r="T168" i="4"/>
  <c r="R168" i="4"/>
  <c r="P168" i="4"/>
  <c r="BK168" i="4"/>
  <c r="J168" i="4"/>
  <c r="BE168" i="4" s="1"/>
  <c r="BI167" i="4"/>
  <c r="BH167" i="4"/>
  <c r="BG167" i="4"/>
  <c r="BF167" i="4"/>
  <c r="T167" i="4"/>
  <c r="R167" i="4"/>
  <c r="P167" i="4"/>
  <c r="BK167" i="4"/>
  <c r="J167" i="4"/>
  <c r="BE167" i="4" s="1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/>
  <c r="BI162" i="4"/>
  <c r="BH162" i="4"/>
  <c r="BG162" i="4"/>
  <c r="BF162" i="4"/>
  <c r="T162" i="4"/>
  <c r="R162" i="4"/>
  <c r="P162" i="4"/>
  <c r="BK162" i="4"/>
  <c r="J162" i="4"/>
  <c r="BE162" i="4" s="1"/>
  <c r="BI160" i="4"/>
  <c r="BH160" i="4"/>
  <c r="BG160" i="4"/>
  <c r="BF160" i="4"/>
  <c r="T160" i="4"/>
  <c r="R160" i="4"/>
  <c r="P160" i="4"/>
  <c r="BK160" i="4"/>
  <c r="J160" i="4"/>
  <c r="BE160" i="4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BK146" i="4"/>
  <c r="J146" i="4"/>
  <c r="BE146" i="4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/>
  <c r="BI143" i="4"/>
  <c r="BH143" i="4"/>
  <c r="BG143" i="4"/>
  <c r="BF143" i="4"/>
  <c r="T143" i="4"/>
  <c r="R143" i="4"/>
  <c r="P143" i="4"/>
  <c r="BK143" i="4"/>
  <c r="J143" i="4"/>
  <c r="BE143" i="4" s="1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T141" i="4"/>
  <c r="R141" i="4"/>
  <c r="P141" i="4"/>
  <c r="BK141" i="4"/>
  <c r="J141" i="4"/>
  <c r="BE141" i="4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 s="1"/>
  <c r="BI132" i="4"/>
  <c r="BH132" i="4"/>
  <c r="BG132" i="4"/>
  <c r="BF132" i="4"/>
  <c r="T132" i="4"/>
  <c r="R132" i="4"/>
  <c r="P132" i="4"/>
  <c r="BK132" i="4"/>
  <c r="J132" i="4"/>
  <c r="BE132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BK102" i="4" s="1"/>
  <c r="J128" i="4"/>
  <c r="BE128" i="4" s="1"/>
  <c r="BI126" i="4"/>
  <c r="BH126" i="4"/>
  <c r="BG126" i="4"/>
  <c r="BF126" i="4"/>
  <c r="T126" i="4"/>
  <c r="R126" i="4"/>
  <c r="P126" i="4"/>
  <c r="BK126" i="4"/>
  <c r="J126" i="4"/>
  <c r="BE126" i="4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/>
  <c r="BI121" i="4"/>
  <c r="BH121" i="4"/>
  <c r="BG121" i="4"/>
  <c r="BF121" i="4"/>
  <c r="T121" i="4"/>
  <c r="R121" i="4"/>
  <c r="P121" i="4"/>
  <c r="BK121" i="4"/>
  <c r="J121" i="4"/>
  <c r="BE121" i="4" s="1"/>
  <c r="BI119" i="4"/>
  <c r="BH119" i="4"/>
  <c r="BG119" i="4"/>
  <c r="BF119" i="4"/>
  <c r="T119" i="4"/>
  <c r="R119" i="4"/>
  <c r="P119" i="4"/>
  <c r="BK119" i="4"/>
  <c r="J119" i="4"/>
  <c r="BE119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F33" i="4" s="1"/>
  <c r="BC54" i="1" s="1"/>
  <c r="BG116" i="4"/>
  <c r="BF116" i="4"/>
  <c r="T116" i="4"/>
  <c r="R116" i="4"/>
  <c r="P116" i="4"/>
  <c r="BK116" i="4"/>
  <c r="J116" i="4"/>
  <c r="BE116" i="4"/>
  <c r="BI114" i="4"/>
  <c r="BH114" i="4"/>
  <c r="BG114" i="4"/>
  <c r="BF114" i="4"/>
  <c r="T114" i="4"/>
  <c r="R114" i="4"/>
  <c r="P114" i="4"/>
  <c r="BK114" i="4"/>
  <c r="J114" i="4"/>
  <c r="BE114" i="4" s="1"/>
  <c r="BI113" i="4"/>
  <c r="BH113" i="4"/>
  <c r="BG113" i="4"/>
  <c r="BF113" i="4"/>
  <c r="T113" i="4"/>
  <c r="R113" i="4"/>
  <c r="P113" i="4"/>
  <c r="BK113" i="4"/>
  <c r="J113" i="4"/>
  <c r="BE113" i="4"/>
  <c r="BI112" i="4"/>
  <c r="BH112" i="4"/>
  <c r="BG112" i="4"/>
  <c r="BF112" i="4"/>
  <c r="T112" i="4"/>
  <c r="R112" i="4"/>
  <c r="P112" i="4"/>
  <c r="BK112" i="4"/>
  <c r="J112" i="4"/>
  <c r="BE112" i="4" s="1"/>
  <c r="BI111" i="4"/>
  <c r="BH111" i="4"/>
  <c r="BG111" i="4"/>
  <c r="BF111" i="4"/>
  <c r="T111" i="4"/>
  <c r="R111" i="4"/>
  <c r="P111" i="4"/>
  <c r="BK111" i="4"/>
  <c r="J111" i="4"/>
  <c r="BE111" i="4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T108" i="4"/>
  <c r="T102" i="4" s="1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0" i="4"/>
  <c r="BH100" i="4"/>
  <c r="BG100" i="4"/>
  <c r="BF100" i="4"/>
  <c r="T100" i="4"/>
  <c r="T99" i="4" s="1"/>
  <c r="R100" i="4"/>
  <c r="R99" i="4"/>
  <c r="P100" i="4"/>
  <c r="P99" i="4" s="1"/>
  <c r="BK100" i="4"/>
  <c r="BK99" i="4"/>
  <c r="J99" i="4"/>
  <c r="J61" i="4" s="1"/>
  <c r="J100" i="4"/>
  <c r="BE100" i="4"/>
  <c r="BI98" i="4"/>
  <c r="BH98" i="4"/>
  <c r="BG98" i="4"/>
  <c r="BF98" i="4"/>
  <c r="T98" i="4"/>
  <c r="R98" i="4"/>
  <c r="P98" i="4"/>
  <c r="BK98" i="4"/>
  <c r="J98" i="4"/>
  <c r="BE98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R94" i="4" s="1"/>
  <c r="P95" i="4"/>
  <c r="BK95" i="4"/>
  <c r="BK94" i="4"/>
  <c r="J94" i="4" s="1"/>
  <c r="J60" i="4" s="1"/>
  <c r="J95" i="4"/>
  <c r="BE95" i="4"/>
  <c r="BI93" i="4"/>
  <c r="BH93" i="4"/>
  <c r="BG93" i="4"/>
  <c r="BF93" i="4"/>
  <c r="F31" i="4" s="1"/>
  <c r="BA54" i="1" s="1"/>
  <c r="T93" i="4"/>
  <c r="R93" i="4"/>
  <c r="P93" i="4"/>
  <c r="BK93" i="4"/>
  <c r="J93" i="4"/>
  <c r="BE93" i="4" s="1"/>
  <c r="BI91" i="4"/>
  <c r="BH91" i="4"/>
  <c r="BG91" i="4"/>
  <c r="F32" i="4" s="1"/>
  <c r="BF91" i="4"/>
  <c r="T91" i="4"/>
  <c r="R91" i="4"/>
  <c r="P91" i="4"/>
  <c r="BK91" i="4"/>
  <c r="J91" i="4"/>
  <c r="BE91" i="4"/>
  <c r="BI90" i="4"/>
  <c r="BH90" i="4"/>
  <c r="BG90" i="4"/>
  <c r="BF90" i="4"/>
  <c r="T90" i="4"/>
  <c r="T89" i="4" s="1"/>
  <c r="R90" i="4"/>
  <c r="R89" i="4" s="1"/>
  <c r="P90" i="4"/>
  <c r="BK90" i="4"/>
  <c r="BK89" i="4"/>
  <c r="J89" i="4" s="1"/>
  <c r="J59" i="4" s="1"/>
  <c r="J90" i="4"/>
  <c r="BE90" i="4"/>
  <c r="BI87" i="4"/>
  <c r="BH87" i="4"/>
  <c r="BG87" i="4"/>
  <c r="BB54" i="1"/>
  <c r="BF87" i="4"/>
  <c r="T87" i="4"/>
  <c r="T86" i="4" s="1"/>
  <c r="R87" i="4"/>
  <c r="R86" i="4" s="1"/>
  <c r="R85" i="4" s="1"/>
  <c r="P87" i="4"/>
  <c r="P86" i="4"/>
  <c r="BK87" i="4"/>
  <c r="BK86" i="4"/>
  <c r="J86" i="4" s="1"/>
  <c r="J58" i="4" s="1"/>
  <c r="J87" i="4"/>
  <c r="BE87" i="4"/>
  <c r="J80" i="4"/>
  <c r="F80" i="4"/>
  <c r="F78" i="4"/>
  <c r="E76" i="4"/>
  <c r="J51" i="4"/>
  <c r="F51" i="4"/>
  <c r="F49" i="4"/>
  <c r="E47" i="4"/>
  <c r="J18" i="4"/>
  <c r="E18" i="4"/>
  <c r="F81" i="4"/>
  <c r="F52" i="4"/>
  <c r="J17" i="4"/>
  <c r="J12" i="4"/>
  <c r="J78" i="4"/>
  <c r="J49" i="4"/>
  <c r="E7" i="4"/>
  <c r="E74" i="4"/>
  <c r="E45" i="4"/>
  <c r="AY53" i="1"/>
  <c r="AX53" i="1"/>
  <c r="BI186" i="3"/>
  <c r="BH186" i="3"/>
  <c r="BG186" i="3"/>
  <c r="BF186" i="3"/>
  <c r="T186" i="3"/>
  <c r="R186" i="3"/>
  <c r="P186" i="3"/>
  <c r="BK186" i="3"/>
  <c r="J186" i="3"/>
  <c r="BE186" i="3"/>
  <c r="BI185" i="3"/>
  <c r="BH185" i="3"/>
  <c r="BG185" i="3"/>
  <c r="BF185" i="3"/>
  <c r="T185" i="3"/>
  <c r="R185" i="3"/>
  <c r="P185" i="3"/>
  <c r="BK185" i="3"/>
  <c r="J185" i="3"/>
  <c r="BE185" i="3" s="1"/>
  <c r="BI184" i="3"/>
  <c r="BH184" i="3"/>
  <c r="BG184" i="3"/>
  <c r="BF184" i="3"/>
  <c r="T184" i="3"/>
  <c r="R184" i="3"/>
  <c r="P184" i="3"/>
  <c r="BK184" i="3"/>
  <c r="J184" i="3"/>
  <c r="BE184" i="3"/>
  <c r="BI183" i="3"/>
  <c r="BH183" i="3"/>
  <c r="BG183" i="3"/>
  <c r="BF183" i="3"/>
  <c r="T183" i="3"/>
  <c r="R183" i="3"/>
  <c r="P183" i="3"/>
  <c r="BK183" i="3"/>
  <c r="BK180" i="3" s="1"/>
  <c r="J180" i="3" s="1"/>
  <c r="J63" i="3" s="1"/>
  <c r="J183" i="3"/>
  <c r="BE183" i="3" s="1"/>
  <c r="BI182" i="3"/>
  <c r="BH182" i="3"/>
  <c r="BG182" i="3"/>
  <c r="BF182" i="3"/>
  <c r="T182" i="3"/>
  <c r="R182" i="3"/>
  <c r="R180" i="3" s="1"/>
  <c r="P182" i="3"/>
  <c r="BK182" i="3"/>
  <c r="J182" i="3"/>
  <c r="BE182" i="3"/>
  <c r="BI181" i="3"/>
  <c r="BH181" i="3"/>
  <c r="BG181" i="3"/>
  <c r="BF181" i="3"/>
  <c r="T181" i="3"/>
  <c r="T180" i="3" s="1"/>
  <c r="R181" i="3"/>
  <c r="P181" i="3"/>
  <c r="BK181" i="3"/>
  <c r="J181" i="3"/>
  <c r="BE181" i="3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P171" i="3"/>
  <c r="BK171" i="3"/>
  <c r="J171" i="3"/>
  <c r="BE171" i="3" s="1"/>
  <c r="BI170" i="3"/>
  <c r="BH170" i="3"/>
  <c r="BG170" i="3"/>
  <c r="BF170" i="3"/>
  <c r="T170" i="3"/>
  <c r="R170" i="3"/>
  <c r="P170" i="3"/>
  <c r="BK170" i="3"/>
  <c r="J170" i="3"/>
  <c r="BE170" i="3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R140" i="3" s="1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BK140" i="3"/>
  <c r="J140" i="3" s="1"/>
  <c r="J62" i="3" s="1"/>
  <c r="J141" i="3"/>
  <c r="BE141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/>
  <c r="BI132" i="3"/>
  <c r="BH132" i="3"/>
  <c r="BG132" i="3"/>
  <c r="BF132" i="3"/>
  <c r="T132" i="3"/>
  <c r="R132" i="3"/>
  <c r="P132" i="3"/>
  <c r="BK132" i="3"/>
  <c r="J132" i="3"/>
  <c r="BE132" i="3" s="1"/>
  <c r="BI130" i="3"/>
  <c r="BH130" i="3"/>
  <c r="BG130" i="3"/>
  <c r="BF130" i="3"/>
  <c r="T130" i="3"/>
  <c r="R130" i="3"/>
  <c r="P130" i="3"/>
  <c r="BK130" i="3"/>
  <c r="J130" i="3"/>
  <c r="BE130" i="3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P116" i="3" s="1"/>
  <c r="BK119" i="3"/>
  <c r="J119" i="3"/>
  <c r="BE119" i="3"/>
  <c r="BI118" i="3"/>
  <c r="BH118" i="3"/>
  <c r="BG118" i="3"/>
  <c r="BF118" i="3"/>
  <c r="T118" i="3"/>
  <c r="T116" i="3" s="1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BK112" i="3"/>
  <c r="J112" i="3"/>
  <c r="BE112" i="3"/>
  <c r="BI111" i="3"/>
  <c r="BH111" i="3"/>
  <c r="BG111" i="3"/>
  <c r="BF111" i="3"/>
  <c r="T111" i="3"/>
  <c r="R111" i="3"/>
  <c r="P111" i="3"/>
  <c r="BK111" i="3"/>
  <c r="J111" i="3"/>
  <c r="BE111" i="3" s="1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/>
  <c r="BI98" i="3"/>
  <c r="F34" i="3" s="1"/>
  <c r="BD53" i="1" s="1"/>
  <c r="BH98" i="3"/>
  <c r="BG98" i="3"/>
  <c r="BF98" i="3"/>
  <c r="T98" i="3"/>
  <c r="R98" i="3"/>
  <c r="P98" i="3"/>
  <c r="BK98" i="3"/>
  <c r="BK92" i="3" s="1"/>
  <c r="J98" i="3"/>
  <c r="BE98" i="3" s="1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T92" i="3"/>
  <c r="R93" i="3"/>
  <c r="P93" i="3"/>
  <c r="P92" i="3" s="1"/>
  <c r="BK93" i="3"/>
  <c r="J93" i="3"/>
  <c r="BE93" i="3" s="1"/>
  <c r="BI90" i="3"/>
  <c r="BH90" i="3"/>
  <c r="BG90" i="3"/>
  <c r="BF90" i="3"/>
  <c r="T90" i="3"/>
  <c r="R90" i="3"/>
  <c r="P90" i="3"/>
  <c r="BK90" i="3"/>
  <c r="J90" i="3"/>
  <c r="BE90" i="3" s="1"/>
  <c r="BI88" i="3"/>
  <c r="BH88" i="3"/>
  <c r="F33" i="3" s="1"/>
  <c r="BC53" i="1" s="1"/>
  <c r="BG88" i="3"/>
  <c r="BF88" i="3"/>
  <c r="T88" i="3"/>
  <c r="R88" i="3"/>
  <c r="P88" i="3"/>
  <c r="BK88" i="3"/>
  <c r="J88" i="3"/>
  <c r="BE88" i="3"/>
  <c r="BI87" i="3"/>
  <c r="BH87" i="3"/>
  <c r="BG87" i="3"/>
  <c r="BF87" i="3"/>
  <c r="J31" i="3" s="1"/>
  <c r="AW53" i="1" s="1"/>
  <c r="T87" i="3"/>
  <c r="R87" i="3"/>
  <c r="P87" i="3"/>
  <c r="BK87" i="3"/>
  <c r="J87" i="3"/>
  <c r="BE87" i="3" s="1"/>
  <c r="BI86" i="3"/>
  <c r="BH86" i="3"/>
  <c r="BG86" i="3"/>
  <c r="BF86" i="3"/>
  <c r="T86" i="3"/>
  <c r="R86" i="3"/>
  <c r="R85" i="3" s="1"/>
  <c r="R84" i="3" s="1"/>
  <c r="P86" i="3"/>
  <c r="P85" i="3" s="1"/>
  <c r="P84" i="3"/>
  <c r="BK86" i="3"/>
  <c r="BK85" i="3"/>
  <c r="J85" i="3" s="1"/>
  <c r="J58" i="3" s="1"/>
  <c r="J86" i="3"/>
  <c r="BE86" i="3"/>
  <c r="J30" i="3" s="1"/>
  <c r="AV53" i="1" s="1"/>
  <c r="AT53" i="1" s="1"/>
  <c r="J79" i="3"/>
  <c r="F79" i="3"/>
  <c r="F77" i="3"/>
  <c r="E75" i="3"/>
  <c r="J51" i="3"/>
  <c r="F51" i="3"/>
  <c r="F49" i="3"/>
  <c r="E47" i="3"/>
  <c r="J18" i="3"/>
  <c r="E18" i="3"/>
  <c r="F80" i="3"/>
  <c r="F52" i="3"/>
  <c r="J17" i="3"/>
  <c r="J12" i="3"/>
  <c r="J77" i="3"/>
  <c r="J49" i="3"/>
  <c r="E7" i="3"/>
  <c r="E73" i="3" s="1"/>
  <c r="E45" i="3"/>
  <c r="AY52" i="1"/>
  <c r="AX52" i="1"/>
  <c r="BI648" i="2"/>
  <c r="BH648" i="2"/>
  <c r="BG648" i="2"/>
  <c r="BF648" i="2"/>
  <c r="T648" i="2"/>
  <c r="R648" i="2"/>
  <c r="P648" i="2"/>
  <c r="BK648" i="2"/>
  <c r="J648" i="2"/>
  <c r="BE648" i="2"/>
  <c r="BI642" i="2"/>
  <c r="BH642" i="2"/>
  <c r="BG642" i="2"/>
  <c r="BF642" i="2"/>
  <c r="T642" i="2"/>
  <c r="R642" i="2"/>
  <c r="P642" i="2"/>
  <c r="BK642" i="2"/>
  <c r="J642" i="2"/>
  <c r="BE642" i="2" s="1"/>
  <c r="BI636" i="2"/>
  <c r="BH636" i="2"/>
  <c r="BG636" i="2"/>
  <c r="BF636" i="2"/>
  <c r="T636" i="2"/>
  <c r="R636" i="2"/>
  <c r="P636" i="2"/>
  <c r="BK636" i="2"/>
  <c r="J636" i="2"/>
  <c r="BE636" i="2"/>
  <c r="BI633" i="2"/>
  <c r="BH633" i="2"/>
  <c r="BG633" i="2"/>
  <c r="BF633" i="2"/>
  <c r="T633" i="2"/>
  <c r="T632" i="2" s="1"/>
  <c r="R633" i="2"/>
  <c r="R632" i="2"/>
  <c r="P633" i="2"/>
  <c r="P632" i="2" s="1"/>
  <c r="BK633" i="2"/>
  <c r="BK632" i="2"/>
  <c r="J632" i="2"/>
  <c r="J71" i="2" s="1"/>
  <c r="J633" i="2"/>
  <c r="BE633" i="2" s="1"/>
  <c r="BI631" i="2"/>
  <c r="BH631" i="2"/>
  <c r="BG631" i="2"/>
  <c r="BF631" i="2"/>
  <c r="T631" i="2"/>
  <c r="R631" i="2"/>
  <c r="R623" i="2" s="1"/>
  <c r="P631" i="2"/>
  <c r="BK631" i="2"/>
  <c r="J631" i="2"/>
  <c r="BE631" i="2"/>
  <c r="BI627" i="2"/>
  <c r="BH627" i="2"/>
  <c r="BG627" i="2"/>
  <c r="BF627" i="2"/>
  <c r="T627" i="2"/>
  <c r="R627" i="2"/>
  <c r="P627" i="2"/>
  <c r="BK627" i="2"/>
  <c r="BK623" i="2" s="1"/>
  <c r="J623" i="2" s="1"/>
  <c r="J70" i="2" s="1"/>
  <c r="J627" i="2"/>
  <c r="BE627" i="2"/>
  <c r="BI624" i="2"/>
  <c r="BH624" i="2"/>
  <c r="BG624" i="2"/>
  <c r="BF624" i="2"/>
  <c r="T624" i="2"/>
  <c r="T623" i="2"/>
  <c r="R624" i="2"/>
  <c r="P624" i="2"/>
  <c r="P623" i="2"/>
  <c r="BK624" i="2"/>
  <c r="J624" i="2"/>
  <c r="BE624" i="2" s="1"/>
  <c r="BI622" i="2"/>
  <c r="BH622" i="2"/>
  <c r="BG622" i="2"/>
  <c r="BF622" i="2"/>
  <c r="T622" i="2"/>
  <c r="R622" i="2"/>
  <c r="P622" i="2"/>
  <c r="BK622" i="2"/>
  <c r="J622" i="2"/>
  <c r="BE622" i="2"/>
  <c r="BI621" i="2"/>
  <c r="BH621" i="2"/>
  <c r="BG621" i="2"/>
  <c r="BF621" i="2"/>
  <c r="T621" i="2"/>
  <c r="R621" i="2"/>
  <c r="P621" i="2"/>
  <c r="BK621" i="2"/>
  <c r="J621" i="2"/>
  <c r="BE621" i="2"/>
  <c r="BI620" i="2"/>
  <c r="BH620" i="2"/>
  <c r="BG620" i="2"/>
  <c r="BF620" i="2"/>
  <c r="T620" i="2"/>
  <c r="R620" i="2"/>
  <c r="P620" i="2"/>
  <c r="BK620" i="2"/>
  <c r="J620" i="2"/>
  <c r="BE620" i="2"/>
  <c r="BI595" i="2"/>
  <c r="BH595" i="2"/>
  <c r="BG595" i="2"/>
  <c r="BF595" i="2"/>
  <c r="T595" i="2"/>
  <c r="R595" i="2"/>
  <c r="P595" i="2"/>
  <c r="BK595" i="2"/>
  <c r="J595" i="2"/>
  <c r="BE595" i="2"/>
  <c r="BI588" i="2"/>
  <c r="BH588" i="2"/>
  <c r="BG588" i="2"/>
  <c r="BF588" i="2"/>
  <c r="T588" i="2"/>
  <c r="R588" i="2"/>
  <c r="P588" i="2"/>
  <c r="BK588" i="2"/>
  <c r="J588" i="2"/>
  <c r="BE588" i="2"/>
  <c r="BI587" i="2"/>
  <c r="BH587" i="2"/>
  <c r="BG587" i="2"/>
  <c r="BF587" i="2"/>
  <c r="T587" i="2"/>
  <c r="R587" i="2"/>
  <c r="P587" i="2"/>
  <c r="BK587" i="2"/>
  <c r="J587" i="2"/>
  <c r="BE587" i="2"/>
  <c r="BI586" i="2"/>
  <c r="BH586" i="2"/>
  <c r="BG586" i="2"/>
  <c r="BF586" i="2"/>
  <c r="T586" i="2"/>
  <c r="R586" i="2"/>
  <c r="P586" i="2"/>
  <c r="BK586" i="2"/>
  <c r="J586" i="2"/>
  <c r="BE586" i="2"/>
  <c r="BI583" i="2"/>
  <c r="BH583" i="2"/>
  <c r="BG583" i="2"/>
  <c r="BF583" i="2"/>
  <c r="T583" i="2"/>
  <c r="R583" i="2"/>
  <c r="P583" i="2"/>
  <c r="BK583" i="2"/>
  <c r="J583" i="2"/>
  <c r="BE583" i="2"/>
  <c r="BI582" i="2"/>
  <c r="BH582" i="2"/>
  <c r="BG582" i="2"/>
  <c r="BF582" i="2"/>
  <c r="T582" i="2"/>
  <c r="R582" i="2"/>
  <c r="P582" i="2"/>
  <c r="BK582" i="2"/>
  <c r="J582" i="2"/>
  <c r="BE582" i="2"/>
  <c r="BI580" i="2"/>
  <c r="BH580" i="2"/>
  <c r="BG580" i="2"/>
  <c r="BF580" i="2"/>
  <c r="T580" i="2"/>
  <c r="R580" i="2"/>
  <c r="P580" i="2"/>
  <c r="BK580" i="2"/>
  <c r="J580" i="2"/>
  <c r="BE580" i="2"/>
  <c r="BI578" i="2"/>
  <c r="BH578" i="2"/>
  <c r="BG578" i="2"/>
  <c r="BF578" i="2"/>
  <c r="T578" i="2"/>
  <c r="R578" i="2"/>
  <c r="R534" i="2" s="1"/>
  <c r="P578" i="2"/>
  <c r="BK578" i="2"/>
  <c r="J578" i="2"/>
  <c r="BE578" i="2"/>
  <c r="BI547" i="2"/>
  <c r="BH547" i="2"/>
  <c r="BG547" i="2"/>
  <c r="BF547" i="2"/>
  <c r="T547" i="2"/>
  <c r="R547" i="2"/>
  <c r="P547" i="2"/>
  <c r="BK547" i="2"/>
  <c r="BK534" i="2" s="1"/>
  <c r="J534" i="2" s="1"/>
  <c r="J69" i="2" s="1"/>
  <c r="J547" i="2"/>
  <c r="BE547" i="2"/>
  <c r="BI535" i="2"/>
  <c r="BH535" i="2"/>
  <c r="BG535" i="2"/>
  <c r="BF535" i="2"/>
  <c r="T535" i="2"/>
  <c r="T534" i="2"/>
  <c r="R535" i="2"/>
  <c r="P535" i="2"/>
  <c r="P534" i="2"/>
  <c r="BK535" i="2"/>
  <c r="J535" i="2"/>
  <c r="BE535" i="2" s="1"/>
  <c r="BI533" i="2"/>
  <c r="BH533" i="2"/>
  <c r="BG533" i="2"/>
  <c r="BF533" i="2"/>
  <c r="T533" i="2"/>
  <c r="R533" i="2"/>
  <c r="P533" i="2"/>
  <c r="BK533" i="2"/>
  <c r="J533" i="2"/>
  <c r="BE533" i="2"/>
  <c r="BI532" i="2"/>
  <c r="BH532" i="2"/>
  <c r="BG532" i="2"/>
  <c r="BF532" i="2"/>
  <c r="T532" i="2"/>
  <c r="R532" i="2"/>
  <c r="P532" i="2"/>
  <c r="BK532" i="2"/>
  <c r="J532" i="2"/>
  <c r="BE532" i="2"/>
  <c r="BI531" i="2"/>
  <c r="BH531" i="2"/>
  <c r="BG531" i="2"/>
  <c r="BF531" i="2"/>
  <c r="T531" i="2"/>
  <c r="R531" i="2"/>
  <c r="P531" i="2"/>
  <c r="BK531" i="2"/>
  <c r="J531" i="2"/>
  <c r="BE531" i="2"/>
  <c r="BI500" i="2"/>
  <c r="BH500" i="2"/>
  <c r="BG500" i="2"/>
  <c r="BF500" i="2"/>
  <c r="T500" i="2"/>
  <c r="R500" i="2"/>
  <c r="P500" i="2"/>
  <c r="BK500" i="2"/>
  <c r="J500" i="2"/>
  <c r="BE500" i="2"/>
  <c r="BI499" i="2"/>
  <c r="BH499" i="2"/>
  <c r="BG499" i="2"/>
  <c r="BF499" i="2"/>
  <c r="T499" i="2"/>
  <c r="R499" i="2"/>
  <c r="P499" i="2"/>
  <c r="BK499" i="2"/>
  <c r="J499" i="2"/>
  <c r="BE499" i="2"/>
  <c r="BI498" i="2"/>
  <c r="BH498" i="2"/>
  <c r="BG498" i="2"/>
  <c r="BF498" i="2"/>
  <c r="T498" i="2"/>
  <c r="R498" i="2"/>
  <c r="P498" i="2"/>
  <c r="BK498" i="2"/>
  <c r="J498" i="2"/>
  <c r="BE498" i="2"/>
  <c r="BI497" i="2"/>
  <c r="BH497" i="2"/>
  <c r="BG497" i="2"/>
  <c r="BF497" i="2"/>
  <c r="T497" i="2"/>
  <c r="R497" i="2"/>
  <c r="P497" i="2"/>
  <c r="BK497" i="2"/>
  <c r="J497" i="2"/>
  <c r="BE497" i="2"/>
  <c r="BI496" i="2"/>
  <c r="BH496" i="2"/>
  <c r="BG496" i="2"/>
  <c r="BF496" i="2"/>
  <c r="T496" i="2"/>
  <c r="R496" i="2"/>
  <c r="P496" i="2"/>
  <c r="BK496" i="2"/>
  <c r="J496" i="2"/>
  <c r="BE496" i="2"/>
  <c r="BI494" i="2"/>
  <c r="BH494" i="2"/>
  <c r="BG494" i="2"/>
  <c r="BF494" i="2"/>
  <c r="T494" i="2"/>
  <c r="R494" i="2"/>
  <c r="P494" i="2"/>
  <c r="BK494" i="2"/>
  <c r="J494" i="2"/>
  <c r="BE494" i="2"/>
  <c r="BI488" i="2"/>
  <c r="BH488" i="2"/>
  <c r="BG488" i="2"/>
  <c r="BF488" i="2"/>
  <c r="T488" i="2"/>
  <c r="R488" i="2"/>
  <c r="P488" i="2"/>
  <c r="BK488" i="2"/>
  <c r="J488" i="2"/>
  <c r="BE488" i="2"/>
  <c r="BI478" i="2"/>
  <c r="BH478" i="2"/>
  <c r="BG478" i="2"/>
  <c r="BF478" i="2"/>
  <c r="T478" i="2"/>
  <c r="R478" i="2"/>
  <c r="P478" i="2"/>
  <c r="BK478" i="2"/>
  <c r="J478" i="2"/>
  <c r="BE478" i="2"/>
  <c r="BI466" i="2"/>
  <c r="BH466" i="2"/>
  <c r="BG466" i="2"/>
  <c r="BF466" i="2"/>
  <c r="T466" i="2"/>
  <c r="R466" i="2"/>
  <c r="P466" i="2"/>
  <c r="BK466" i="2"/>
  <c r="J466" i="2"/>
  <c r="BE466" i="2"/>
  <c r="BI460" i="2"/>
  <c r="BH460" i="2"/>
  <c r="BG460" i="2"/>
  <c r="BF460" i="2"/>
  <c r="T460" i="2"/>
  <c r="T459" i="2"/>
  <c r="R460" i="2"/>
  <c r="R459" i="2"/>
  <c r="P460" i="2"/>
  <c r="P459" i="2"/>
  <c r="BK460" i="2"/>
  <c r="BK459" i="2"/>
  <c r="J459" i="2" s="1"/>
  <c r="J68" i="2" s="1"/>
  <c r="J460" i="2"/>
  <c r="BE460" i="2" s="1"/>
  <c r="BI458" i="2"/>
  <c r="BH458" i="2"/>
  <c r="BG458" i="2"/>
  <c r="BF458" i="2"/>
  <c r="T458" i="2"/>
  <c r="R458" i="2"/>
  <c r="P458" i="2"/>
  <c r="BK458" i="2"/>
  <c r="J458" i="2"/>
  <c r="BE458" i="2" s="1"/>
  <c r="BI457" i="2"/>
  <c r="BH457" i="2"/>
  <c r="BG457" i="2"/>
  <c r="BF457" i="2"/>
  <c r="T457" i="2"/>
  <c r="R457" i="2"/>
  <c r="P457" i="2"/>
  <c r="BK457" i="2"/>
  <c r="J457" i="2"/>
  <c r="BE457" i="2"/>
  <c r="BI452" i="2"/>
  <c r="BH452" i="2"/>
  <c r="BG452" i="2"/>
  <c r="BF452" i="2"/>
  <c r="T452" i="2"/>
  <c r="R452" i="2"/>
  <c r="P452" i="2"/>
  <c r="BK452" i="2"/>
  <c r="J452" i="2"/>
  <c r="BE452" i="2" s="1"/>
  <c r="BI451" i="2"/>
  <c r="BH451" i="2"/>
  <c r="BG451" i="2"/>
  <c r="BF451" i="2"/>
  <c r="T451" i="2"/>
  <c r="R451" i="2"/>
  <c r="P451" i="2"/>
  <c r="BK451" i="2"/>
  <c r="J451" i="2"/>
  <c r="BE451" i="2"/>
  <c r="BI450" i="2"/>
  <c r="BH450" i="2"/>
  <c r="BG450" i="2"/>
  <c r="BF450" i="2"/>
  <c r="T450" i="2"/>
  <c r="R450" i="2"/>
  <c r="P450" i="2"/>
  <c r="BK450" i="2"/>
  <c r="J450" i="2"/>
  <c r="BE450" i="2" s="1"/>
  <c r="BI448" i="2"/>
  <c r="BH448" i="2"/>
  <c r="BG448" i="2"/>
  <c r="BF448" i="2"/>
  <c r="T448" i="2"/>
  <c r="R448" i="2"/>
  <c r="P448" i="2"/>
  <c r="BK448" i="2"/>
  <c r="J448" i="2"/>
  <c r="BE448" i="2"/>
  <c r="BI446" i="2"/>
  <c r="BH446" i="2"/>
  <c r="BG446" i="2"/>
  <c r="BF446" i="2"/>
  <c r="T446" i="2"/>
  <c r="R446" i="2"/>
  <c r="P446" i="2"/>
  <c r="BK446" i="2"/>
  <c r="J446" i="2"/>
  <c r="BE446" i="2" s="1"/>
  <c r="BI444" i="2"/>
  <c r="BH444" i="2"/>
  <c r="BG444" i="2"/>
  <c r="BF444" i="2"/>
  <c r="T444" i="2"/>
  <c r="R444" i="2"/>
  <c r="P444" i="2"/>
  <c r="BK444" i="2"/>
  <c r="J444" i="2"/>
  <c r="BE444" i="2"/>
  <c r="BI443" i="2"/>
  <c r="BH443" i="2"/>
  <c r="BG443" i="2"/>
  <c r="BF443" i="2"/>
  <c r="T443" i="2"/>
  <c r="R443" i="2"/>
  <c r="P443" i="2"/>
  <c r="BK443" i="2"/>
  <c r="J443" i="2"/>
  <c r="BE443" i="2" s="1"/>
  <c r="BI441" i="2"/>
  <c r="BH441" i="2"/>
  <c r="BG441" i="2"/>
  <c r="BF441" i="2"/>
  <c r="T441" i="2"/>
  <c r="R441" i="2"/>
  <c r="P441" i="2"/>
  <c r="P435" i="2" s="1"/>
  <c r="BK441" i="2"/>
  <c r="J441" i="2"/>
  <c r="BE441" i="2"/>
  <c r="BI437" i="2"/>
  <c r="BH437" i="2"/>
  <c r="BG437" i="2"/>
  <c r="BF437" i="2"/>
  <c r="T437" i="2"/>
  <c r="T435" i="2" s="1"/>
  <c r="R437" i="2"/>
  <c r="P437" i="2"/>
  <c r="BK437" i="2"/>
  <c r="J437" i="2"/>
  <c r="BE437" i="2" s="1"/>
  <c r="BI436" i="2"/>
  <c r="BH436" i="2"/>
  <c r="BG436" i="2"/>
  <c r="BF436" i="2"/>
  <c r="T436" i="2"/>
  <c r="R436" i="2"/>
  <c r="R435" i="2" s="1"/>
  <c r="R386" i="2" s="1"/>
  <c r="P436" i="2"/>
  <c r="BK436" i="2"/>
  <c r="BK435" i="2" s="1"/>
  <c r="J435" i="2" s="1"/>
  <c r="J67" i="2" s="1"/>
  <c r="J436" i="2"/>
  <c r="BE436" i="2"/>
  <c r="BI434" i="2"/>
  <c r="BH434" i="2"/>
  <c r="BG434" i="2"/>
  <c r="BF434" i="2"/>
  <c r="T434" i="2"/>
  <c r="R434" i="2"/>
  <c r="P434" i="2"/>
  <c r="P431" i="2" s="1"/>
  <c r="BK434" i="2"/>
  <c r="J434" i="2"/>
  <c r="BE434" i="2"/>
  <c r="BI433" i="2"/>
  <c r="BH433" i="2"/>
  <c r="BG433" i="2"/>
  <c r="BF433" i="2"/>
  <c r="T433" i="2"/>
  <c r="T431" i="2" s="1"/>
  <c r="R433" i="2"/>
  <c r="P433" i="2"/>
  <c r="BK433" i="2"/>
  <c r="J433" i="2"/>
  <c r="BE433" i="2"/>
  <c r="BI432" i="2"/>
  <c r="BH432" i="2"/>
  <c r="BG432" i="2"/>
  <c r="BF432" i="2"/>
  <c r="T432" i="2"/>
  <c r="R432" i="2"/>
  <c r="R431" i="2"/>
  <c r="P432" i="2"/>
  <c r="BK432" i="2"/>
  <c r="BK431" i="2"/>
  <c r="J431" i="2" s="1"/>
  <c r="J66" i="2" s="1"/>
  <c r="J432" i="2"/>
  <c r="BE432" i="2"/>
  <c r="BI430" i="2"/>
  <c r="BH430" i="2"/>
  <c r="BG430" i="2"/>
  <c r="BF430" i="2"/>
  <c r="T430" i="2"/>
  <c r="R430" i="2"/>
  <c r="P430" i="2"/>
  <c r="BK430" i="2"/>
  <c r="J430" i="2"/>
  <c r="BE430" i="2"/>
  <c r="BI429" i="2"/>
  <c r="BH429" i="2"/>
  <c r="BG429" i="2"/>
  <c r="BF429" i="2"/>
  <c r="T429" i="2"/>
  <c r="R429" i="2"/>
  <c r="P429" i="2"/>
  <c r="BK429" i="2"/>
  <c r="J429" i="2"/>
  <c r="BE429" i="2"/>
  <c r="BI428" i="2"/>
  <c r="BH428" i="2"/>
  <c r="BG428" i="2"/>
  <c r="BF428" i="2"/>
  <c r="T428" i="2"/>
  <c r="R428" i="2"/>
  <c r="P428" i="2"/>
  <c r="BK428" i="2"/>
  <c r="J428" i="2"/>
  <c r="BE428" i="2"/>
  <c r="BI427" i="2"/>
  <c r="BH427" i="2"/>
  <c r="BG427" i="2"/>
  <c r="BF427" i="2"/>
  <c r="T427" i="2"/>
  <c r="R427" i="2"/>
  <c r="P427" i="2"/>
  <c r="BK427" i="2"/>
  <c r="J427" i="2"/>
  <c r="BE427" i="2"/>
  <c r="BI426" i="2"/>
  <c r="BH426" i="2"/>
  <c r="BG426" i="2"/>
  <c r="BF426" i="2"/>
  <c r="T426" i="2"/>
  <c r="R426" i="2"/>
  <c r="P426" i="2"/>
  <c r="BK426" i="2"/>
  <c r="J426" i="2"/>
  <c r="BE426" i="2"/>
  <c r="BI425" i="2"/>
  <c r="BH425" i="2"/>
  <c r="BG425" i="2"/>
  <c r="BF425" i="2"/>
  <c r="T425" i="2"/>
  <c r="R425" i="2"/>
  <c r="P425" i="2"/>
  <c r="BK425" i="2"/>
  <c r="J425" i="2"/>
  <c r="BE425" i="2"/>
  <c r="BI424" i="2"/>
  <c r="BH424" i="2"/>
  <c r="BG424" i="2"/>
  <c r="BF424" i="2"/>
  <c r="T424" i="2"/>
  <c r="R424" i="2"/>
  <c r="P424" i="2"/>
  <c r="BK424" i="2"/>
  <c r="J424" i="2"/>
  <c r="BE424" i="2"/>
  <c r="BI422" i="2"/>
  <c r="BH422" i="2"/>
  <c r="BG422" i="2"/>
  <c r="BF422" i="2"/>
  <c r="T422" i="2"/>
  <c r="R422" i="2"/>
  <c r="P422" i="2"/>
  <c r="BK422" i="2"/>
  <c r="J422" i="2"/>
  <c r="BE422" i="2"/>
  <c r="BI399" i="2"/>
  <c r="BH399" i="2"/>
  <c r="BG399" i="2"/>
  <c r="BF399" i="2"/>
  <c r="T399" i="2"/>
  <c r="R399" i="2"/>
  <c r="P399" i="2"/>
  <c r="BK399" i="2"/>
  <c r="J399" i="2"/>
  <c r="BE399" i="2"/>
  <c r="BI396" i="2"/>
  <c r="BH396" i="2"/>
  <c r="BG396" i="2"/>
  <c r="BF396" i="2"/>
  <c r="T396" i="2"/>
  <c r="T387" i="2" s="1"/>
  <c r="R396" i="2"/>
  <c r="P396" i="2"/>
  <c r="BK396" i="2"/>
  <c r="J396" i="2"/>
  <c r="BE396" i="2"/>
  <c r="BI388" i="2"/>
  <c r="BH388" i="2"/>
  <c r="BG388" i="2"/>
  <c r="BF388" i="2"/>
  <c r="T388" i="2"/>
  <c r="R388" i="2"/>
  <c r="R387" i="2" s="1"/>
  <c r="P388" i="2"/>
  <c r="P387" i="2"/>
  <c r="BK388" i="2"/>
  <c r="BK387" i="2"/>
  <c r="J388" i="2"/>
  <c r="BE388" i="2"/>
  <c r="BI385" i="2"/>
  <c r="BH385" i="2"/>
  <c r="BG385" i="2"/>
  <c r="BF385" i="2"/>
  <c r="T385" i="2"/>
  <c r="T384" i="2"/>
  <c r="R385" i="2"/>
  <c r="R384" i="2"/>
  <c r="P385" i="2"/>
  <c r="P384" i="2"/>
  <c r="BK385" i="2"/>
  <c r="BK384" i="2"/>
  <c r="J384" i="2"/>
  <c r="J385" i="2"/>
  <c r="BE385" i="2" s="1"/>
  <c r="J63" i="2"/>
  <c r="BI383" i="2"/>
  <c r="BH383" i="2"/>
  <c r="BG383" i="2"/>
  <c r="BF383" i="2"/>
  <c r="T383" i="2"/>
  <c r="R383" i="2"/>
  <c r="P383" i="2"/>
  <c r="BK383" i="2"/>
  <c r="J383" i="2"/>
  <c r="BE383" i="2"/>
  <c r="BI381" i="2"/>
  <c r="BH381" i="2"/>
  <c r="BG381" i="2"/>
  <c r="BF381" i="2"/>
  <c r="T381" i="2"/>
  <c r="R381" i="2"/>
  <c r="P381" i="2"/>
  <c r="BK381" i="2"/>
  <c r="J381" i="2"/>
  <c r="BE381" i="2"/>
  <c r="BI380" i="2"/>
  <c r="BH380" i="2"/>
  <c r="BG380" i="2"/>
  <c r="BF380" i="2"/>
  <c r="T380" i="2"/>
  <c r="R380" i="2"/>
  <c r="P380" i="2"/>
  <c r="BK380" i="2"/>
  <c r="J380" i="2"/>
  <c r="BE380" i="2"/>
  <c r="BI378" i="2"/>
  <c r="BH378" i="2"/>
  <c r="BG378" i="2"/>
  <c r="BF378" i="2"/>
  <c r="T378" i="2"/>
  <c r="R378" i="2"/>
  <c r="P378" i="2"/>
  <c r="BK378" i="2"/>
  <c r="J378" i="2"/>
  <c r="BE378" i="2"/>
  <c r="BI376" i="2"/>
  <c r="BH376" i="2"/>
  <c r="BG376" i="2"/>
  <c r="BF376" i="2"/>
  <c r="T376" i="2"/>
  <c r="R376" i="2"/>
  <c r="P376" i="2"/>
  <c r="BK376" i="2"/>
  <c r="J376" i="2"/>
  <c r="BE376" i="2"/>
  <c r="BI375" i="2"/>
  <c r="BH375" i="2"/>
  <c r="BG375" i="2"/>
  <c r="BF375" i="2"/>
  <c r="T375" i="2"/>
  <c r="R375" i="2"/>
  <c r="R371" i="2" s="1"/>
  <c r="P375" i="2"/>
  <c r="BK375" i="2"/>
  <c r="J375" i="2"/>
  <c r="BE375" i="2"/>
  <c r="BI373" i="2"/>
  <c r="BH373" i="2"/>
  <c r="BG373" i="2"/>
  <c r="BF373" i="2"/>
  <c r="T373" i="2"/>
  <c r="R373" i="2"/>
  <c r="P373" i="2"/>
  <c r="BK373" i="2"/>
  <c r="BK371" i="2" s="1"/>
  <c r="J371" i="2" s="1"/>
  <c r="J62" i="2" s="1"/>
  <c r="J373" i="2"/>
  <c r="BE373" i="2"/>
  <c r="BI372" i="2"/>
  <c r="BH372" i="2"/>
  <c r="BG372" i="2"/>
  <c r="BF372" i="2"/>
  <c r="T372" i="2"/>
  <c r="T371" i="2"/>
  <c r="R372" i="2"/>
  <c r="P372" i="2"/>
  <c r="P371" i="2"/>
  <c r="BK372" i="2"/>
  <c r="J372" i="2"/>
  <c r="BE372" i="2"/>
  <c r="BI370" i="2"/>
  <c r="BH370" i="2"/>
  <c r="BG370" i="2"/>
  <c r="BF370" i="2"/>
  <c r="T370" i="2"/>
  <c r="R370" i="2"/>
  <c r="P370" i="2"/>
  <c r="BK370" i="2"/>
  <c r="J370" i="2"/>
  <c r="BE370" i="2"/>
  <c r="BI369" i="2"/>
  <c r="BH369" i="2"/>
  <c r="BG369" i="2"/>
  <c r="BF369" i="2"/>
  <c r="T369" i="2"/>
  <c r="R369" i="2"/>
  <c r="P369" i="2"/>
  <c r="BK369" i="2"/>
  <c r="J369" i="2"/>
  <c r="BE369" i="2" s="1"/>
  <c r="BI353" i="2"/>
  <c r="BH353" i="2"/>
  <c r="BG353" i="2"/>
  <c r="BF353" i="2"/>
  <c r="T353" i="2"/>
  <c r="R353" i="2"/>
  <c r="P353" i="2"/>
  <c r="BK353" i="2"/>
  <c r="J353" i="2"/>
  <c r="BE353" i="2"/>
  <c r="BI349" i="2"/>
  <c r="BH349" i="2"/>
  <c r="BG349" i="2"/>
  <c r="BF349" i="2"/>
  <c r="T349" i="2"/>
  <c r="R349" i="2"/>
  <c r="P349" i="2"/>
  <c r="BK349" i="2"/>
  <c r="J349" i="2"/>
  <c r="BE349" i="2" s="1"/>
  <c r="BI347" i="2"/>
  <c r="BH347" i="2"/>
  <c r="BG347" i="2"/>
  <c r="BF347" i="2"/>
  <c r="T347" i="2"/>
  <c r="R347" i="2"/>
  <c r="P347" i="2"/>
  <c r="BK347" i="2"/>
  <c r="J347" i="2"/>
  <c r="BE347" i="2"/>
  <c r="BI336" i="2"/>
  <c r="BH336" i="2"/>
  <c r="BG336" i="2"/>
  <c r="BF336" i="2"/>
  <c r="T336" i="2"/>
  <c r="R336" i="2"/>
  <c r="P336" i="2"/>
  <c r="BK336" i="2"/>
  <c r="J336" i="2"/>
  <c r="BE336" i="2" s="1"/>
  <c r="BI324" i="2"/>
  <c r="BH324" i="2"/>
  <c r="BG324" i="2"/>
  <c r="BF324" i="2"/>
  <c r="T324" i="2"/>
  <c r="R324" i="2"/>
  <c r="P324" i="2"/>
  <c r="BK324" i="2"/>
  <c r="J324" i="2"/>
  <c r="BE324" i="2"/>
  <c r="BI322" i="2"/>
  <c r="BH322" i="2"/>
  <c r="BG322" i="2"/>
  <c r="BF322" i="2"/>
  <c r="T322" i="2"/>
  <c r="R322" i="2"/>
  <c r="P322" i="2"/>
  <c r="BK322" i="2"/>
  <c r="J322" i="2"/>
  <c r="BE322" i="2" s="1"/>
  <c r="BI319" i="2"/>
  <c r="BH319" i="2"/>
  <c r="BG319" i="2"/>
  <c r="BF319" i="2"/>
  <c r="T319" i="2"/>
  <c r="R319" i="2"/>
  <c r="P319" i="2"/>
  <c r="BK319" i="2"/>
  <c r="J319" i="2"/>
  <c r="BE319" i="2"/>
  <c r="BI316" i="2"/>
  <c r="BH316" i="2"/>
  <c r="BG316" i="2"/>
  <c r="BF316" i="2"/>
  <c r="T316" i="2"/>
  <c r="R316" i="2"/>
  <c r="P316" i="2"/>
  <c r="BK316" i="2"/>
  <c r="J316" i="2"/>
  <c r="BE316" i="2" s="1"/>
  <c r="BI300" i="2"/>
  <c r="BH300" i="2"/>
  <c r="BG300" i="2"/>
  <c r="BF300" i="2"/>
  <c r="T300" i="2"/>
  <c r="R300" i="2"/>
  <c r="P300" i="2"/>
  <c r="BK300" i="2"/>
  <c r="J300" i="2"/>
  <c r="BE300" i="2"/>
  <c r="BI297" i="2"/>
  <c r="BH297" i="2"/>
  <c r="BG297" i="2"/>
  <c r="BF297" i="2"/>
  <c r="T297" i="2"/>
  <c r="R297" i="2"/>
  <c r="P297" i="2"/>
  <c r="BK297" i="2"/>
  <c r="J297" i="2"/>
  <c r="BE297" i="2" s="1"/>
  <c r="BI286" i="2"/>
  <c r="BH286" i="2"/>
  <c r="BG286" i="2"/>
  <c r="BF286" i="2"/>
  <c r="T286" i="2"/>
  <c r="R286" i="2"/>
  <c r="P286" i="2"/>
  <c r="BK286" i="2"/>
  <c r="J286" i="2"/>
  <c r="BE286" i="2"/>
  <c r="BI282" i="2"/>
  <c r="BH282" i="2"/>
  <c r="BG282" i="2"/>
  <c r="BF282" i="2"/>
  <c r="T282" i="2"/>
  <c r="T281" i="2" s="1"/>
  <c r="R282" i="2"/>
  <c r="R281" i="2"/>
  <c r="P282" i="2"/>
  <c r="P281" i="2" s="1"/>
  <c r="BK282" i="2"/>
  <c r="BK281" i="2"/>
  <c r="J281" i="2"/>
  <c r="J61" i="2" s="1"/>
  <c r="J282" i="2"/>
  <c r="BE282" i="2" s="1"/>
  <c r="BI279" i="2"/>
  <c r="BH279" i="2"/>
  <c r="BG279" i="2"/>
  <c r="BF279" i="2"/>
  <c r="T279" i="2"/>
  <c r="R279" i="2"/>
  <c r="P279" i="2"/>
  <c r="BK279" i="2"/>
  <c r="J279" i="2"/>
  <c r="BE279" i="2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P275" i="2"/>
  <c r="BK275" i="2"/>
  <c r="J275" i="2"/>
  <c r="BE275" i="2"/>
  <c r="BI273" i="2"/>
  <c r="BH273" i="2"/>
  <c r="BG273" i="2"/>
  <c r="BF273" i="2"/>
  <c r="T273" i="2"/>
  <c r="R273" i="2"/>
  <c r="P273" i="2"/>
  <c r="BK273" i="2"/>
  <c r="J273" i="2"/>
  <c r="BE273" i="2"/>
  <c r="BI271" i="2"/>
  <c r="BH271" i="2"/>
  <c r="BG271" i="2"/>
  <c r="BF271" i="2"/>
  <c r="T271" i="2"/>
  <c r="R271" i="2"/>
  <c r="P271" i="2"/>
  <c r="BK271" i="2"/>
  <c r="J271" i="2"/>
  <c r="BE271" i="2"/>
  <c r="BI270" i="2"/>
  <c r="BH270" i="2"/>
  <c r="BG270" i="2"/>
  <c r="BF270" i="2"/>
  <c r="T270" i="2"/>
  <c r="R270" i="2"/>
  <c r="P270" i="2"/>
  <c r="BK270" i="2"/>
  <c r="J270" i="2"/>
  <c r="BE270" i="2"/>
  <c r="BI263" i="2"/>
  <c r="BH263" i="2"/>
  <c r="BG263" i="2"/>
  <c r="BF263" i="2"/>
  <c r="T263" i="2"/>
  <c r="R263" i="2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/>
  <c r="BI253" i="2"/>
  <c r="BH253" i="2"/>
  <c r="BG253" i="2"/>
  <c r="BF253" i="2"/>
  <c r="T253" i="2"/>
  <c r="R253" i="2"/>
  <c r="P253" i="2"/>
  <c r="BK253" i="2"/>
  <c r="J253" i="2"/>
  <c r="BE253" i="2"/>
  <c r="BI250" i="2"/>
  <c r="BH250" i="2"/>
  <c r="BG250" i="2"/>
  <c r="BF250" i="2"/>
  <c r="T250" i="2"/>
  <c r="R250" i="2"/>
  <c r="P250" i="2"/>
  <c r="BK250" i="2"/>
  <c r="J250" i="2"/>
  <c r="BE250" i="2"/>
  <c r="BI233" i="2"/>
  <c r="BH233" i="2"/>
  <c r="BG233" i="2"/>
  <c r="BF233" i="2"/>
  <c r="T233" i="2"/>
  <c r="R233" i="2"/>
  <c r="P233" i="2"/>
  <c r="BK233" i="2"/>
  <c r="J233" i="2"/>
  <c r="BE233" i="2"/>
  <c r="BI220" i="2"/>
  <c r="BH220" i="2"/>
  <c r="BG220" i="2"/>
  <c r="BF220" i="2"/>
  <c r="T220" i="2"/>
  <c r="R220" i="2"/>
  <c r="P220" i="2"/>
  <c r="BK220" i="2"/>
  <c r="J220" i="2"/>
  <c r="BE220" i="2"/>
  <c r="BI209" i="2"/>
  <c r="BH209" i="2"/>
  <c r="BG209" i="2"/>
  <c r="BF209" i="2"/>
  <c r="T209" i="2"/>
  <c r="R209" i="2"/>
  <c r="R177" i="2" s="1"/>
  <c r="P209" i="2"/>
  <c r="BK209" i="2"/>
  <c r="J209" i="2"/>
  <c r="BE209" i="2"/>
  <c r="BI200" i="2"/>
  <c r="BH200" i="2"/>
  <c r="BG200" i="2"/>
  <c r="BF200" i="2"/>
  <c r="T200" i="2"/>
  <c r="R200" i="2"/>
  <c r="P200" i="2"/>
  <c r="BK200" i="2"/>
  <c r="BK177" i="2" s="1"/>
  <c r="J177" i="2" s="1"/>
  <c r="J60" i="2" s="1"/>
  <c r="J200" i="2"/>
  <c r="BE200" i="2"/>
  <c r="BI178" i="2"/>
  <c r="BH178" i="2"/>
  <c r="BG178" i="2"/>
  <c r="BF178" i="2"/>
  <c r="T178" i="2"/>
  <c r="T177" i="2"/>
  <c r="R178" i="2"/>
  <c r="P178" i="2"/>
  <c r="P177" i="2"/>
  <c r="BK178" i="2"/>
  <c r="J178" i="2"/>
  <c r="BE178" i="2" s="1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P159" i="2" s="1"/>
  <c r="BK170" i="2"/>
  <c r="J170" i="2"/>
  <c r="BE170" i="2"/>
  <c r="BI167" i="2"/>
  <c r="BH167" i="2"/>
  <c r="BG167" i="2"/>
  <c r="BF167" i="2"/>
  <c r="T167" i="2"/>
  <c r="T159" i="2" s="1"/>
  <c r="R167" i="2"/>
  <c r="P167" i="2"/>
  <c r="BK167" i="2"/>
  <c r="J167" i="2"/>
  <c r="BE167" i="2"/>
  <c r="BI160" i="2"/>
  <c r="BH160" i="2"/>
  <c r="BG160" i="2"/>
  <c r="BF160" i="2"/>
  <c r="T160" i="2"/>
  <c r="R160" i="2"/>
  <c r="R159" i="2"/>
  <c r="P160" i="2"/>
  <c r="BK160" i="2"/>
  <c r="BK159" i="2"/>
  <c r="J159" i="2" s="1"/>
  <c r="J59" i="2" s="1"/>
  <c r="J160" i="2"/>
  <c r="BE160" i="2" s="1"/>
  <c r="BI152" i="2"/>
  <c r="BH152" i="2"/>
  <c r="BG152" i="2"/>
  <c r="BF152" i="2"/>
  <c r="T152" i="2"/>
  <c r="R152" i="2"/>
  <c r="P152" i="2"/>
  <c r="BK152" i="2"/>
  <c r="J152" i="2"/>
  <c r="BE152" i="2"/>
  <c r="BI143" i="2"/>
  <c r="BH143" i="2"/>
  <c r="BG143" i="2"/>
  <c r="BF143" i="2"/>
  <c r="T143" i="2"/>
  <c r="R143" i="2"/>
  <c r="P143" i="2"/>
  <c r="BK143" i="2"/>
  <c r="J143" i="2"/>
  <c r="BE143" i="2"/>
  <c r="BI136" i="2"/>
  <c r="BH136" i="2"/>
  <c r="BG136" i="2"/>
  <c r="BF136" i="2"/>
  <c r="T136" i="2"/>
  <c r="R136" i="2"/>
  <c r="P136" i="2"/>
  <c r="BK136" i="2"/>
  <c r="J136" i="2"/>
  <c r="BE136" i="2"/>
  <c r="BI127" i="2"/>
  <c r="BH127" i="2"/>
  <c r="BG127" i="2"/>
  <c r="BF127" i="2"/>
  <c r="T127" i="2"/>
  <c r="R127" i="2"/>
  <c r="P127" i="2"/>
  <c r="BK127" i="2"/>
  <c r="J127" i="2"/>
  <c r="BE127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0" i="2"/>
  <c r="BH110" i="2"/>
  <c r="BG110" i="2"/>
  <c r="BF110" i="2"/>
  <c r="T110" i="2"/>
  <c r="R110" i="2"/>
  <c r="R93" i="2" s="1"/>
  <c r="R92" i="2" s="1"/>
  <c r="P110" i="2"/>
  <c r="BK110" i="2"/>
  <c r="J110" i="2"/>
  <c r="BE110" i="2"/>
  <c r="BI104" i="2"/>
  <c r="BH104" i="2"/>
  <c r="BG104" i="2"/>
  <c r="BF104" i="2"/>
  <c r="J31" i="2" s="1"/>
  <c r="AW52" i="1" s="1"/>
  <c r="T104" i="2"/>
  <c r="R104" i="2"/>
  <c r="P104" i="2"/>
  <c r="BK104" i="2"/>
  <c r="J104" i="2"/>
  <c r="BE104" i="2"/>
  <c r="BI94" i="2"/>
  <c r="F34" i="2"/>
  <c r="BD52" i="1" s="1"/>
  <c r="BH94" i="2"/>
  <c r="BG94" i="2"/>
  <c r="F32" i="2" s="1"/>
  <c r="BB52" i="1" s="1"/>
  <c r="BF94" i="2"/>
  <c r="T94" i="2"/>
  <c r="T93" i="2"/>
  <c r="R94" i="2"/>
  <c r="P94" i="2"/>
  <c r="P93" i="2" s="1"/>
  <c r="P92" i="2" s="1"/>
  <c r="BK94" i="2"/>
  <c r="BK93" i="2" s="1"/>
  <c r="J93" i="2" s="1"/>
  <c r="J58" i="2" s="1"/>
  <c r="J94" i="2"/>
  <c r="BE94" i="2"/>
  <c r="J87" i="2"/>
  <c r="F87" i="2"/>
  <c r="F85" i="2"/>
  <c r="E83" i="2"/>
  <c r="J51" i="2"/>
  <c r="F51" i="2"/>
  <c r="F49" i="2"/>
  <c r="E47" i="2"/>
  <c r="J18" i="2"/>
  <c r="E18" i="2"/>
  <c r="F88" i="2" s="1"/>
  <c r="F52" i="2"/>
  <c r="J17" i="2"/>
  <c r="J12" i="2"/>
  <c r="J85" i="2" s="1"/>
  <c r="J49" i="2"/>
  <c r="E7" i="2"/>
  <c r="E45" i="2" s="1"/>
  <c r="AS51" i="1"/>
  <c r="L47" i="1"/>
  <c r="AM46" i="1"/>
  <c r="L46" i="1"/>
  <c r="AM44" i="1"/>
  <c r="L44" i="1"/>
  <c r="L42" i="1"/>
  <c r="L41" i="1"/>
  <c r="J102" i="4" l="1"/>
  <c r="J63" i="4" s="1"/>
  <c r="BK101" i="4"/>
  <c r="J101" i="4" s="1"/>
  <c r="J62" i="4" s="1"/>
  <c r="BD51" i="1"/>
  <c r="W30" i="1" s="1"/>
  <c r="R91" i="2"/>
  <c r="T386" i="2"/>
  <c r="T91" i="3"/>
  <c r="J30" i="5"/>
  <c r="AV55" i="1" s="1"/>
  <c r="F30" i="5"/>
  <c r="AZ55" i="1" s="1"/>
  <c r="J30" i="2"/>
  <c r="AV52" i="1" s="1"/>
  <c r="AT52" i="1" s="1"/>
  <c r="J92" i="3"/>
  <c r="J60" i="3" s="1"/>
  <c r="J30" i="4"/>
  <c r="AV54" i="1" s="1"/>
  <c r="BK386" i="2"/>
  <c r="J386" i="2" s="1"/>
  <c r="J64" i="2" s="1"/>
  <c r="P91" i="3"/>
  <c r="P83" i="3" s="1"/>
  <c r="AU53" i="1" s="1"/>
  <c r="T92" i="2"/>
  <c r="F31" i="3"/>
  <c r="BA53" i="1" s="1"/>
  <c r="F32" i="3"/>
  <c r="BB53" i="1" s="1"/>
  <c r="BB51" i="1" s="1"/>
  <c r="R116" i="3"/>
  <c r="T140" i="3"/>
  <c r="P180" i="3"/>
  <c r="F30" i="4"/>
  <c r="AZ54" i="1" s="1"/>
  <c r="BK85" i="4"/>
  <c r="J31" i="4"/>
  <c r="AW54" i="1" s="1"/>
  <c r="P78" i="5"/>
  <c r="AU55" i="1" s="1"/>
  <c r="F52" i="6"/>
  <c r="F77" i="6"/>
  <c r="F30" i="2"/>
  <c r="AZ52" i="1" s="1"/>
  <c r="BK92" i="2"/>
  <c r="F31" i="2"/>
  <c r="BA52" i="1" s="1"/>
  <c r="BA51" i="1" s="1"/>
  <c r="F33" i="2"/>
  <c r="BC52" i="1" s="1"/>
  <c r="BC51" i="1" s="1"/>
  <c r="P386" i="2"/>
  <c r="P91" i="2" s="1"/>
  <c r="AU52" i="1" s="1"/>
  <c r="F30" i="3"/>
  <c r="AZ53" i="1" s="1"/>
  <c r="BK84" i="3"/>
  <c r="BK116" i="3"/>
  <c r="J116" i="3" s="1"/>
  <c r="J61" i="3" s="1"/>
  <c r="P140" i="3"/>
  <c r="R102" i="4"/>
  <c r="R101" i="4" s="1"/>
  <c r="R84" i="4" s="1"/>
  <c r="BK78" i="5"/>
  <c r="J78" i="5" s="1"/>
  <c r="J82" i="6"/>
  <c r="J58" i="6" s="1"/>
  <c r="BK81" i="6"/>
  <c r="F34" i="6"/>
  <c r="BD56" i="1" s="1"/>
  <c r="E81" i="2"/>
  <c r="J387" i="2"/>
  <c r="J65" i="2" s="1"/>
  <c r="T85" i="3"/>
  <c r="T84" i="3" s="1"/>
  <c r="R92" i="3"/>
  <c r="P102" i="4"/>
  <c r="P101" i="4" s="1"/>
  <c r="R79" i="5"/>
  <c r="R78" i="5" s="1"/>
  <c r="P89" i="4"/>
  <c r="T94" i="4"/>
  <c r="T85" i="4" s="1"/>
  <c r="T84" i="4" s="1"/>
  <c r="T181" i="4"/>
  <c r="T101" i="4" s="1"/>
  <c r="F34" i="4"/>
  <c r="BD54" i="1" s="1"/>
  <c r="P94" i="4"/>
  <c r="P181" i="4"/>
  <c r="J31" i="5"/>
  <c r="AW55" i="1" s="1"/>
  <c r="F30" i="6"/>
  <c r="AZ56" i="1" s="1"/>
  <c r="T84" i="6"/>
  <c r="T81" i="6" s="1"/>
  <c r="T80" i="6" s="1"/>
  <c r="AX51" i="1" l="1"/>
  <c r="W28" i="1"/>
  <c r="W27" i="1"/>
  <c r="AW51" i="1"/>
  <c r="AK27" i="1" s="1"/>
  <c r="AZ51" i="1"/>
  <c r="J27" i="5"/>
  <c r="J56" i="5"/>
  <c r="J84" i="3"/>
  <c r="J57" i="3" s="1"/>
  <c r="BK83" i="3"/>
  <c r="J83" i="3" s="1"/>
  <c r="J85" i="4"/>
  <c r="J57" i="4" s="1"/>
  <c r="BK84" i="4"/>
  <c r="J84" i="4" s="1"/>
  <c r="AT55" i="1"/>
  <c r="R91" i="3"/>
  <c r="R83" i="3" s="1"/>
  <c r="BK91" i="2"/>
  <c r="J91" i="2" s="1"/>
  <c r="J92" i="2"/>
  <c r="J57" i="2" s="1"/>
  <c r="P85" i="4"/>
  <c r="P84" i="4" s="1"/>
  <c r="AU54" i="1" s="1"/>
  <c r="AU51" i="1" s="1"/>
  <c r="T83" i="3"/>
  <c r="J81" i="6"/>
  <c r="J57" i="6" s="1"/>
  <c r="BK80" i="6"/>
  <c r="J80" i="6" s="1"/>
  <c r="AT54" i="1"/>
  <c r="W29" i="1"/>
  <c r="AY51" i="1"/>
  <c r="T91" i="2"/>
  <c r="BK91" i="3"/>
  <c r="J91" i="3" s="1"/>
  <c r="J59" i="3" s="1"/>
  <c r="J27" i="3" l="1"/>
  <c r="J56" i="3"/>
  <c r="W26" i="1"/>
  <c r="AV51" i="1"/>
  <c r="J56" i="6"/>
  <c r="J27" i="6"/>
  <c r="J27" i="4"/>
  <c r="J56" i="4"/>
  <c r="J56" i="2"/>
  <c r="J27" i="2"/>
  <c r="AG55" i="1"/>
  <c r="AN55" i="1" s="1"/>
  <c r="J36" i="5"/>
  <c r="AG52" i="1" l="1"/>
  <c r="J36" i="2"/>
  <c r="AK26" i="1"/>
  <c r="AT51" i="1"/>
  <c r="J36" i="4"/>
  <c r="AG54" i="1"/>
  <c r="AN54" i="1" s="1"/>
  <c r="J36" i="6"/>
  <c r="AG56" i="1"/>
  <c r="AN56" i="1" s="1"/>
  <c r="J36" i="3"/>
  <c r="AG53" i="1"/>
  <c r="AN53" i="1" s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<sst xmlns="http://schemas.openxmlformats.org/spreadsheetml/2006/main" count="10663" uniqueCount="1784">
  <si>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</si>
  <si>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</si>
  <si>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</si>
  <si>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</si>
  <si>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</si>
  <si>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</si>
  <si>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</si>
  <si>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{8caec33b-6bff-49d9-bbc1-83c565b0bd67}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</si>
  <si>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</si>
  <si>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</si>
  <si>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</si>
  <si>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</si>
  <si>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</si>
  <si>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</si>
  <si>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</si>
  <si>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</si>
  <si>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</si>
  <si>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</si>
  <si>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</si>
  <si>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Modernizace sociálního zařízení v budovách SZŠ a VOŠ Cheb</t>
  </si>
  <si>
    <t>KSO:</t>
  </si>
  <si>
    <t/>
  </si>
  <si>
    <t>CC-CZ:</t>
  </si>
  <si>
    <t>Místo:</t>
  </si>
  <si>
    <t>Cheb</t>
  </si>
  <si>
    <t>Datum:</t>
  </si>
  <si>
    <t>16.3.2018</t>
  </si>
  <si>
    <t>Zadavatel:</t>
  </si>
  <si>
    <t>IČ:</t>
  </si>
  <si>
    <t>SZŠ a VOŠ CHEB, Hradební 58/10, Cheb</t>
  </si>
  <si>
    <t>DIČ:</t>
  </si>
  <si>
    <t>Uchazeč:</t>
  </si>
  <si>
    <t>Vyplň údaj</t>
  </si>
  <si>
    <t>Projektant:</t>
  </si>
  <si>
    <t>G-Projekt Ing. Roman Gajdoš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</si>
  <si>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</si>
  <si>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</si>
  <si>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Nedílnou součástí Rozpočtu a Výkazu výměr je projektová dokumentace. Nabídkové ceny mohou být vyrvářeny dle Výkazu výměr pouze s projektem a jeho Výkazem výměr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</si>
  <si>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</si>
  <si>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</si>
  <si>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</si>
  <si>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</si>
  <si>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</si>
  <si>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</si>
  <si>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</si>
  <si>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</si>
  <si>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</si>
  <si>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</si>
  <si>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</si>
  <si>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</si>
  <si>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</si>
  <si>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</si>
  <si>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</si>
  <si>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</si>
  <si>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</si>
  <si>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</si>
  <si>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</si>
  <si>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</si>
  <si>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</si>
  <si>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</si>
  <si>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</si>
  <si>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</si>
  <si>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</si>
  <si>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</si>
  <si>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</si>
  <si>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</si>
  <si>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</si>
  <si>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</si>
  <si>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</si>
  <si>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</si>
  <si>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</si>
  <si>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</si>
  <si>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</si>
  <si>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</si>
  <si>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</si>
  <si>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</si>
  <si>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</si>
  <si>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</t>
  </si>
  <si>
    <t>Stavební část</t>
  </si>
  <si>
    <t>STA</t>
  </si>
  <si>
    <t>1</t>
  </si>
  <si>
    <t>{4af4e679-656e-4e1c-a5d4-42faa6f6f16c}</t>
  </si>
  <si>
    <t>2</t>
  </si>
  <si>
    <t>ZTI</t>
  </si>
  <si>
    <t>Zdravotně technické instalace</t>
  </si>
  <si>
    <t>{4170f57c-a34a-4d33-baa9-a1a8e76a3b4b}</t>
  </si>
  <si>
    <t>EL</t>
  </si>
  <si>
    <t>Elektroinstalace</t>
  </si>
  <si>
    <t>{947c78e0-ea31-4ee9-be3c-c04069aea20c}</t>
  </si>
  <si>
    <t>VZT</t>
  </si>
  <si>
    <t>Vzduchotechnika</t>
  </si>
  <si>
    <t>{77ac4be5-849b-44dd-a9f1-7fbddab36e3b}</t>
  </si>
  <si>
    <t>VRN</t>
  </si>
  <si>
    <t>Vedlejší rozpočtové náklady</t>
  </si>
  <si>
    <t>{0cf216dd-7e26-4c95-892b-062145153d54}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</si>
  <si>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</si>
  <si>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</si>
  <si>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</si>
  <si>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</si>
  <si>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</si>
  <si>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</si>
  <si>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</si>
  <si>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ST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</si>
  <si>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</si>
  <si>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</si>
  <si>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</si>
  <si>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</si>
  <si>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</si>
  <si>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</si>
  <si>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</si>
  <si>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</si>
  <si>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</si>
  <si>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</si>
  <si>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</si>
  <si>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</si>
  <si>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</si>
  <si>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</si>
  <si>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</si>
  <si>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</si>
  <si>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</si>
  <si>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</si>
  <si>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</si>
  <si>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</si>
  <si>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</si>
  <si>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</si>
  <si>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</si>
  <si>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</si>
  <si>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</si>
  <si>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</si>
  <si>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</si>
  <si>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</si>
  <si>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</si>
  <si>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</si>
  <si>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</si>
  <si>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</si>
  <si>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</si>
  <si>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</si>
  <si>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</si>
  <si>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</si>
  <si>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</si>
  <si>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</si>
  <si>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</si>
  <si>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</si>
  <si>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</si>
  <si>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</si>
  <si>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</si>
  <si>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2017 02</t>
  </si>
  <si>
    <t>4</t>
  </si>
  <si>
    <t>-1094368970</t>
  </si>
  <si>
    <t>VV</t>
  </si>
  <si>
    <t>A-1.np</t>
  </si>
  <si>
    <t>0,3*1,1*2,1</t>
  </si>
  <si>
    <t>A-2.np</t>
  </si>
  <si>
    <t>A-3.np</t>
  </si>
  <si>
    <t>A-4.np</t>
  </si>
  <si>
    <t>0,3*1,1*2,1+0,25*1,0*2,1</t>
  </si>
  <si>
    <t>Součet</t>
  </si>
  <si>
    <t>317142121</t>
  </si>
  <si>
    <t>Překlady nenosné prefabrikované z pórobetonu [YTONG] osazené do tenkého maltového lože, v příčkách přímé, světlost otvoru do 1010 mm tl. 75 mm</t>
  </si>
  <si>
    <t>kus</t>
  </si>
  <si>
    <t>-1971360991</t>
  </si>
  <si>
    <t>"A-1.np"  1</t>
  </si>
  <si>
    <t>"A-2.np"  4</t>
  </si>
  <si>
    <t>"A-3.np"  4</t>
  </si>
  <si>
    <t>"A-4.np"  4</t>
  </si>
  <si>
    <t>317142221</t>
  </si>
  <si>
    <t>Překlady nenosné prefabrikované z pórobetonu [YTONG] osazené do tenkého maltového lože, v příčkách přímé, světlost otvoru do 1010 mm tl. 100 mm</t>
  </si>
  <si>
    <t>-922781671</t>
  </si>
  <si>
    <t>"A-1.np"  3</t>
  </si>
  <si>
    <t>"A-2.np"  7</t>
  </si>
  <si>
    <t>"A-3.np"  7</t>
  </si>
  <si>
    <t>"A-4.np"  7</t>
  </si>
  <si>
    <t>"B-1.np"  3</t>
  </si>
  <si>
    <t>"B-2.np"  3</t>
  </si>
  <si>
    <t>317944321</t>
  </si>
  <si>
    <t>Válcované nosníky dodatečně osazované do připravených otvorů bez zazdění hlav do č. 12</t>
  </si>
  <si>
    <t>t</t>
  </si>
  <si>
    <t>-1932796001</t>
  </si>
  <si>
    <t>14,3*1,5*12/1000</t>
  </si>
  <si>
    <t>5</t>
  </si>
  <si>
    <t>342272248</t>
  </si>
  <si>
    <t>Příčky z pórobetonových přesných příčkovek [YTONG] hladkých, objemové hmotnosti 500 kg/m3 na tenké maltové lože, tloušťky příčky 75 mm</t>
  </si>
  <si>
    <t>m2</t>
  </si>
  <si>
    <t>1909798134</t>
  </si>
  <si>
    <t>"A-1.pp"  (3,4+0,1)*0,9*2</t>
  </si>
  <si>
    <t>"A-1.np"  (3,45+0,1)*(0,9+1,2*2+2,0)-0,7*1,97+2,2*0,9</t>
  </si>
  <si>
    <t>"A-2.np"  (3,3+0,1)*(0,9+1,2*2+1,85*2+1,4)-(0,7*1,97*4)+2,2*(2,0+1,8)</t>
  </si>
  <si>
    <t>"A-3.np"  (3,25+0,1)*(0,9+1,2*2+1,85*2+1,4)-(0,7*1,97*4)+2,2*(2,0+1,8)</t>
  </si>
  <si>
    <t>"A-4.np"  (3,25+0,1)*(0,9+1,2*2+1,85*2+1,4)-(0,7*1,97*4)+2,2*1,8*2</t>
  </si>
  <si>
    <t>6</t>
  </si>
  <si>
    <t>342272323</t>
  </si>
  <si>
    <t>Příčky z pórobetonových přesných příčkovek [YTONG] hladkých, objemové hmotnosti 500 kg/m3 na tenké maltové lože, tloušťky příčky 100 mm</t>
  </si>
  <si>
    <t>-1361393173</t>
  </si>
  <si>
    <t>"A-1.np"  (3,45+0,1)*(1,25+0,075+1,05+2,3+1,25*2+3,0)-(0,7*1,97*3+0,8*1,97)</t>
  </si>
  <si>
    <t>"A-2.np"  (3,3+0,1)*(1,325+1,95+1,465+0,2+1,25*2+3,0+1,645+1,35+0,9+3,15)-0,7*1,97*7</t>
  </si>
  <si>
    <t>"A-3.np"  (3,25+0,1)*(1,325+1,95+1,465+0,2+1,25*2+3,0+1,645+1,35+0,9+3,15)-0,7*1,97*7</t>
  </si>
  <si>
    <t>"A-4.np"  (3,25+0,1)*(1,325+1,97+1,625+1,2*2+3,0+0,9+3,15+1,645+1,25)-0,7*1,97*7</t>
  </si>
  <si>
    <t>"B-1.np"  (3,45+0,1)*(1,95+1,85+1,8)-0,7*1,97*3</t>
  </si>
  <si>
    <t>"B-2.np"  (3,3+0,1)*(1,95+1,85+1,8)-0,7*1,97*3</t>
  </si>
  <si>
    <t>"B-3.np"  (3,25+0,1)*(1,8+3,165+0,6+0,9+0,245+3,66)</t>
  </si>
  <si>
    <t>7</t>
  </si>
  <si>
    <t>342291111</t>
  </si>
  <si>
    <t>Ukotvení příček polyuretanovou pěnou, tl. příčky do 100 mm</t>
  </si>
  <si>
    <t>m</t>
  </si>
  <si>
    <t>-1349307852</t>
  </si>
  <si>
    <t>"A-1.pp"  0,9*2</t>
  </si>
  <si>
    <t>"A-1.np"  (0,9+1,2*2+2,0)</t>
  </si>
  <si>
    <t>"A-2.np"  (0,9+1,2*2+1,85*2+1,4)</t>
  </si>
  <si>
    <t>"A-3.np"  (0,9+1,2*2+1,85*2+1,4)</t>
  </si>
  <si>
    <t>"A-4.np"  (0,9+1,2*2+1,85*2+1,4)</t>
  </si>
  <si>
    <t>8</t>
  </si>
  <si>
    <t>342291112</t>
  </si>
  <si>
    <t>Ukotvení příček polyuretanovou pěnou, tl. příčky přes 100 mm</t>
  </si>
  <si>
    <t>-1950840783</t>
  </si>
  <si>
    <t>"A-1.np"  (1,25+0,075+1,05+2,3+1,25*2+3,0)</t>
  </si>
  <si>
    <t>"A-2.np"  (1,325+1,95+1,465+0,2+1,25*2+3,0+1,645+1,35+0,9+3,15)</t>
  </si>
  <si>
    <t>"A-3.np"  (1,325+1,95+1,465+0,2+1,25*2+3,0+1,645+1,35+0,9+3,15)</t>
  </si>
  <si>
    <t>"A-4.np"  (1,325+1,97+1,625+1,2*2+3,0+0,9+3,15+1,645+1,25)</t>
  </si>
  <si>
    <t>"B-1.np"  (1,95+1,85+1,8)</t>
  </si>
  <si>
    <t>"B-2.np"  (1,95+1,85+1,8)</t>
  </si>
  <si>
    <t>"B-3.np"  (1,8+3,165+0,6+0,9+0,245+3,66)</t>
  </si>
  <si>
    <t>9</t>
  </si>
  <si>
    <t>342291121</t>
  </si>
  <si>
    <t>Ukotvení příček plochými kotvami, do konstrukce cihelné</t>
  </si>
  <si>
    <t>294946902</t>
  </si>
  <si>
    <t>3,4*2</t>
  </si>
  <si>
    <t>3,45*11</t>
  </si>
  <si>
    <t>3,3*18*3</t>
  </si>
  <si>
    <t>3,45*6*2</t>
  </si>
  <si>
    <t>3,25*4</t>
  </si>
  <si>
    <t>Vodorovné konstrukce</t>
  </si>
  <si>
    <t>10</t>
  </si>
  <si>
    <t>417321414</t>
  </si>
  <si>
    <t>Ztužující pásy a věnce z betonu železového (bez výztuže) tř. C 20/25</t>
  </si>
  <si>
    <t>-594581215</t>
  </si>
  <si>
    <t>napříčky 75 mm v 2200 mm</t>
  </si>
  <si>
    <t>"A-1.np"  0,9*0,075*0,15</t>
  </si>
  <si>
    <t>"A-2.np"  0,075*0,15*(2,0+1,8)</t>
  </si>
  <si>
    <t>"A-3.np"  0,075*0,15*(2,0+1,8)</t>
  </si>
  <si>
    <t>"A-4.np"  0,075*0,15*1,8*2</t>
  </si>
  <si>
    <t>11</t>
  </si>
  <si>
    <t>417351115</t>
  </si>
  <si>
    <t>Bednění bočnic ztužujících pásů a věnců včetně vzpěr zřízení</t>
  </si>
  <si>
    <t>-572317592</t>
  </si>
  <si>
    <t>0,137/0,075/0,15 = 12,178 m věnce</t>
  </si>
  <si>
    <t>12,178*0,15*2</t>
  </si>
  <si>
    <t>12</t>
  </si>
  <si>
    <t>417351116</t>
  </si>
  <si>
    <t>Bednění bočnic ztužujících pásů a věnců včetně vzpěr odstranění</t>
  </si>
  <si>
    <t>1510532350</t>
  </si>
  <si>
    <t>13</t>
  </si>
  <si>
    <t>417361821</t>
  </si>
  <si>
    <t>Výztuž ztužujících pásů a věnců z betonářské oceli 10 505 (R) nebo BSt 500</t>
  </si>
  <si>
    <t>-1435020413</t>
  </si>
  <si>
    <t>hlavní 2x 10 mm</t>
  </si>
  <si>
    <t>12,178*2*0,69/1000*1,1</t>
  </si>
  <si>
    <t>třmínky 6 mm á 150 mm</t>
  </si>
  <si>
    <t>12,178/0,15*0,5*0,26/1000*1,1</t>
  </si>
  <si>
    <t>Úpravy povrchů, podlahy a osazování výplní</t>
  </si>
  <si>
    <t>14</t>
  </si>
  <si>
    <t>612142001</t>
  </si>
  <si>
    <t>Potažení vnitřních ploch pletivem v ploše nebo pruzích, na plném podkladu sklovláknitým vtlačením do tmelu stěn</t>
  </si>
  <si>
    <t>-386703806</t>
  </si>
  <si>
    <t>příčky 75 mm</t>
  </si>
  <si>
    <t>"A-1.pp"  3,4*0,9*2</t>
  </si>
  <si>
    <t>"A-1.np"  3,45*(0,9+1,2*2+2,0)-0,7*1,97+2,2*0,9</t>
  </si>
  <si>
    <t>"A-2.np"  3,3*(0,9+1,2*2+1,85*2+1,4)-(0,7*1,97*4)+2,2*(2,0+1,8)</t>
  </si>
  <si>
    <t>"A-3.np"  3,25*(0,9+1,2*2+1,85*2+1,4)-(0,7*1,97*4)+2,2*(2,0+1,8)</t>
  </si>
  <si>
    <t>"A-4.np"  3,25*(0,9+1,2*2+1,85*2+1,4)-(0,7*1,97*4)+2,2*1,8*2</t>
  </si>
  <si>
    <t>druhá strana</t>
  </si>
  <si>
    <t>115,418</t>
  </si>
  <si>
    <t>Mezisoučet</t>
  </si>
  <si>
    <t>příčky 100 mm</t>
  </si>
  <si>
    <t>"A-1.np"  3,45*(1,25+0,075+1,05+2,3+1,25*2+3,0)-(0,7*1,97*3+0,8*1,97)</t>
  </si>
  <si>
    <t>"A-2.np"  3,3*(1,325+1,95+1,465+0,2+1,25*2+3,0+1,645+1,35+0,9+3,15)-0,7*1,97*7</t>
  </si>
  <si>
    <t>"A-3.np"  3,25*(1,325+1,95+1,465+0,2+1,25*2+3,0+1,645+1,35+0,9+3,15)-0,7*1,97*7</t>
  </si>
  <si>
    <t>"A-4.np"  3,25*(1,325+1,97+1,625+1,2*2+3,0+0,9+3,15+1,645+1,25)-0,7*1,97*7</t>
  </si>
  <si>
    <t>"B-1.np"  3,45*(1,95+1,85+1,8)-0,7*1,97*3</t>
  </si>
  <si>
    <t>"B-2.np"  3,3*(1,95+1,85+1,8)-0,7*1,97*3</t>
  </si>
  <si>
    <t>"B-3.np"  3,25*(1,8+3,165+0,6+0,9+0,245+3,66)</t>
  </si>
  <si>
    <t>234,299</t>
  </si>
  <si>
    <t>612311131</t>
  </si>
  <si>
    <t>Potažení vnitřních ploch štukem tloušťky do 3 mm svislých konstrukcí stěn</t>
  </si>
  <si>
    <t>1250540141</t>
  </si>
  <si>
    <t>nové příčky</t>
  </si>
  <si>
    <t>(3,4+3,45+3,3+3,25+3,25)/5 = 3,33 m</t>
  </si>
  <si>
    <t>699,434/3,33*(3,33-2,1)</t>
  </si>
  <si>
    <t>stávající omítky</t>
  </si>
  <si>
    <t>330,899</t>
  </si>
  <si>
    <t>zazdívky</t>
  </si>
  <si>
    <t>22,68</t>
  </si>
  <si>
    <t>16</t>
  </si>
  <si>
    <t>612321121</t>
  </si>
  <si>
    <t>Omítka vápenocementová vnitřních ploch nanášená ručně jednovrstvá, tloušťky do 10 mm hladká svislých konstrukcí stěn</t>
  </si>
  <si>
    <t>-76181753</t>
  </si>
  <si>
    <t>nové zazdívky</t>
  </si>
  <si>
    <t>1,1*2,1*2</t>
  </si>
  <si>
    <t>(1,1*2,1+1,0*2,1)*2</t>
  </si>
  <si>
    <t>17</t>
  </si>
  <si>
    <t>612325411</t>
  </si>
  <si>
    <t>Oprava vápenocementové nebo vápenné omítky vnitřních ploch hladké, tloušťky do 20 mm stěn, v rozsahu opravované plochy do 10%</t>
  </si>
  <si>
    <t>-1235377521</t>
  </si>
  <si>
    <t>A-1.pp</t>
  </si>
  <si>
    <t>(0,45*2+2,465-0,8+3,805+1,94+0,545)*3,4-0,8*1,97-1,2*1,0</t>
  </si>
  <si>
    <t>"A-1.np" 2*(5,44+4,475+0,7)*(3,45-2,1)</t>
  </si>
  <si>
    <t>"A-2.np" 2*(5,605+4,475+0,7+(2,925+3,615)/2+3,9)*(3,3-2,1)</t>
  </si>
  <si>
    <t>"A-3.np" 2*(5,605+4,475+0,7+(2,925+3,615)/2+3,9)*(3,25-2,1)</t>
  </si>
  <si>
    <t>"A-4.np" 2*(5,605+4,475+0,7+(2,925+3,615)/2+3,9)*(3,25-2,1)</t>
  </si>
  <si>
    <t>"B-1.np" 2*((1,965+1,71)/2+3,41)*(3,45-2,0)</t>
  </si>
  <si>
    <t>"B-2.np" 2*((1,965+1,71)/2+3,41)*(3,45-2,0)</t>
  </si>
  <si>
    <t>B-3.np</t>
  </si>
  <si>
    <t>(6,25*2+2,7*2+6,25*2+2,7*2)*3,25-(0,8*1,97*3+0,7*2,5*2+1,4*1,0+0,9*1,0)</t>
  </si>
  <si>
    <t>(4,24+2,7+1,8+3,64)*(3,25-2,2)</t>
  </si>
  <si>
    <t>18</t>
  </si>
  <si>
    <t>631312141</t>
  </si>
  <si>
    <t>Doplnění dosavadních mazanin prostým betonem s dodáním hmot, bez potěru, plochy jednotlivě rýh v dosavadních mazaninách</t>
  </si>
  <si>
    <t>-2046377045</t>
  </si>
  <si>
    <t>po vybouraných příčkách</t>
  </si>
  <si>
    <t>----  A  ---- 100 mm</t>
  </si>
  <si>
    <t>"1.np"  0,1*0,1*(2,65*2+2,7+1,535*3+2,95+0,95)</t>
  </si>
  <si>
    <t>"2.np"  0,1*0,1*(1,6*2+0,95+1,4*3+2,85+1,7+3,905)</t>
  </si>
  <si>
    <t>"3.np"  0,1*0,1*(1,6*2+0,95+1,4*3+2,85+1,7+3,905)</t>
  </si>
  <si>
    <t>"4.np"  0,1*0,1*(1,6*2+0,95+5,605+3,0+2,8)</t>
  </si>
  <si>
    <t>----  B  ----</t>
  </si>
  <si>
    <t>"1.np"  0,1*0,1*(1,965+1,35+1,78+1,6)</t>
  </si>
  <si>
    <t>"2.np"  0,1*0,1*(1,965+1,35+1,8)</t>
  </si>
  <si>
    <t>"3.np"  0,1*0,1*(0,8*4+0,65*2)</t>
  </si>
  <si>
    <t>---B  ---  3.np  150 mm</t>
  </si>
  <si>
    <t>0,1*0,15*(2,35+1,9)</t>
  </si>
  <si>
    <t>doplnění u nových příček</t>
  </si>
  <si>
    <t>32,3*0,05*0,1</t>
  </si>
  <si>
    <t>83,98*0,05*0,1</t>
  </si>
  <si>
    <t>19</t>
  </si>
  <si>
    <t>632481211</t>
  </si>
  <si>
    <t>Separační vrstva k oddělení podlahových vrstev z papíru potaženého fólií</t>
  </si>
  <si>
    <t>-778247118</t>
  </si>
  <si>
    <t>ochrana podlahy chodby a schodiště</t>
  </si>
  <si>
    <t>200</t>
  </si>
  <si>
    <t>20</t>
  </si>
  <si>
    <t>642942611</t>
  </si>
  <si>
    <t>Osazování zárubní nebo rámů kovových dveřních lisovaných nebo z úhelníků bez dveřních křídel, na montážní pěnu, plochy otvoru do 2,5 m2</t>
  </si>
  <si>
    <t>-1244298208</t>
  </si>
  <si>
    <t>4+1+1</t>
  </si>
  <si>
    <t>3+5+1</t>
  </si>
  <si>
    <t>5+3+1</t>
  </si>
  <si>
    <t>---  B  ---</t>
  </si>
  <si>
    <t>3+3+1</t>
  </si>
  <si>
    <t>M</t>
  </si>
  <si>
    <t>553313350</t>
  </si>
  <si>
    <t>zárubeň ocelová pro porobeton 75 700 L/P</t>
  </si>
  <si>
    <t>448037659</t>
  </si>
  <si>
    <t>1+3+3+3</t>
  </si>
  <si>
    <t>22</t>
  </si>
  <si>
    <t>553313480</t>
  </si>
  <si>
    <t>zárubeň ocelová pro porobeton 100 700 L/P</t>
  </si>
  <si>
    <t>993942014</t>
  </si>
  <si>
    <t>4+1</t>
  </si>
  <si>
    <t>5+1</t>
  </si>
  <si>
    <t>3+3</t>
  </si>
  <si>
    <t>23</t>
  </si>
  <si>
    <t>553313840</t>
  </si>
  <si>
    <t>zárubeň ocelová pro porobeton 150 800 L/P</t>
  </si>
  <si>
    <t>-1051991033</t>
  </si>
  <si>
    <t>24</t>
  </si>
  <si>
    <t>642945111</t>
  </si>
  <si>
    <t>Osazování ocelových zárubní protipožárních nebo protiplynových dveří do vynechaného otvoru, s obetonováním, dveří jednokřídlových do 2,5 m2</t>
  </si>
  <si>
    <t>1538520180</t>
  </si>
  <si>
    <t>1+2+3+3+3+2+2+2</t>
  </si>
  <si>
    <t>25</t>
  </si>
  <si>
    <t>553313940</t>
  </si>
  <si>
    <t>zárubeň ocelová pro porobeton s drážkou YH 75 DV 700 L/P</t>
  </si>
  <si>
    <t>R - položka</t>
  </si>
  <si>
    <t>386285324</t>
  </si>
  <si>
    <t>1+1+1</t>
  </si>
  <si>
    <t>26</t>
  </si>
  <si>
    <t>553314000</t>
  </si>
  <si>
    <t>zárubeň ocelová pro porobeton s drážkou 100 700 L/P</t>
  </si>
  <si>
    <t>624120633</t>
  </si>
  <si>
    <t>1+1+1+2+2</t>
  </si>
  <si>
    <t>27</t>
  </si>
  <si>
    <t>553314102</t>
  </si>
  <si>
    <t>zárubeň ocelová pro porobeton s drážkouYH 125 DV 700 L/P</t>
  </si>
  <si>
    <t>-482577195</t>
  </si>
  <si>
    <t>28</t>
  </si>
  <si>
    <t>553314020</t>
  </si>
  <si>
    <t>zárubeň ocelová pro porobeton s drážkou 100 800 L/P</t>
  </si>
  <si>
    <t>908923571</t>
  </si>
  <si>
    <t>1+2+2</t>
  </si>
  <si>
    <t>Ostatní konstrukce a práce, bourání</t>
  </si>
  <si>
    <t>29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</si>
  <si>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</si>
  <si>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</si>
  <si>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1451189156</t>
  </si>
  <si>
    <t>10,0*7,0*5</t>
  </si>
  <si>
    <t>5,0*5,0*2+12,0*8,0</t>
  </si>
  <si>
    <t>30</t>
  </si>
  <si>
    <t>962031132</t>
  </si>
  <si>
    <t>Bourání příček z cihel, tvárnic nebo příčkovek z cihel pálených, plných nebo dutých na maltu vápennou nebo vápenocementovou, tl. do 100 mm</t>
  </si>
  <si>
    <t>1859279623</t>
  </si>
  <si>
    <t>----  A  ----</t>
  </si>
  <si>
    <t>"1.np"  (3,45+0,1)*(2,65*2+2,7+1,535*3+2,95+0,95)-0,6*1,97*7</t>
  </si>
  <si>
    <t>"2.np"  (3,3+0,1)*(1,6*2+0,95+1,4*3+2,85+1,7+3,905)-0,6*1,97*7</t>
  </si>
  <si>
    <t>"3.np"  (3,25+0,1)*(1,6*2+0,95+1,4*3+2,85+1,7+3,905)-0,6*1,97*7</t>
  </si>
  <si>
    <t>"4.np"  (3,25+0,1)*(1,6*2+0,95+5,605+3,0+2,8)-0,6*1,97*4</t>
  </si>
  <si>
    <t>"1.np"  (3,45+0,1)*(1,965+1,35+1,78+1,6)-0,6*1,97*4</t>
  </si>
  <si>
    <t>"2.np"  (3,0+0,1)*(1,965+1,35+1,78)-0,6*1,97*3</t>
  </si>
  <si>
    <t>"3.np"  (3,25+0,1)*(0,8*4+0,65*2)</t>
  </si>
  <si>
    <t>31</t>
  </si>
  <si>
    <t>962031133</t>
  </si>
  <si>
    <t>Bourání příček z cihel, tvárnic nebo příčkovek z cihel pálených, plných nebo dutých na maltu vápennou nebo vápenocementovou, tl. do 150 mm</t>
  </si>
  <si>
    <t>-1921768783</t>
  </si>
  <si>
    <t>---B  ---  3.np</t>
  </si>
  <si>
    <t>(3,25+0,1)*(2,35+1,9)</t>
  </si>
  <si>
    <t>32</t>
  </si>
  <si>
    <t>965043321</t>
  </si>
  <si>
    <t>Bourání mazanin betonových s potěrem nebo teracem tl. do 100 mm, plochy do 1 m2</t>
  </si>
  <si>
    <t>1208809771</t>
  </si>
  <si>
    <t>pro nové příčky  75 mm</t>
  </si>
  <si>
    <t>"A-1.pp"  0,9*2*0,1*0,1</t>
  </si>
  <si>
    <t>"A-1.np"  (0,9*2+1,2*2+2,0)*0,1*0,1</t>
  </si>
  <si>
    <t>"A-2.np"  (0,9+1,2*2+2,0+1,8+1,85*2+1,4)*0,1*0,1</t>
  </si>
  <si>
    <t>"A-3.np"  (0,9+1,2*2+2,0+1,8+1,85*2+1,4)*0,1*0,1</t>
  </si>
  <si>
    <t>"A-4.np"  (0,9+1,2*2+1,8*2+1,85*2+1,4)*0,1*0,1</t>
  </si>
  <si>
    <t>pro nové příčky  100 mm</t>
  </si>
  <si>
    <t>"A-1.np"  (1,25+0,075+1,05+2,3+1,25*2+3,0)*0,1*0,15</t>
  </si>
  <si>
    <t>"A-2.np"  (1,325+1,95+1,465+0,2+1,25*2+3,0+1,645+1,35+0,9+3,15)*0,1*0,15</t>
  </si>
  <si>
    <t>"A-3.np"  (1,325+1,95+1,465+0,2+1,25*2+3,0+1,645+1,35+0,9+3,15)*0,1*0,15</t>
  </si>
  <si>
    <t>"A-4.np"  (1,325+1,97+1,625+1,2*2+3,0+0,9+3,15+1,645+1,25)*0,1*0,15</t>
  </si>
  <si>
    <t>"B-1.np"  (1,95+1,85+1,8)*0,1*0,15</t>
  </si>
  <si>
    <t>"B-2.np"  (1,95+1,85+1,8)*0,1*0,15</t>
  </si>
  <si>
    <t>"B-3.np"  (1,8+3,165+0,6+0,9+0,245+3,66)*0,1*0,15</t>
  </si>
  <si>
    <t>33</t>
  </si>
  <si>
    <t>965043441</t>
  </si>
  <si>
    <t>Bourání mazanin betonových s potěrem nebo teracem tl. do 150 mm, plochy přes 4 m2</t>
  </si>
  <si>
    <t>63923300</t>
  </si>
  <si>
    <t>podlaha vkoupelně B - 3.np</t>
  </si>
  <si>
    <t>0,15*5,35*5,0</t>
  </si>
  <si>
    <t>34</t>
  </si>
  <si>
    <t>965046111</t>
  </si>
  <si>
    <t>Broušení stávajících betonových podlah úběr do 3 mm</t>
  </si>
  <si>
    <t>800200020</t>
  </si>
  <si>
    <t>srovnánípodkladu pod dlažbu</t>
  </si>
  <si>
    <t>218,345</t>
  </si>
  <si>
    <t>35</t>
  </si>
  <si>
    <t>965046119</t>
  </si>
  <si>
    <t>Broušení stávajících betonových podlah Příplatek k ceně za každý další 1 mm úběru</t>
  </si>
  <si>
    <t>-270220684</t>
  </si>
  <si>
    <t>218,345*2</t>
  </si>
  <si>
    <t>36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</si>
  <si>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</si>
  <si>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</si>
  <si>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-1059983166</t>
  </si>
  <si>
    <t>1.pp - A</t>
  </si>
  <si>
    <t>0,15*2,0*2</t>
  </si>
  <si>
    <t>1.np - A</t>
  </si>
  <si>
    <t>0,15*2,0*2*2</t>
  </si>
  <si>
    <t>2.np - A</t>
  </si>
  <si>
    <t>3.np - A</t>
  </si>
  <si>
    <t>4.np - A</t>
  </si>
  <si>
    <t>37</t>
  </si>
  <si>
    <t>968072455</t>
  </si>
  <si>
    <t>Vybourání kovových rámů oken s křídly, dveřních zárubní, vrat, stěn, ostění nebo obkladů dveřních zárubní, plochy do 2 m2</t>
  </si>
  <si>
    <t>1088174324</t>
  </si>
  <si>
    <t>---  A  ---</t>
  </si>
  <si>
    <t>0,8*2,0+0,6*2,0*6+0,8*2,0*2</t>
  </si>
  <si>
    <t>0,6*2,0*7+0,8*2,0*2</t>
  </si>
  <si>
    <t>0,6*2,0*4+0,8*2,0*4</t>
  </si>
  <si>
    <t>---  B ---</t>
  </si>
  <si>
    <t>0,6*2,0*4+0,8*2,0*2</t>
  </si>
  <si>
    <t>0,6*2,0*3+0,8*2,0*2</t>
  </si>
  <si>
    <t>0,8*2,0*4</t>
  </si>
  <si>
    <t>38</t>
  </si>
  <si>
    <t>971033631</t>
  </si>
  <si>
    <t>Vybourání otvorů ve zdivu základovém nebo nadzákladovém z cihel, tvárnic, příčkovek z cihel pálených na maltu vápennou nebo vápenocementovou plochy do 4 m2, tl. do 150 mm</t>
  </si>
  <si>
    <t>-974992741</t>
  </si>
  <si>
    <t>"B-3.np"  0,8*2,0*2</t>
  </si>
  <si>
    <t>39</t>
  </si>
  <si>
    <t>971033651</t>
  </si>
  <si>
    <t>Vybourání otvorů ve zdivu základovém nebo nadzákladovém z cihel, tvárnic, příčkovek z cihel pálených na maltu vápennou nebo vápenocementovou plochy do 4 m2, tl. do 600 mm</t>
  </si>
  <si>
    <t>-1751610045</t>
  </si>
  <si>
    <t>"A-2.np"  0,45*1,0*2,0</t>
  </si>
  <si>
    <t>"A-3.np"  0,45*1,0*2,0</t>
  </si>
  <si>
    <t>40</t>
  </si>
  <si>
    <t>977312112</t>
  </si>
  <si>
    <t>Řezání stávajících betonových mazanin s vyztužením hloubky přes 50 do 100 mm</t>
  </si>
  <si>
    <t>-83624102</t>
  </si>
  <si>
    <t>pro nové příčky 75 mm</t>
  </si>
  <si>
    <t>"A-1.pp"  0,9*2*2</t>
  </si>
  <si>
    <t>"A-1.np"  (0,9*2+1,2*2+2,0)*2</t>
  </si>
  <si>
    <t>"A-2.np"  (0,9+1,2*2+2,0+1,8+1,85*2+1,4)*2</t>
  </si>
  <si>
    <t>"A-3.np"  (0,9+1,2*2+2,0+1,8+1,85*2+1,4)*2*2</t>
  </si>
  <si>
    <t>"A-4.np"  (0,9+1,2*2+1,8*2+1,85*2+1,4)*2</t>
  </si>
  <si>
    <t>pro nové příčky 100 mm</t>
  </si>
  <si>
    <t>"A-1.np"  (1,25+0,075+1,05+2,3+1,25*2+3,0)*2</t>
  </si>
  <si>
    <t>"A-2.np"  (1,325+1,95+1,465+0,2+1,25*2+3,0+1,645+1,35+0,9+3,15)*2</t>
  </si>
  <si>
    <t>"A-3.np"  (1,325+1,95+1,465+0,2+1,25*2+3,0+1,645+1,35+0,9+3,15)*2</t>
  </si>
  <si>
    <t>"A-4.np"  (1,325+1,97+1,625+1,2*2+3,0+0,9+3,15+1,645+1,25)*2</t>
  </si>
  <si>
    <t>"B-1.np"  (1,95+1,85+1,8)*2</t>
  </si>
  <si>
    <t>"B-2.np"  (1,95+1,85+1,8)*2</t>
  </si>
  <si>
    <t>"B-3.np"  (1,8+3,165+0,6+0,9+0,245+3,66)*2</t>
  </si>
  <si>
    <t>41</t>
  </si>
  <si>
    <t>10.467.335</t>
  </si>
  <si>
    <t>Piktogram pro EXIT únik šipka</t>
  </si>
  <si>
    <t>KS</t>
  </si>
  <si>
    <t>557539124</t>
  </si>
  <si>
    <t>42</t>
  </si>
  <si>
    <t>10.467.3</t>
  </si>
  <si>
    <t>Piktogram na dveře (popis místnosti)</t>
  </si>
  <si>
    <t>380395083</t>
  </si>
  <si>
    <t>997</t>
  </si>
  <si>
    <t>Přesun sutě</t>
  </si>
  <si>
    <t>43</t>
  </si>
  <si>
    <t>997013114</t>
  </si>
  <si>
    <t>Vnitrostaveništní doprava suti a vybouraných hmot vodorovně do 50 m svisle s použitím mechanizace pro budovy a haly výšky přes 12 do 15 m</t>
  </si>
  <si>
    <t>-210738796</t>
  </si>
  <si>
    <t>44</t>
  </si>
  <si>
    <t>997013311</t>
  </si>
  <si>
    <t>Doprava suti shozem montáž a demontáž shozu výšky do 10 m</t>
  </si>
  <si>
    <t>-2106167973</t>
  </si>
  <si>
    <t>4,9+8,65</t>
  </si>
  <si>
    <t>45</t>
  </si>
  <si>
    <t>997013312</t>
  </si>
  <si>
    <t>Doprava suti shozem montáž a demontáž shozu výšky přes 10 do 20 m</t>
  </si>
  <si>
    <t>-1525617926</t>
  </si>
  <si>
    <t>46</t>
  </si>
  <si>
    <t>997013321</t>
  </si>
  <si>
    <t>Doprava suti shozem montáž a demontáž shozu výšky Příplatek za první a každý další den použití shozu k ceně -3311</t>
  </si>
  <si>
    <t>774850871</t>
  </si>
  <si>
    <t>13,55*20 'Přepočtené koeficientem množství</t>
  </si>
  <si>
    <t>47</t>
  </si>
  <si>
    <t>997013322</t>
  </si>
  <si>
    <t>Doprava suti shozem montáž a demontáž shozu výšky Příplatek za první a každý další den použití shozu k ceně -3312</t>
  </si>
  <si>
    <t>-288095327</t>
  </si>
  <si>
    <t>13,375*20 'Přepočtené koeficientem množství</t>
  </si>
  <si>
    <t>48</t>
  </si>
  <si>
    <t>997013501</t>
  </si>
  <si>
    <t>Odvoz suti a vybouraných hmot na skládku nebo meziskládku se složením, na vzdálenost do 1 km</t>
  </si>
  <si>
    <t>-219277666</t>
  </si>
  <si>
    <t>49</t>
  </si>
  <si>
    <t>997013509</t>
  </si>
  <si>
    <t>Odvoz suti a vybouraných hmot na skládku nebo meziskládku se složením, na vzdálenost Příplatek k ceně za každý další i započatý 1 km přes 1 km</t>
  </si>
  <si>
    <t>-1057861548</t>
  </si>
  <si>
    <t>113,788*10 'Přepočtené koeficientem množství</t>
  </si>
  <si>
    <t>50</t>
  </si>
  <si>
    <t>997013831</t>
  </si>
  <si>
    <t>Poplatek za uložení stavebního odpadu na skládce (skládkovné) směsného</t>
  </si>
  <si>
    <t>1732363469</t>
  </si>
  <si>
    <t>998</t>
  </si>
  <si>
    <t>Přesun hmot</t>
  </si>
  <si>
    <t>51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</si>
  <si>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</si>
  <si>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</si>
  <si>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-1521388793</t>
  </si>
  <si>
    <t>PSV</t>
  </si>
  <si>
    <t>Práce a dodávky PSV</t>
  </si>
  <si>
    <t>763</t>
  </si>
  <si>
    <t>Konstrukce suché výstavby</t>
  </si>
  <si>
    <t>52</t>
  </si>
  <si>
    <t>763131411</t>
  </si>
  <si>
    <t>Podhled ze sádrokartonových desek dvouvrstvá zavěšená spodní konstrukce z ocelových profilů CD, UD jednoduše opláštěná deskou standardní A, tl. 12,5 mm, bez TI</t>
  </si>
  <si>
    <t>207795288</t>
  </si>
  <si>
    <t>"A-1.np"  16,15+4,08+1,73</t>
  </si>
  <si>
    <t>"A-2.np"  20,94+1,73+5,65+3,91+1,52</t>
  </si>
  <si>
    <t>"A-3.np"  20,94+1,73+5,65+3,91+1,52</t>
  </si>
  <si>
    <t>"A-4.np"  21,62+1,84+5,65+3,91+1,52</t>
  </si>
  <si>
    <t>"B-1.np"  5,82+6,0</t>
  </si>
  <si>
    <t>"B-2.np"  5,82+6,0</t>
  </si>
  <si>
    <t>53</t>
  </si>
  <si>
    <t>763131451</t>
  </si>
  <si>
    <t>Podhled ze sádrokartonových desek dvouvrstvá zavěšená spodní konstrukce z ocelových profilů CD, UD jednoduše opláštěná deskou impregnovanou H2, tl. 12,5 mm, bez TI</t>
  </si>
  <si>
    <t>1819464526</t>
  </si>
  <si>
    <t>10,93+7,57</t>
  </si>
  <si>
    <t>54</t>
  </si>
  <si>
    <t>763131713</t>
  </si>
  <si>
    <t>Podhled ze sádrokartonových desek ostatní práce a konstrukce na podhledech ze sádrokartonových desek napojení na obvodové konstrukce profilem</t>
  </si>
  <si>
    <t>94793948</t>
  </si>
  <si>
    <t>(1,425*2+1,25*2+1,425*2+0,9*2)</t>
  </si>
  <si>
    <t>(2,3*2+2,0*2+1,25*2+1,42*2+1,25*2+1,385*2)</t>
  </si>
  <si>
    <t>(5,44*2+2,575*2+1,35*2+0,3*2)</t>
  </si>
  <si>
    <t>(1,425*2+1,25*2+1,425*4+0,9*4)</t>
  </si>
  <si>
    <t>(1,4*2+2,0*2+1,25*2+1,42*2+1,25*2+1,385*2)</t>
  </si>
  <si>
    <t>(5,605*2+2,375*2+1,35*2+0,3*2)</t>
  </si>
  <si>
    <t>(2,32*2+0,9*2+1,85*4+0,7*2+1,0*2+1,5*2+1,3*2+1,57*2+1,35*2)</t>
  </si>
  <si>
    <t>14,65+17,41+19,26+28,68</t>
  </si>
  <si>
    <t>80</t>
  </si>
  <si>
    <t>B-1.np</t>
  </si>
  <si>
    <t>(1,355*2+0,9*2+0,955*2+1,965*2+1,8*2+1,75*2)</t>
  </si>
  <si>
    <t>(1,8*4+1,355*2+1,94*2)</t>
  </si>
  <si>
    <t>B-2.np</t>
  </si>
  <si>
    <t>17,45+13,79</t>
  </si>
  <si>
    <t>(2,7*2+4,24*2)</t>
  </si>
  <si>
    <t>(2,145*2+3,64*2)</t>
  </si>
  <si>
    <t>55</t>
  </si>
  <si>
    <t>763131714</t>
  </si>
  <si>
    <t>Podhled ze sádrokartonových desek ostatní práce a konstrukce na podhledech ze sádrokartonových desek základní penetrační nátěr</t>
  </si>
  <si>
    <t>496079542</t>
  </si>
  <si>
    <t>147,64+18,5</t>
  </si>
  <si>
    <t>56</t>
  </si>
  <si>
    <t>763131761</t>
  </si>
  <si>
    <t>Podhled ze sádrokartonových desek Příplatek k cenám za plochu do 3 m2 jednotlivě</t>
  </si>
  <si>
    <t>-1600927659</t>
  </si>
  <si>
    <t>57</t>
  </si>
  <si>
    <t>763131772</t>
  </si>
  <si>
    <t>Podhled ze sádrokartonových desek Příplatek k cenám za rovinnost kvality celoplošné tmelení [Q4]</t>
  </si>
  <si>
    <t>1717286344</t>
  </si>
  <si>
    <t>58</t>
  </si>
  <si>
    <t>763164531</t>
  </si>
  <si>
    <t>Obklad ze sádrokartonových desek konstrukcí kovových včetně ochranných úhelníků ve tvaru L rozvinuté šíře přes 0,4 do 0,8 m, opláštěný deskou standardní A, tl. 12,5 mm</t>
  </si>
  <si>
    <t>2137861943</t>
  </si>
  <si>
    <t>59</t>
  </si>
  <si>
    <t>763164631</t>
  </si>
  <si>
    <t>Obklad ze sádrokartonových desek konstrukcí kovových včetně ochranných úhelníků ve tvaru U rozvinuté šíře přes 0,6 do 1,2 m, opláštěný deskou standardní A, tl. 12,5 mm</t>
  </si>
  <si>
    <t>-1729347588</t>
  </si>
  <si>
    <t>60</t>
  </si>
  <si>
    <t>763231821</t>
  </si>
  <si>
    <t>Demontáž podhledu ze sádrovláknitých desek s nosnou konstrukcí z ocelových profilů, opláštění jednoduché</t>
  </si>
  <si>
    <t>-2061985533</t>
  </si>
  <si>
    <t>61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</si>
  <si>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</si>
  <si>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</si>
  <si>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794726654</t>
  </si>
  <si>
    <t>62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</si>
  <si>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</si>
  <si>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</si>
  <si>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778559837</t>
  </si>
  <si>
    <t>764</t>
  </si>
  <si>
    <t>Konstrukce klempířské</t>
  </si>
  <si>
    <t>63</t>
  </si>
  <si>
    <t>764346323</t>
  </si>
  <si>
    <t>Lemování ventilačních nástavců z titanzinkového lesklého válcovaného plechu výšky do 1000 mm, se stříškou střech s krytinou skládanou mimo prejzovou nebo z plechu, průměru přes 100 do 150 mm</t>
  </si>
  <si>
    <t>-1477959855</t>
  </si>
  <si>
    <t>64</t>
  </si>
  <si>
    <t>998764103</t>
  </si>
  <si>
    <t>Přesun hmot pro konstrukce klempířské stanovený z hmotnosti přesunovaného materiálu vodorovná dopravní vzdálenost do 50 m v objektech výšky přes 12 do 24 m</t>
  </si>
  <si>
    <t>166485687</t>
  </si>
  <si>
    <t>65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</si>
  <si>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</si>
  <si>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</si>
  <si>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-1163990083</t>
  </si>
  <si>
    <t>766</t>
  </si>
  <si>
    <t>Konstrukce truhlářské</t>
  </si>
  <si>
    <t>66</t>
  </si>
  <si>
    <t>766660001</t>
  </si>
  <si>
    <t>Montáž dveřních křídel dřevěných nebo plastových otevíravých do ocelové zárubně povrchově upravených jednokřídlových, šířky do 800 mm</t>
  </si>
  <si>
    <t>-1732398449</t>
  </si>
  <si>
    <t>67</t>
  </si>
  <si>
    <t>611-2/700</t>
  </si>
  <si>
    <t>dveře dřevěné vnitřní hladké plné 1křídlové 700x1970 mm vč.kování (specifikace dle PD - Výpis otvorových prvků)</t>
  </si>
  <si>
    <t>1157302729</t>
  </si>
  <si>
    <t>4+1+3+5+5+3+3+5</t>
  </si>
  <si>
    <t>68</t>
  </si>
  <si>
    <t>611-3/700</t>
  </si>
  <si>
    <t>-244987220</t>
  </si>
  <si>
    <t>1+1+1+1</t>
  </si>
  <si>
    <t>69</t>
  </si>
  <si>
    <t>611-2/800</t>
  </si>
  <si>
    <t>dveře dřevěné vnitřní hladké plné 1křídlové 800x1970 mm vč.kování (specifikace dle PD - Výpis otvorových prvků)</t>
  </si>
  <si>
    <t>-1480242242</t>
  </si>
  <si>
    <t>70</t>
  </si>
  <si>
    <t>766660021</t>
  </si>
  <si>
    <t>Montáž dveřních křídel dřevěných nebo plastových otevíravých do ocelové zárubně protipožárních jednokřídlových, šířky do 800 mm</t>
  </si>
  <si>
    <t>-1170355639</t>
  </si>
  <si>
    <t>71</t>
  </si>
  <si>
    <t>611656010</t>
  </si>
  <si>
    <t>dveře vnitřní požárně odolné, lakovaná MDF,odolnost EI (EW) 30 D3,1křídlové 70 x 197 cm</t>
  </si>
  <si>
    <t>1936107724</t>
  </si>
  <si>
    <t>1*2+1*2+1*2+2+2</t>
  </si>
  <si>
    <t>72</t>
  </si>
  <si>
    <t>611656020</t>
  </si>
  <si>
    <t>dveře vnitřní požárně odolné, lakovaná MDF,odolnost EI (EW) 30 D3,1křídlové 80 x 197 cm</t>
  </si>
  <si>
    <t>614190695</t>
  </si>
  <si>
    <t>1+2+1+1+1+2</t>
  </si>
  <si>
    <t>73</t>
  </si>
  <si>
    <t>766660717</t>
  </si>
  <si>
    <t>Montáž dveřních doplňků samozavírače na zárubeň ocelovou</t>
  </si>
  <si>
    <t>1502402219</t>
  </si>
  <si>
    <t>74</t>
  </si>
  <si>
    <t>549172600</t>
  </si>
  <si>
    <t>samozavírač dveří hydraulický K214 č.13 zlatá bronz</t>
  </si>
  <si>
    <t>1543735448</t>
  </si>
  <si>
    <t>75</t>
  </si>
  <si>
    <t>766691914</t>
  </si>
  <si>
    <t>Ostatní práce vyvěšení nebo zavěšení křídel s případným uložením a opětovným zavěšením po provedení stavebních změn dřevěných dveřních, plochy do 2 m2</t>
  </si>
  <si>
    <t>1918519871</t>
  </si>
  <si>
    <t>vyvěšení</t>
  </si>
  <si>
    <t>"A" 34</t>
  </si>
  <si>
    <t>"B" 15</t>
  </si>
  <si>
    <t>76</t>
  </si>
  <si>
    <t>998766103</t>
  </si>
  <si>
    <t>Přesun hmot pro konstrukce truhlářské stanovený z hmotnosti přesunovaného materiálu vodorovná dopravní vzdálenost do 50 m v objektech výšky přes 12 do 24 m</t>
  </si>
  <si>
    <t>165429237</t>
  </si>
  <si>
    <t>77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</si>
  <si>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</si>
  <si>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</si>
  <si>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1354059955</t>
  </si>
  <si>
    <t>771</t>
  </si>
  <si>
    <t>Podlahy z dlaždic</t>
  </si>
  <si>
    <t>78</t>
  </si>
  <si>
    <t>771474113</t>
  </si>
  <si>
    <t>Montáž soklíků z dlaždic keramických lepených flexibilním lepidlem rovných výšky přes 90 do 120 mm</t>
  </si>
  <si>
    <t>574265148</t>
  </si>
  <si>
    <t>0,45*2+2,465-0,8+3,805+1,94+0,545</t>
  </si>
  <si>
    <t>6,25*2+2,7*2+6,25*2+2,7*2-0,8*3-0,7*2</t>
  </si>
  <si>
    <t>79</t>
  </si>
  <si>
    <t>771571810</t>
  </si>
  <si>
    <t>Demontáž podlah z dlaždic keramických kladených do malty</t>
  </si>
  <si>
    <t>-1520661820</t>
  </si>
  <si>
    <t>-------------  A  ----------------</t>
  </si>
  <si>
    <t>"1,pp"  (2,8+3,45)/2*(3,7+3,8)/2</t>
  </si>
  <si>
    <t>"1.np"  0,8*1,535*3+2,9*2,7+1,2*2,65+1,55*2,65+1,535*1,55+1,535*1,0-0,6*0,7*2</t>
  </si>
  <si>
    <t>"2.np"  4,475*5,605-0,6*1,4+(2,925+3,615)/2*3,9</t>
  </si>
  <si>
    <t>"3.np"  4,475*5,605-0,6*1,4+(2,925+3,615)/2*3,9</t>
  </si>
  <si>
    <t>"4.np"  4,475*5,605-0,6*1,4+(2,925+3,615)/2*3,9</t>
  </si>
  <si>
    <t>--------  B  -----</t>
  </si>
  <si>
    <t>"1.np"  (1,71+1,965)/2*3,41+1,8*3,505</t>
  </si>
  <si>
    <t>"2.np"  (1,71+1,965)/2*3,41+1,8*3,505</t>
  </si>
  <si>
    <t>"3.np"  (2,7*6,25)+5,0*6,25</t>
  </si>
  <si>
    <t>771574351</t>
  </si>
  <si>
    <t>Montáž podlah z dlaždic keramických lepených flexibilním lepidlem rychletuhnoucím režných nebo glazovaných protiskluzných nebo reliefovaných do 50 ks/ m2</t>
  </si>
  <si>
    <t>-2111035715</t>
  </si>
  <si>
    <t>"A-1.pp"  11,5+0,5*0,9</t>
  </si>
  <si>
    <t>"A-1.np"  16,15+4,08+1,73+0,3*0,9</t>
  </si>
  <si>
    <t>"A-2.np"  20,94+1,73+5,65+3,91+1,52+0,3*0,9+0,45*1,1</t>
  </si>
  <si>
    <t>"A-3.np"  20,94+1,73+5,65+3,91+1,52+0,3*0,9+0,45*1,1</t>
  </si>
  <si>
    <t>"A-4.np"  21,62+1,84+5,65+3,91+1,52+0,3*0,9+0,45*1,1</t>
  </si>
  <si>
    <t>"B-1.np"  5,82+6,0+0,25*1,1*2</t>
  </si>
  <si>
    <t>"B-2.np"  5,82+6,0+0,25*1,1*2</t>
  </si>
  <si>
    <t>"B-3.np"  16,87+16,62+10,93+7,57+3,1</t>
  </si>
  <si>
    <t>81</t>
  </si>
  <si>
    <t>597611370</t>
  </si>
  <si>
    <t>dlaždice keramické - koupelny  30 x 30 x 1 cm I. j.</t>
  </si>
  <si>
    <t>1494873132</t>
  </si>
  <si>
    <t>sokl</t>
  </si>
  <si>
    <t>40,855*0,1</t>
  </si>
  <si>
    <t>222,431*1,1 'Přepočtené koeficientem množství</t>
  </si>
  <si>
    <t>82</t>
  </si>
  <si>
    <t>771579191</t>
  </si>
  <si>
    <t>Montáž podlah z dlaždic keramických Příplatek k cenám za plochu do 5 m2 jednotlivě</t>
  </si>
  <si>
    <t>-1940000879</t>
  </si>
  <si>
    <t>218,345/3*2</t>
  </si>
  <si>
    <t>83</t>
  </si>
  <si>
    <t>771579192</t>
  </si>
  <si>
    <t>Montáž podlah z dlaždic keramických Příplatek k cenám za podlahy v omezeném prostoru</t>
  </si>
  <si>
    <t>-1921077657</t>
  </si>
  <si>
    <t>84</t>
  </si>
  <si>
    <t>771579196</t>
  </si>
  <si>
    <t>Montáž podlah z dlaždic keramických Příplatek k cenám za dvousložkový spárovací tmel</t>
  </si>
  <si>
    <t>-1441716327</t>
  </si>
  <si>
    <t>85</t>
  </si>
  <si>
    <t>771579197</t>
  </si>
  <si>
    <t>Montáž podlah z dlaždic keramických Příplatek k cenám za dvousložkové lepidlo</t>
  </si>
  <si>
    <t>1161354651</t>
  </si>
  <si>
    <t>86</t>
  </si>
  <si>
    <t>771591111</t>
  </si>
  <si>
    <t>Podlahy - ostatní práce penetrace podkladu</t>
  </si>
  <si>
    <t>-801282688</t>
  </si>
  <si>
    <t>87</t>
  </si>
  <si>
    <t>771591115</t>
  </si>
  <si>
    <t>Podlahy - ostatní práce spárování silikonem</t>
  </si>
  <si>
    <t>1058585648</t>
  </si>
  <si>
    <t>podlaha - obklad (sokl)</t>
  </si>
  <si>
    <t>"sokl"  40,855</t>
  </si>
  <si>
    <t>"A-1.pp"  (0,9*6+0,1*2+0,7+2,07)</t>
  </si>
  <si>
    <t>-(0,8*3+0,7*8)</t>
  </si>
  <si>
    <t>-(0,8+0,7*20)</t>
  </si>
  <si>
    <t>14,65+17,41+19,26+28,68-14,8</t>
  </si>
  <si>
    <t>65,2</t>
  </si>
  <si>
    <t>-(0,7*8)</t>
  </si>
  <si>
    <t>17,45+13,79-5,6</t>
  </si>
  <si>
    <t>(2,7*2+4,24*2+0,2*2)</t>
  </si>
  <si>
    <t>(2,145*2+3,64*2+0,2*2)</t>
  </si>
  <si>
    <t>(0,9*2+1,0*2+2,0*2+1,5*2)</t>
  </si>
  <si>
    <t>-(0,7*2+0,8+0,7)</t>
  </si>
  <si>
    <t>88</t>
  </si>
  <si>
    <t>771990112</t>
  </si>
  <si>
    <t>Vyrovnání podkladní vrstvy samonivelační stěrkou tl. 4 mm, min. pevnosti 30 MPa</t>
  </si>
  <si>
    <t>83472894</t>
  </si>
  <si>
    <t>89</t>
  </si>
  <si>
    <t>998771103</t>
  </si>
  <si>
    <t>Přesun hmot pro podlahy z dlaždic stanovený z hmotnosti přesunovaného materiálu vodorovná dopravní vzdálenost do 50 m v objektech výšky přes 12 do 24 m</t>
  </si>
  <si>
    <t>-1345572962</t>
  </si>
  <si>
    <t>90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</si>
  <si>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</si>
  <si>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</si>
  <si>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-291324410</t>
  </si>
  <si>
    <t>781</t>
  </si>
  <si>
    <t>Dokončovací práce - obklady</t>
  </si>
  <si>
    <t>91</t>
  </si>
  <si>
    <t>781471810</t>
  </si>
  <si>
    <t>Demontáž obkladů z dlaždic keramických kladených do malty</t>
  </si>
  <si>
    <t>1495997625</t>
  </si>
  <si>
    <t>----  A  ---</t>
  </si>
  <si>
    <t>"1.pp"  2,1*(2,3+1,2)</t>
  </si>
  <si>
    <t>"1.np"  2,1*(5,44+0,6*2+4,475*2+5,44)-(0,8*1,98+1,2*1,05*2)</t>
  </si>
  <si>
    <t>"2.np"  2,1*(5,605*2+0,6*2+4,5*2+2,925+3,9*2+3,615)-(0,8*1,97*4+1,2*1,05*3)</t>
  </si>
  <si>
    <t>"3.np"  2,1*(5,605*2+0,6*2+4,5*2+2,925+3,9*2+3,615)-(0,8*1,97*4+1,2*1,05*3)</t>
  </si>
  <si>
    <t>"4.np"  2,1*(5,605*2+0,6*2+4,5*2+2,925+3,9*2+3,615)-(0,8*1,97*4+1,2*1,05*3)</t>
  </si>
  <si>
    <t>"1.np"  2,1*(3,5*4+1,75+2,0+1,8*2)-(0,8*1,97*2)</t>
  </si>
  <si>
    <t>"2.np"  2,1*(3,5*4+1,75+2,0+1,8*2)-(0,8*1,97*2)</t>
  </si>
  <si>
    <t>"3.np"  2,1*(2,7*2+6,25*4+5,0*2)-(0,8*1,97*3+1,45*1,05+0,9*1,05+1,2*1,05)</t>
  </si>
  <si>
    <t>92</t>
  </si>
  <si>
    <t>781474113</t>
  </si>
  <si>
    <t>Montáž obkladů vnitřních stěn z dlaždic keramických lepených flexibilním lepidlem režných nebo glazovaných hladkých přes 12 do 19 ks/m2</t>
  </si>
  <si>
    <t>-732675578</t>
  </si>
  <si>
    <t>"A-1.pp"  (0,9*6+0,1*2+0,7+2,07)*2,1</t>
  </si>
  <si>
    <t>(1,425*2+1,25*2+1,425*2+0,9*2)*2,1</t>
  </si>
  <si>
    <t>(2,3*2+2,0*2+1,25*2+1,42*2+1,25*2+1,385*2)*2,1</t>
  </si>
  <si>
    <t>(5,44*2+2,575*2+1,35*2+0,3*2)*2,1</t>
  </si>
  <si>
    <t>-1,97*(0,8*3+0,7*8)</t>
  </si>
  <si>
    <t>(1,425*2+1,25*2+1,425*4+0,9*4)*2,1</t>
  </si>
  <si>
    <t>(1,4*2+2,0*2+1,25*2+1,42*2+1,25*2+1,385*2)*2,1</t>
  </si>
  <si>
    <t>(5,605*2+2,375*2+1,35*2+0,3*2)*2,1</t>
  </si>
  <si>
    <t>(2,32*2+0,9*2+1,85*4+0,7*2+1,0*2+1,5*2+1,3*2+1,57*2+1,35*2)*2,1</t>
  </si>
  <si>
    <t>-1,97*(0,8+0,7*20)</t>
  </si>
  <si>
    <t>30,765+36,561+40,446+60,228-29,156</t>
  </si>
  <si>
    <t>138,844</t>
  </si>
  <si>
    <t>(1,355*2+0,9*2+0,955*2+1,965*2+1,8*2+1,75*2)*2,0</t>
  </si>
  <si>
    <t>(1,8*4+1,355*2+1,94*2)*2,0</t>
  </si>
  <si>
    <t>-2,0*(0,7*8)</t>
  </si>
  <si>
    <t>34,9+27,58-11,2</t>
  </si>
  <si>
    <t>(2,7*2+4,24*2+0,2*2)*2,2</t>
  </si>
  <si>
    <t>(2,145*2+3,64*2+0,2*2)*2,2</t>
  </si>
  <si>
    <t>(0,9*2+1,0*2+2,0*2+1,5*2)*2,1</t>
  </si>
  <si>
    <t>-(2,2*0,7*2+2,0*0,8+2,0*0,7)</t>
  </si>
  <si>
    <t>do tříd</t>
  </si>
  <si>
    <t>93</t>
  </si>
  <si>
    <t>597610730</t>
  </si>
  <si>
    <t>obkládačky keramické - koupelny  (barevné) 19,8 x 39,8 x 0,7 cm I. j.</t>
  </si>
  <si>
    <t>-1690195373</t>
  </si>
  <si>
    <t>747,193*1,1 'Přepočtené koeficientem množství</t>
  </si>
  <si>
    <t>94</t>
  </si>
  <si>
    <t>781479191</t>
  </si>
  <si>
    <t>Montáž obkladů vnitřních stěn z dlaždic keramických Příplatek k cenám za plochu do 10 m2 jednotlivě</t>
  </si>
  <si>
    <t>-423278576</t>
  </si>
  <si>
    <t>697,193/2</t>
  </si>
  <si>
    <t>95</t>
  </si>
  <si>
    <t>781479192</t>
  </si>
  <si>
    <t>Montáž obkladů vnitřních stěn z dlaždic keramických Příplatek k cenám za obklady v omezeném prostoru</t>
  </si>
  <si>
    <t>958385647</t>
  </si>
  <si>
    <t>96</t>
  </si>
  <si>
    <t>781479194</t>
  </si>
  <si>
    <t>Montáž obkladů vnitřních stěn z dlaždic keramických Příplatek k cenám za vyrovnání nerovného povrchu</t>
  </si>
  <si>
    <t>-590855986</t>
  </si>
  <si>
    <t>dle dmtž obkladů</t>
  </si>
  <si>
    <t>402,133</t>
  </si>
  <si>
    <t>97</t>
  </si>
  <si>
    <t>781479196</t>
  </si>
  <si>
    <t>Montáž obkladů vnitřních stěn z dlaždic keramických Příplatek k cenám za dvousložkový spárovací tmel</t>
  </si>
  <si>
    <t>-2112287758</t>
  </si>
  <si>
    <t>98</t>
  </si>
  <si>
    <t>781479197</t>
  </si>
  <si>
    <t>Montáž obkladů vnitřních stěn z dlaždic keramických Příplatek k cenám za dvousložkové lepidlo</t>
  </si>
  <si>
    <t>1575718656</t>
  </si>
  <si>
    <t>99</t>
  </si>
  <si>
    <t>781494111</t>
  </si>
  <si>
    <t>Ostatní prvky plastové profily ukončovací a dilatační lepené flexibilním lepidlem rohové</t>
  </si>
  <si>
    <t>-2083050720</t>
  </si>
  <si>
    <t>2,1*4</t>
  </si>
  <si>
    <t>2,1*5+1,0+0,25</t>
  </si>
  <si>
    <t>2,1*5*3+(0,9*5*0,25*2)*3</t>
  </si>
  <si>
    <t>2,0*4*2+0,9*2+0,25*2</t>
  </si>
  <si>
    <t>2,2*10+1,0</t>
  </si>
  <si>
    <t>100</t>
  </si>
  <si>
    <t>781494511</t>
  </si>
  <si>
    <t>Ostatní prvky plastové profily ukončovací a dilatační lepené flexibilním lepidlem ukončovací</t>
  </si>
  <si>
    <t>279909761</t>
  </si>
  <si>
    <t>101</t>
  </si>
  <si>
    <t>781495111</t>
  </si>
  <si>
    <t>Ostatní prvky ostatní práce penetrace podkladu</t>
  </si>
  <si>
    <t>-1588455362</t>
  </si>
  <si>
    <t>102</t>
  </si>
  <si>
    <t>998781103</t>
  </si>
  <si>
    <t>Přesun hmot pro obklady keramické stanovený z hmotnosti přesunovaného materiálu vodorovná dopravní vzdálenost do 50 m v objektech výšky přes 12 do 24 m</t>
  </si>
  <si>
    <t>-1715879620</t>
  </si>
  <si>
    <t>103</t>
  </si>
  <si>
    <t>998781181</t>
  </si>
  <si>
    <t>Přesun hmot pro obklady keramické stanovený z hmotnosti přesunovaného materiálu Příplatek k cenám za přesun prováděný bez použití mechanizace pro jakoukoliv výšku objektu</t>
  </si>
  <si>
    <t>1711333210</t>
  </si>
  <si>
    <t>783</t>
  </si>
  <si>
    <t>Dokončovací práce - nátěry</t>
  </si>
  <si>
    <t>104</t>
  </si>
  <si>
    <t>783314201</t>
  </si>
  <si>
    <t>Základní antikorozní nátěr zámečnických konstrukcí jednonásobný syntetický standardní</t>
  </si>
  <si>
    <t>1109999567</t>
  </si>
  <si>
    <t>překlady I 140</t>
  </si>
  <si>
    <t>0,45*1,5*12</t>
  </si>
  <si>
    <t>105</t>
  </si>
  <si>
    <t>783813131</t>
  </si>
  <si>
    <t>Penetrační nátěr omítek hladkých omítek hladkých, zrnitých tenkovrstvých nebo štukových stupně členitosti 1 a 2 syntetický</t>
  </si>
  <si>
    <t>-1894890952</t>
  </si>
  <si>
    <t>omyvatelný nátěr</t>
  </si>
  <si>
    <t>--- B-3.np  ---</t>
  </si>
  <si>
    <t>1,8*(6,25*4+2,7*4)-1,8*(0,8*3+0,7*2)</t>
  </si>
  <si>
    <t>106</t>
  </si>
  <si>
    <t>783826301</t>
  </si>
  <si>
    <t>Nátěr omítek se schopností překlenutí trhlin elastický (trvale pružný) akrylátový</t>
  </si>
  <si>
    <t>1612733197</t>
  </si>
  <si>
    <t>784</t>
  </si>
  <si>
    <t>Dokončovací práce - malby a tapety</t>
  </si>
  <si>
    <t>107</t>
  </si>
  <si>
    <t>784121001</t>
  </si>
  <si>
    <t>Oškrabání malby v místnostech výšky do 3,80 m</t>
  </si>
  <si>
    <t>1937129011</t>
  </si>
  <si>
    <t>dle opravy omítek</t>
  </si>
  <si>
    <t>108</t>
  </si>
  <si>
    <t>784181101</t>
  </si>
  <si>
    <t>Penetrace podkladu jednonásobná základní akrylátová v místnostech výšky do 3,80 m</t>
  </si>
  <si>
    <t>1832330002</t>
  </si>
  <si>
    <t>dle štuku</t>
  </si>
  <si>
    <t>611,928</t>
  </si>
  <si>
    <t>méně omyvatelný nátěr</t>
  </si>
  <si>
    <t>-57,6</t>
  </si>
  <si>
    <t>109</t>
  </si>
  <si>
    <t>784221101</t>
  </si>
  <si>
    <t>Malby z malířských směsí otěruvzdorných za sucha dvojnásobné, bílé za sucha otěruvzdorné dobře v místnostech výšky do 3,80 m</t>
  </si>
  <si>
    <t>425219796</t>
  </si>
  <si>
    <t>zdi</t>
  </si>
  <si>
    <t>554,328</t>
  </si>
  <si>
    <t>podhledy</t>
  </si>
  <si>
    <t>110</t>
  </si>
  <si>
    <t>784221153</t>
  </si>
  <si>
    <t>Malby z malířských směsí otěruvzdorných za sucha Příplatek k cenám dvojnásobných maleb na tónovacích automatech, v odstínu středně sytém</t>
  </si>
  <si>
    <t>-156774690</t>
  </si>
  <si>
    <t>554,328/2</t>
  </si>
  <si>
    <t>ZTI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</si>
  <si>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</si>
  <si>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</si>
  <si>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</si>
  <si>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</si>
  <si>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-1923612098</t>
  </si>
  <si>
    <t>66270400</t>
  </si>
  <si>
    <t>-1920268182</t>
  </si>
  <si>
    <t>6,06*10 'Přepočtené koeficientem množství</t>
  </si>
  <si>
    <t>-782041633</t>
  </si>
  <si>
    <t>721</t>
  </si>
  <si>
    <t>Zdravotechnika - vnitřní kanalizace</t>
  </si>
  <si>
    <t>721140802</t>
  </si>
  <si>
    <t>Demontáž potrubí z litinových trub odpadních nebo dešťových do DN 100</t>
  </si>
  <si>
    <t>2066168439</t>
  </si>
  <si>
    <t>721140806</t>
  </si>
  <si>
    <t>Demontáž potrubí z litinových trub odpadních nebo dešťových přes 100 do DN 200</t>
  </si>
  <si>
    <t>-1534891917</t>
  </si>
  <si>
    <t>721171913</t>
  </si>
  <si>
    <t>Opravy odpadního potrubí plastového propojení dosavadního potrubí DN 50</t>
  </si>
  <si>
    <t>-839599347</t>
  </si>
  <si>
    <t>721171914</t>
  </si>
  <si>
    <t>Opravy odpadního potrubí plastového propojení dosavadního potrubí DN 75</t>
  </si>
  <si>
    <t>826506790</t>
  </si>
  <si>
    <t>721171915</t>
  </si>
  <si>
    <t>Opravy odpadního potrubí plastového propojení dosavadního potrubí DN 110</t>
  </si>
  <si>
    <t>-486617859</t>
  </si>
  <si>
    <t>721171916</t>
  </si>
  <si>
    <t>Opravy odpadního potrubí plastového propojení dosavadního potrubí DN 125</t>
  </si>
  <si>
    <t>-886170404</t>
  </si>
  <si>
    <t>721173722</t>
  </si>
  <si>
    <t>Potrubí z plastových trub polyetylenové svařované připojovací DN 40</t>
  </si>
  <si>
    <t>-1393850413</t>
  </si>
  <si>
    <t>721173723</t>
  </si>
  <si>
    <t>Potrubí z plastových trub polyetylenové svařované připojovací DN 50</t>
  </si>
  <si>
    <t>-479238682</t>
  </si>
  <si>
    <t>721174024</t>
  </si>
  <si>
    <t>Potrubí z plastových trub polypropylenové [HT systém] odpadní (svislé) DN 70</t>
  </si>
  <si>
    <t>-2044952883</t>
  </si>
  <si>
    <t>721174025</t>
  </si>
  <si>
    <t>Potrubí z plastových trub polypropylenové [HT systém] odpadní (svislé) DN 100</t>
  </si>
  <si>
    <t>1360538217</t>
  </si>
  <si>
    <t>721174026</t>
  </si>
  <si>
    <t>Potrubí z plastových trub polypropylenové [HT systém] odpadní (svislé) DN 125</t>
  </si>
  <si>
    <t>1127907237</t>
  </si>
  <si>
    <t>721174027</t>
  </si>
  <si>
    <t>Potrubí z plastových trub polypropylenové [HT systém] odpadní (svislé) DN 150</t>
  </si>
  <si>
    <t>-1169287243</t>
  </si>
  <si>
    <t>721194104</t>
  </si>
  <si>
    <t>Vyměření přípojek na potrubí vyvedení a upevnění odpadních výpustek DN 40</t>
  </si>
  <si>
    <t>-1825987484</t>
  </si>
  <si>
    <t>721194105</t>
  </si>
  <si>
    <t>Vyměření přípojek na potrubí vyvedení a upevnění odpadních výpustek DN 50</t>
  </si>
  <si>
    <t>-676195427</t>
  </si>
  <si>
    <t>721194107</t>
  </si>
  <si>
    <t>Vyměření přípojek na potrubí vyvedení a upevnění odpadních výpustek DN 70</t>
  </si>
  <si>
    <t>-468113124</t>
  </si>
  <si>
    <t>721212114</t>
  </si>
  <si>
    <t>Odtokové sprchové žlaby se zápachovou uzávěrkou a krycím roštem délky 1000 mm</t>
  </si>
  <si>
    <t>-1152996729</t>
  </si>
  <si>
    <t>721290123</t>
  </si>
  <si>
    <t>Zkouška těsnosti kanalizace v objektech kouřem do DN 300</t>
  </si>
  <si>
    <t>-32868234</t>
  </si>
  <si>
    <t>215+110+32+40+100</t>
  </si>
  <si>
    <t>3256</t>
  </si>
  <si>
    <t>MINIAXSMOKE 40 kouřové patrony</t>
  </si>
  <si>
    <t>kpl</t>
  </si>
  <si>
    <t>1850584670</t>
  </si>
  <si>
    <t>721300912</t>
  </si>
  <si>
    <t>Pročištění svislých odpadů v jednom podlaží do DN 200</t>
  </si>
  <si>
    <t>-131025969</t>
  </si>
  <si>
    <t>38+3</t>
  </si>
  <si>
    <t>998721103</t>
  </si>
  <si>
    <t>Přesun hmot pro vnitřní kanalizace stanovený z hmotnosti přesunovaného materiálu vodorovná dopravní vzdálenost do 50 m v objektech výšky přes 12 do 24 m</t>
  </si>
  <si>
    <t>-1058964729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</si>
  <si>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</si>
  <si>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</si>
  <si>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1325383901</t>
  </si>
  <si>
    <t>722</t>
  </si>
  <si>
    <t>Zdravotechnika - vnitřní vodovod</t>
  </si>
  <si>
    <t>722130801</t>
  </si>
  <si>
    <t>Demontáž potrubí z ocelových trubek pozinkovaných závitových do DN 25</t>
  </si>
  <si>
    <t>1016009733</t>
  </si>
  <si>
    <t>722130802</t>
  </si>
  <si>
    <t>Demontáž potrubí z ocelových trubek pozinkovaných závitových přes 25 do DN 40</t>
  </si>
  <si>
    <t>-1166499953</t>
  </si>
  <si>
    <t>722174002</t>
  </si>
  <si>
    <t>Potrubí z plastových trubek z polypropylenu (PPR) svařovaných polyfuzně PN 16 (SDR 7,4) D 20 x 2,8</t>
  </si>
  <si>
    <t>1536002635</t>
  </si>
  <si>
    <t>722174003</t>
  </si>
  <si>
    <t>Potrubí z plastových trubek z polypropylenu (PPR) svařovaných polyfuzně PN 16 (SDR 7,4) D 25 x 3,5</t>
  </si>
  <si>
    <t>1352783969</t>
  </si>
  <si>
    <t>722174004</t>
  </si>
  <si>
    <t>Potrubí z plastových trubek z polypropylenu (PPR) svařovaných polyfuzně PN 16 (SDR 7,4) D 32 x 4,4</t>
  </si>
  <si>
    <t>856841979</t>
  </si>
  <si>
    <t>722174005</t>
  </si>
  <si>
    <t>Potrubí z plastových trubek z polypropylenu (PPR) svařovaných polyfuzně PN 16 (SDR 7,4) D 40 x 5,5</t>
  </si>
  <si>
    <t>-259573066</t>
  </si>
  <si>
    <t>722174022</t>
  </si>
  <si>
    <t>Potrubí z plastových trubek z polypropylenu (PPR) svařovaných polyfuzně PN 20 (SDR 6) D 20 x 3,4</t>
  </si>
  <si>
    <t>-1463325376</t>
  </si>
  <si>
    <t>722174023</t>
  </si>
  <si>
    <t>Potrubí z plastových trubek z polypropylenu (PPR) svařovaných polyfuzně PN 20 (SDR 6) D 25 x 4,2</t>
  </si>
  <si>
    <t>-1051869851</t>
  </si>
  <si>
    <t>722174024</t>
  </si>
  <si>
    <t>Potrubí z plastových trubek z polypropylenu (PPR) svařovaných polyfuzně PN 20 (SDR 6) D 32 x 5,4</t>
  </si>
  <si>
    <t>2099315764</t>
  </si>
  <si>
    <t>722174025</t>
  </si>
  <si>
    <t>Potrubí z plastových trubek z polypropylenu (PPR) svařovaných polyfuzně PN 20 (SDR 6) D 40 x 6,7</t>
  </si>
  <si>
    <t>-1016650909</t>
  </si>
  <si>
    <t>722174026</t>
  </si>
  <si>
    <t>Potrubí z plastových trubek z polypropylenu (PPR) svařovaných polyfuzně PN 20 (SDR 6) D 50 x 8,4</t>
  </si>
  <si>
    <t>1407793539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</si>
  <si>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</si>
  <si>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</si>
  <si>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379049745</t>
  </si>
  <si>
    <t>225+85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</si>
  <si>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</si>
  <si>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</si>
  <si>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-723890995</t>
  </si>
  <si>
    <t>220+110+12+115+100+56</t>
  </si>
  <si>
    <t>722181243</t>
  </si>
  <si>
    <t>Ochrana potrubí termoizolačními trubicemi z pěnového polyetylenu PE přilepenými v příčných a podélných spojích, tloušťky izolace přes 13 do 20 mm, vnitřního průměru izolace DN přes 45 do 63 mm</t>
  </si>
  <si>
    <t>-715793121</t>
  </si>
  <si>
    <t>722220111</t>
  </si>
  <si>
    <t>Armatury s jedním závitem nástěnky pro výtokový ventil G 1/2</t>
  </si>
  <si>
    <t>-1689047875</t>
  </si>
  <si>
    <t>722220121</t>
  </si>
  <si>
    <t>Armatury s jedním závitem nástěnky pro baterii G 1/2</t>
  </si>
  <si>
    <t>pár</t>
  </si>
  <si>
    <t>-2076729642</t>
  </si>
  <si>
    <t>722290226</t>
  </si>
  <si>
    <t>Zkoušky, proplach a desinfekce vodovodního potrubí zkoušky těsnosti vodovodního potrubí závitového do DN 50</t>
  </si>
  <si>
    <t>-2028046301</t>
  </si>
  <si>
    <t>225+220+110+12+18+85+115+100+56</t>
  </si>
  <si>
    <t>722290234</t>
  </si>
  <si>
    <t>Zkoušky, proplach a desinfekce vodovodního potrubí proplach a desinfekce vodovodního potrubí do DN 80</t>
  </si>
  <si>
    <t>-1932624211</t>
  </si>
  <si>
    <t>998722103</t>
  </si>
  <si>
    <t>Přesun hmot pro vnitřní vodovod stanovený z hmotnosti přesunovaného materiálu vodorovná dopravní vzdálenost do 50 m v objektech výšky přes 12 do 24 m</t>
  </si>
  <si>
    <t>2044102754</t>
  </si>
  <si>
    <t>998722181</t>
  </si>
  <si>
    <t>Přesun hmot pro vnitřní vodovod stanovený z hmotnosti přesunovaného materiálu Příplatek k ceně za přesun prováděný bez použití mechanizace pro jakoukoliv výšku objektu</t>
  </si>
  <si>
    <t>-1955044531</t>
  </si>
  <si>
    <t>725</t>
  </si>
  <si>
    <t>Zdravotechnika - zařizovací předměty</t>
  </si>
  <si>
    <t>725110811</t>
  </si>
  <si>
    <t>Demontáž klozetů splachovacích s nádrží nebo tlakovým splachovačem</t>
  </si>
  <si>
    <t>soubor</t>
  </si>
  <si>
    <t>-44680913</t>
  </si>
  <si>
    <t>725112022</t>
  </si>
  <si>
    <t>Zařízení záchodů klozety keramické závěsné na nosné stěny s hlubokým splachováním odpad vodorovný</t>
  </si>
  <si>
    <t>-276508303</t>
  </si>
  <si>
    <t>725119121</t>
  </si>
  <si>
    <t>Zařízení záchodů montáž klozetových mís standardních</t>
  </si>
  <si>
    <t>570854452</t>
  </si>
  <si>
    <t>642320011</t>
  </si>
  <si>
    <t>klozet pro imobilní</t>
  </si>
  <si>
    <t>-495846885</t>
  </si>
  <si>
    <t>725122813</t>
  </si>
  <si>
    <t>Demontáž pisoárů s nádrží a 1 záchodkem</t>
  </si>
  <si>
    <t>-1134379693</t>
  </si>
  <si>
    <t>725129101</t>
  </si>
  <si>
    <t>Pisoárové záchodky montáž ostatních typů keramických</t>
  </si>
  <si>
    <t>-1538969421</t>
  </si>
  <si>
    <t>642507600</t>
  </si>
  <si>
    <t>urinál keramický s otvorem bílý</t>
  </si>
  <si>
    <t>2101947685</t>
  </si>
  <si>
    <t>725210821</t>
  </si>
  <si>
    <t>Demontáž umyvadel bez výtokových armatur umyvadel</t>
  </si>
  <si>
    <t>-1817344037</t>
  </si>
  <si>
    <t>725211601</t>
  </si>
  <si>
    <t>Umyvadla keramická bez výtokových armatur se zápachovou uzávěrkou připevněná na stěnu šrouby bílá bez sloupu nebo krytu na sifon 500 mm</t>
  </si>
  <si>
    <t>-1752716778</t>
  </si>
  <si>
    <t>725123</t>
  </si>
  <si>
    <t>Umyvadlová deska pro 4 umyvadla (dod+mtž)</t>
  </si>
  <si>
    <t>-528585717</t>
  </si>
  <si>
    <t>725211701</t>
  </si>
  <si>
    <t>Umyvadla umývátka keramická se zápachovou uzávěrkou stěnová 400 mm</t>
  </si>
  <si>
    <t>-185302966</t>
  </si>
  <si>
    <t>725219101</t>
  </si>
  <si>
    <t>Umyvadla montáž umyvadel ostatních typů na konzoly</t>
  </si>
  <si>
    <t>-1928391969</t>
  </si>
  <si>
    <t>642110230</t>
  </si>
  <si>
    <t>umyvadlo keramické závěsné bezbariérové 64 x 55 cm bílé</t>
  </si>
  <si>
    <t>1172134890</t>
  </si>
  <si>
    <t>725230811</t>
  </si>
  <si>
    <t>Demontáž bidetů diturvitových</t>
  </si>
  <si>
    <t>-390597234</t>
  </si>
  <si>
    <t>725231203</t>
  </si>
  <si>
    <t>Bidety bez výtokových armatur se zápachovou uzávěrkou keramické závěsné</t>
  </si>
  <si>
    <t>-1152116656</t>
  </si>
  <si>
    <t>725240811</t>
  </si>
  <si>
    <t>Demontáž sprchových kabin a vaniček bez výtokových armatur kabin</t>
  </si>
  <si>
    <t>726636651</t>
  </si>
  <si>
    <t>725241513</t>
  </si>
  <si>
    <t>Sprchové vaničky, boxy, kouty a zástěny sprchové vaničky keramické čtvercové 900x900 mm</t>
  </si>
  <si>
    <t>1516011346</t>
  </si>
  <si>
    <t>725291511</t>
  </si>
  <si>
    <t>Doplňky zařízení koupelen a záchodů plastové dávkovač tekutého mýdla na 350 ml</t>
  </si>
  <si>
    <t>-1086267016</t>
  </si>
  <si>
    <t>725291521</t>
  </si>
  <si>
    <t>Doplňky zařízení koupelen a záchodů plastové zásobník toaletních papírů</t>
  </si>
  <si>
    <t>1401489123</t>
  </si>
  <si>
    <t>725291531</t>
  </si>
  <si>
    <t>Doplňky zařízení koupelen a záchodů plastové zásobník papírových ručníků</t>
  </si>
  <si>
    <t>-340335270</t>
  </si>
  <si>
    <t>7252917</t>
  </si>
  <si>
    <t>Doplňky zařízení koupelen a záchodů dvojháček nerez</t>
  </si>
  <si>
    <t>-785948376</t>
  </si>
  <si>
    <t>725291708</t>
  </si>
  <si>
    <t>Doplňky zařízení koupelen a záchodů smaltované madla rovná, délky 1000 mm</t>
  </si>
  <si>
    <t>-527718124</t>
  </si>
  <si>
    <t>725291722</t>
  </si>
  <si>
    <t>Doplňky zařízení koupelen a záchodů smaltované madla krakorcová sklopná, délky 834 mm</t>
  </si>
  <si>
    <t>527585235</t>
  </si>
  <si>
    <t>7252918</t>
  </si>
  <si>
    <t>Doplňky zařízení koupelen a záchodů zrcadlo 500x600 v kovovém rámu (dod+mtž)</t>
  </si>
  <si>
    <t>-760404462</t>
  </si>
  <si>
    <t>7252919</t>
  </si>
  <si>
    <t>Doplňky zařízení koupelen a záchodů zrcadlo 500x600 v kovovém rámu pro ZTP (dod+mtž)</t>
  </si>
  <si>
    <t>1590515876</t>
  </si>
  <si>
    <t>7252920</t>
  </si>
  <si>
    <t>Doplňky zařízení koupelen a záchodů odpadkový koš nástěnný 100x230x290 (dod+mtž)</t>
  </si>
  <si>
    <t>1509614148</t>
  </si>
  <si>
    <t>123564</t>
  </si>
  <si>
    <t>odpadkový koš 20l s pedálem, bílý</t>
  </si>
  <si>
    <t>1241768902</t>
  </si>
  <si>
    <t>123566</t>
  </si>
  <si>
    <t>WC štětka s nádobou</t>
  </si>
  <si>
    <t>1241991643</t>
  </si>
  <si>
    <t>7252921</t>
  </si>
  <si>
    <t>Doplňky zařízení koupelen a záchodů zádová opěrka pro ZTP (dod+mtž)</t>
  </si>
  <si>
    <t>-1809943468</t>
  </si>
  <si>
    <t>725330820</t>
  </si>
  <si>
    <t>Demontáž výlevek bez výtokových armatur a bez nádrže a splachovacího potrubí diturvitových</t>
  </si>
  <si>
    <t>-633676311</t>
  </si>
  <si>
    <t>725331111</t>
  </si>
  <si>
    <t>Výlevky bez výtokových armatur a splachovací nádrže keramické se sklopnou plastovou mřížkou 425 mm</t>
  </si>
  <si>
    <t>-400781064</t>
  </si>
  <si>
    <t>725820801</t>
  </si>
  <si>
    <t>Demontáž baterií nástěnných do G 3/4</t>
  </si>
  <si>
    <t>-2106537691</t>
  </si>
  <si>
    <t>725821315</t>
  </si>
  <si>
    <t>Baterie dřezové nástěnné pákové s otáčivým plochým ústím a délkou ramínka 225 mm</t>
  </si>
  <si>
    <t>1130498372</t>
  </si>
  <si>
    <t>725822612</t>
  </si>
  <si>
    <t>Baterie umyvadlové stojánkové pákové s výpustí</t>
  </si>
  <si>
    <t>1665139261</t>
  </si>
  <si>
    <t>725823112</t>
  </si>
  <si>
    <t>Baterie bidetové stojánkové pákové s výpustí</t>
  </si>
  <si>
    <t>2038885775</t>
  </si>
  <si>
    <t>725841311</t>
  </si>
  <si>
    <t>Baterie sprchové nástěnné pákové</t>
  </si>
  <si>
    <t>1831955297</t>
  </si>
  <si>
    <t>725860811</t>
  </si>
  <si>
    <t>Demontáž zápachových uzávěrek pro zařizovací předměty jednoduchých</t>
  </si>
  <si>
    <t>-2112517734</t>
  </si>
  <si>
    <t>998725103</t>
  </si>
  <si>
    <t>Přesun hmot pro zařizovací předměty stanovený z hmotnosti přesunovaného materiálu vodorovná dopravní vzdálenost do 50 m v objektech výšky přes 12 do 24 m</t>
  </si>
  <si>
    <t>-361774876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</si>
  <si>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</si>
  <si>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</si>
  <si>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2136757065</t>
  </si>
  <si>
    <t>726</t>
  </si>
  <si>
    <t>Zdravotechnika - předstěnové instalace</t>
  </si>
  <si>
    <t>726111202</t>
  </si>
  <si>
    <t>Předstěnové instalační systémy pro zazdění [GEBERIT] do masivních zděných konstrukcí montáž ostatních typů bidetů</t>
  </si>
  <si>
    <t>-537946692</t>
  </si>
  <si>
    <t>552817480</t>
  </si>
  <si>
    <t>montážní prvek pro bidet, hloubka 12 cm</t>
  </si>
  <si>
    <t>968979338</t>
  </si>
  <si>
    <t>726111204</t>
  </si>
  <si>
    <t>Předstěnové instalační systémy pro zazdění [GEBERIT] do masivních zděných konstrukcí montáž ostatních typů klozetů</t>
  </si>
  <si>
    <t>846163097</t>
  </si>
  <si>
    <t>552817000</t>
  </si>
  <si>
    <t>montážní prvek pro závěsné WC ovládání zepředu, hloubka 12 cm</t>
  </si>
  <si>
    <t>316440245</t>
  </si>
  <si>
    <t>998726113</t>
  </si>
  <si>
    <t>Přesun hmot pro instalační prefabrikáty stanovený z hmotnosti přesunovaného materiálu vodorovná dopravní vzdálenost do 50 m v objektech výšky přes 12 m do 24 m</t>
  </si>
  <si>
    <t>107944301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</si>
  <si>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</si>
  <si>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</si>
  <si>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-511167448</t>
  </si>
  <si>
    <t>EL - Elektroinstalace</t>
  </si>
  <si>
    <t xml:space="preserve">    741 - Elektroinstalace - silnoproud</t>
  </si>
  <si>
    <t xml:space="preserve">    742 - Elektroinstalace - slaboproud</t>
  </si>
  <si>
    <t>612135101</t>
  </si>
  <si>
    <t>Hrubá výplň rýh maltou jakékoli šířky rýhy ve stěnách</t>
  </si>
  <si>
    <t>625633676</t>
  </si>
  <si>
    <t>390,667*0,08</t>
  </si>
  <si>
    <t>971033561</t>
  </si>
  <si>
    <t>Vybourání otvorů ve zdivu základovém nebo nadzákladovém z cihel, tvárnic, příčkovek z cihel pálených na maltu vápennou nebo vápenocementovou plochy do 1 m2, tl. do 600 mm</t>
  </si>
  <si>
    <t>-926813731</t>
  </si>
  <si>
    <t>974082113</t>
  </si>
  <si>
    <t>Vysekání rýh pro vodiče v omítce vápenné nebo vápenocementové stěn, šířky do 50 mm</t>
  </si>
  <si>
    <t>733756735</t>
  </si>
  <si>
    <t>1172/3</t>
  </si>
  <si>
    <t>989101010</t>
  </si>
  <si>
    <t>Demontáž stávající elektroinstalace</t>
  </si>
  <si>
    <t>hod</t>
  </si>
  <si>
    <t>1018310065</t>
  </si>
  <si>
    <t>-782633465</t>
  </si>
  <si>
    <t>938957058</t>
  </si>
  <si>
    <t>2,581*10 'Přepočtené koeficientem množství</t>
  </si>
  <si>
    <t>997013801</t>
  </si>
  <si>
    <t>Poplatek za uložení stavebního odpadu na skládce (skládkovné) betonového</t>
  </si>
  <si>
    <t>1905806213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</si>
  <si>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</si>
  <si>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</si>
  <si>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1155333896</t>
  </si>
  <si>
    <t>741</t>
  </si>
  <si>
    <t>Elektroinstalace - silnoproud</t>
  </si>
  <si>
    <t>741110042</t>
  </si>
  <si>
    <t>Montáž trubek elektroinstalačních s nasunutím nebo našroubováním do krabic plastových ohebných, uložených pevně, vnější D přes 23 do 35 mm</t>
  </si>
  <si>
    <t>-86156929</t>
  </si>
  <si>
    <t>345711560</t>
  </si>
  <si>
    <t>trubka elektroinstalační ohebná z PH, D 28,4/34,5 mm</t>
  </si>
  <si>
    <t>-551821589</t>
  </si>
  <si>
    <t>P</t>
  </si>
  <si>
    <t>Poznámka k položce:
EAN 8595057600447</t>
  </si>
  <si>
    <t>3457109</t>
  </si>
  <si>
    <t>Úchytka pro kabely do stropu (např. Schnabl ramínka 200) dod+mtž</t>
  </si>
  <si>
    <t>865448604</t>
  </si>
  <si>
    <t>741110501</t>
  </si>
  <si>
    <t>Montáž lišt a kanálků elektroinstalačních se spojkami, ohyby a rohy a s nasunutím do krabic protahovacích, šířky do 60 mm</t>
  </si>
  <si>
    <t>412488798</t>
  </si>
  <si>
    <t>123123</t>
  </si>
  <si>
    <t>lišta plastová</t>
  </si>
  <si>
    <t>-288508269</t>
  </si>
  <si>
    <t>741112001</t>
  </si>
  <si>
    <t>Montáž krabic elektroinstalačních bez napojení na trubky a lišty, demontáže a montáže víčka a přístroje protahovacích nebo odbočných zapuštěných plastových kruhových</t>
  </si>
  <si>
    <t>-645703667</t>
  </si>
  <si>
    <t>64+22</t>
  </si>
  <si>
    <t>345715191</t>
  </si>
  <si>
    <t>krabice přístrojová KU 68</t>
  </si>
  <si>
    <t>-346722018</t>
  </si>
  <si>
    <t>345715192</t>
  </si>
  <si>
    <t>krabice rozvodná KO68 s víčkem</t>
  </si>
  <si>
    <t>166779822</t>
  </si>
  <si>
    <t>741120001</t>
  </si>
  <si>
    <t>Montáž vodičů izolovaných měděných bez ukončení uložených pod omítku plných a laněných (CY), průřezu žíly 0,35 až 6 mm2</t>
  </si>
  <si>
    <t>-74484724</t>
  </si>
  <si>
    <t>341408260</t>
  </si>
  <si>
    <t>vodič silový s Cu jádrem CY H07 V-U 6 mm2</t>
  </si>
  <si>
    <t>1111712402</t>
  </si>
  <si>
    <t>Poznámka k položce:
obsah kovu [kg/m], Cu =0,059, Al =0</t>
  </si>
  <si>
    <t>741120003</t>
  </si>
  <si>
    <t>Montáž vodičů izolovaných měděných bez ukončení uložených pod omítku plných a laněných (CY), průřezu žíly 10 až 16 mm2</t>
  </si>
  <si>
    <t>401620621</t>
  </si>
  <si>
    <t>341408280</t>
  </si>
  <si>
    <t>vodič silový s Cu jádrem CY H07 V-R 16 mm2</t>
  </si>
  <si>
    <t>1090675082</t>
  </si>
  <si>
    <t>Poznámka k položce:
obsah kovu [kg/m], Cu =0,157, Al =0</t>
  </si>
  <si>
    <t>741122015</t>
  </si>
  <si>
    <t>Montáž kabelů měděných bez ukončení uložených pod omítku plných kulatých (CYKY), počtu a průřezu žil 3x1,5 mm2</t>
  </si>
  <si>
    <t>-222114559</t>
  </si>
  <si>
    <t>650+120</t>
  </si>
  <si>
    <t>341110300</t>
  </si>
  <si>
    <t>kabel silový s Cu jádrem CYKY 3x1,5 mm2</t>
  </si>
  <si>
    <t>-1802224647</t>
  </si>
  <si>
    <t>Poznámka k položce:
obsah kovu [kg/m], Cu =0,044, Al =0</t>
  </si>
  <si>
    <t>10.671.740</t>
  </si>
  <si>
    <t>1-CXKH-V-J 3x1,5 B2ca, s1, d0, P60-R</t>
  </si>
  <si>
    <t>-924296264</t>
  </si>
  <si>
    <t>741122016</t>
  </si>
  <si>
    <t>Montáž kabelů měděných bez ukončení uložených pod omítku plných kulatých (CYKY), počtu a průřezu žil 3x2,5 až 6 mm2</t>
  </si>
  <si>
    <t>-936873654</t>
  </si>
  <si>
    <t>95+60+30</t>
  </si>
  <si>
    <t>341110360</t>
  </si>
  <si>
    <t>kabel silový s Cu jádrem CYKY 3x2,5 mm2</t>
  </si>
  <si>
    <t>-556148231</t>
  </si>
  <si>
    <t>Poznámka k položce:
obsah kovu [kg/m], Cu =0,074, Al =0</t>
  </si>
  <si>
    <t>11410917</t>
  </si>
  <si>
    <t>KABEL 1-CXKH-R-J B2CAS1D0 3X4</t>
  </si>
  <si>
    <t>-635701477</t>
  </si>
  <si>
    <t>10.049.259</t>
  </si>
  <si>
    <t>JYSTY 2x2x0,8 rot</t>
  </si>
  <si>
    <t>1268980998</t>
  </si>
  <si>
    <t>741122031</t>
  </si>
  <si>
    <t>Montáž kabelů měděných bez ukončení uložených pod omítku plných kulatých (CYKY), počtu a průřezu žil 5x1,5 až 2,5 mm2</t>
  </si>
  <si>
    <t>-1250548506</t>
  </si>
  <si>
    <t>15+30</t>
  </si>
  <si>
    <t>341110900</t>
  </si>
  <si>
    <t>kabel silový s Cu jádrem CYKY 5x1,5 mm2</t>
  </si>
  <si>
    <t>-342635448</t>
  </si>
  <si>
    <t>341110940</t>
  </si>
  <si>
    <t>kabel silový s Cu jádrem CYKY 5x2,5 mm2</t>
  </si>
  <si>
    <t>-1748497911</t>
  </si>
  <si>
    <t>Poznámka k položce:
obsah kovu [kg/m], Cu =0,123, Al =0</t>
  </si>
  <si>
    <t>741122032</t>
  </si>
  <si>
    <t>Montáž kabelů měděných bez ukončení uložených pod omítku plných kulatých (CYKY), počtu a průřezu žil 5x4 až 6 mm2</t>
  </si>
  <si>
    <t>-1400172189</t>
  </si>
  <si>
    <t>11410918</t>
  </si>
  <si>
    <t>KABEL 1-CXKH-R-J B2CAS1D0 5X4</t>
  </si>
  <si>
    <t>-1342655447</t>
  </si>
  <si>
    <t>741210102</t>
  </si>
  <si>
    <t>Montáž rozváděčů litinových, hliníkových nebo plastových bez zapojení vodičů sestavy hmotnosti do 100 kg</t>
  </si>
  <si>
    <t>708172498</t>
  </si>
  <si>
    <t>3571181</t>
  </si>
  <si>
    <t>Rozvaděč RP1-A,RP2-A,RP3_RP4A - nové podružné rozvaděče</t>
  </si>
  <si>
    <t>-1283400574</t>
  </si>
  <si>
    <t>3571182</t>
  </si>
  <si>
    <t xml:space="preserve">Rozvaděč RP3.B nový podružný rozvaděč  </t>
  </si>
  <si>
    <t>-1654528303</t>
  </si>
  <si>
    <t>7412101</t>
  </si>
  <si>
    <t>Montáž přístrojů do stávajících rozvaděčů</t>
  </si>
  <si>
    <t>-1829429453</t>
  </si>
  <si>
    <t>3571171</t>
  </si>
  <si>
    <t>Doplnění jističes chráničem 10A/230V, 30mA do rozvaděče 1.PP- část A</t>
  </si>
  <si>
    <t>-832482872</t>
  </si>
  <si>
    <t>3571172</t>
  </si>
  <si>
    <t>Doplnění jističes chráničem 16A/230V, 30mA do rozvaděče 1.PP- část A</t>
  </si>
  <si>
    <t>-846920413</t>
  </si>
  <si>
    <t>3571173</t>
  </si>
  <si>
    <t>Doplnění jističe 20A/400V do rozvaděčů 1.2.3.a 4.NP - část A</t>
  </si>
  <si>
    <t>560018371</t>
  </si>
  <si>
    <t>3571174</t>
  </si>
  <si>
    <t xml:space="preserve">Doplnění jističe 10A/230V do rozvaděče 1.NP část B </t>
  </si>
  <si>
    <t>-1269519156</t>
  </si>
  <si>
    <t>3571175</t>
  </si>
  <si>
    <t>Doplnění jističes chráničem 10A/230V, 30mA do rozvaděče 1.NP- část B</t>
  </si>
  <si>
    <t>695497412</t>
  </si>
  <si>
    <t>3571176</t>
  </si>
  <si>
    <t xml:space="preserve">Doplnění jističe 10A/230V do rozvaděče 2.NP část B </t>
  </si>
  <si>
    <t>1480671779</t>
  </si>
  <si>
    <t>3571177</t>
  </si>
  <si>
    <t>Doplnění jističes chráničem 10A/230V, 30mA do rozvaděče 2.NP- část B</t>
  </si>
  <si>
    <t>-667234008</t>
  </si>
  <si>
    <t>3571178</t>
  </si>
  <si>
    <t xml:space="preserve">Doplnění jističe 10A/230V do rozvaděče 3.NP část B </t>
  </si>
  <si>
    <t>-1528349221</t>
  </si>
  <si>
    <t>3571179</t>
  </si>
  <si>
    <t>Doplnění jističes chráničem 10A/230V, 30mA do rozvaděče 3.NP- část B</t>
  </si>
  <si>
    <t>-1422206005</t>
  </si>
  <si>
    <t>3571180</t>
  </si>
  <si>
    <t xml:space="preserve">Doplnění jističe 20A/400V do rozvaděče 3.NP část B </t>
  </si>
  <si>
    <t>-908832307</t>
  </si>
  <si>
    <t>741310001</t>
  </si>
  <si>
    <t>Montáž spínačů jedno nebo dvoupólových nástěnných se zapojením vodičů, pro prostředí normální vypínačů, řazení 1-jednopólových</t>
  </si>
  <si>
    <t>-929723689</t>
  </si>
  <si>
    <t>345355150</t>
  </si>
  <si>
    <t>spínač jednopólový 10A bílý, slonová kost</t>
  </si>
  <si>
    <t>-301319303</t>
  </si>
  <si>
    <t>345355151</t>
  </si>
  <si>
    <t>spínač jednopólový 10A Tango bílý, slonová kost IP44</t>
  </si>
  <si>
    <t>685783703</t>
  </si>
  <si>
    <t>741311004</t>
  </si>
  <si>
    <t>Montáž spínačů speciálních se zapojením vodičů čidla pohybu nástěnného</t>
  </si>
  <si>
    <t>1922212257</t>
  </si>
  <si>
    <t>vyp008</t>
  </si>
  <si>
    <t>Čidlo přítomnosti na strop IS4-DP 230V 360 stupňů pro spínání VZT</t>
  </si>
  <si>
    <t>136292591</t>
  </si>
  <si>
    <t>vyp009</t>
  </si>
  <si>
    <t>Čidlo PIR IS1 -V2 230V do kranbičky +  1800mm od 0,0 pro spínání osvětlení  a odvětrání WC</t>
  </si>
  <si>
    <t>172628303</t>
  </si>
  <si>
    <t>741313001</t>
  </si>
  <si>
    <t>Montáž zásuvek domovních se zapojením vodičů bezšroubové připojení polozapuštěných nebo zapuštěných 10/16 A, provedení 2P + PE</t>
  </si>
  <si>
    <t>-1324874498</t>
  </si>
  <si>
    <t>zas002</t>
  </si>
  <si>
    <t>Zásuvka 16A/230V, IP20, barva bílá, kompletní bez rámečku, např. ABB Tango</t>
  </si>
  <si>
    <t>-500795164</t>
  </si>
  <si>
    <t>741372062</t>
  </si>
  <si>
    <t>Montáž svítidel LED se zapojením vodičů bytových nebo společenských místností přisazených stropních panelových, obsahu přes 0,09 do 0,36 m2</t>
  </si>
  <si>
    <t>934240710</t>
  </si>
  <si>
    <t>68+18</t>
  </si>
  <si>
    <t>sv001</t>
  </si>
  <si>
    <t xml:space="preserve">A1 - led svítidlo Aneta LED 410, 24W, IP 20, teple bílá  </t>
  </si>
  <si>
    <t>-1348083962</t>
  </si>
  <si>
    <t>sv002</t>
  </si>
  <si>
    <t xml:space="preserve">B1 - led svítidlo Aneta LED 300, 16W, IP 20, teple bílá  </t>
  </si>
  <si>
    <t>-1461635489</t>
  </si>
  <si>
    <t>sv003</t>
  </si>
  <si>
    <t xml:space="preserve">C1 - led svítidlo DARINA LED 300, 16W, IP 20, teple bílá  s IR čidlem </t>
  </si>
  <si>
    <t>-744651157</t>
  </si>
  <si>
    <t>sv004</t>
  </si>
  <si>
    <t xml:space="preserve">D1 - led svítidlo Aneta LED 300, 16W, IP 44, teple bílá  </t>
  </si>
  <si>
    <t>-1836241477</t>
  </si>
  <si>
    <t>sv005</t>
  </si>
  <si>
    <t>E1- ZCLED2G30L840/HR210-OPAL,IP54,30W</t>
  </si>
  <si>
    <t>1345307071</t>
  </si>
  <si>
    <t>sv006</t>
  </si>
  <si>
    <t>E1n- ZCLED2G30L840/HR210-OPAL,IP54,30W + nouzový zdroj</t>
  </si>
  <si>
    <t>-1840739312</t>
  </si>
  <si>
    <t>sv007</t>
  </si>
  <si>
    <t xml:space="preserve">N0 - nouzové svítidlo LED s piktogramem, přisazené,IP20 </t>
  </si>
  <si>
    <t>1015273073</t>
  </si>
  <si>
    <t>po007</t>
  </si>
  <si>
    <t xml:space="preserve">Poplatek za recyklaci svítidel / ks </t>
  </si>
  <si>
    <t>-1714641725</t>
  </si>
  <si>
    <t>741410003</t>
  </si>
  <si>
    <t>Montáž uzemňovacího vedení s upevněním, propojením a připojením pomocí svorek na povrchu drátu nebo lana D do 10 mm</t>
  </si>
  <si>
    <t>373347765</t>
  </si>
  <si>
    <t>354410770</t>
  </si>
  <si>
    <t>drát průměr 8 mm AlMgSi</t>
  </si>
  <si>
    <t>kg</t>
  </si>
  <si>
    <t>1647546221</t>
  </si>
  <si>
    <t>Poznámka k položce:
Hmotnost: 0,135 kg/m</t>
  </si>
  <si>
    <t>15*0,135</t>
  </si>
  <si>
    <t>741420021</t>
  </si>
  <si>
    <t>Montáž hromosvodného vedení svorek se 2 šrouby</t>
  </si>
  <si>
    <t>539604760</t>
  </si>
  <si>
    <t>354420330</t>
  </si>
  <si>
    <t>svorka uzemnění nerez spojovací</t>
  </si>
  <si>
    <t>-1105024036</t>
  </si>
  <si>
    <t>741430004</t>
  </si>
  <si>
    <t>Montáž jímacích tyčí délky do 3 m, na střešní hřeben</t>
  </si>
  <si>
    <t>-1620453561</t>
  </si>
  <si>
    <t>354411240</t>
  </si>
  <si>
    <t>tyč jímací s rovným koncem 3000 mm nerez</t>
  </si>
  <si>
    <t>1191610907</t>
  </si>
  <si>
    <t>741800004</t>
  </si>
  <si>
    <t>PoŽární prostup příčkou kompletní  (dod+mtž)</t>
  </si>
  <si>
    <t>-1214545449</t>
  </si>
  <si>
    <t>998741103</t>
  </si>
  <si>
    <t>Přesun hmot pro silnoproud stanovený z hmotnosti přesunovaného materiálu vodorovná dopravní vzdálenost do 50 m v objektech výšky přes 12 do 24 m</t>
  </si>
  <si>
    <t>-674761746</t>
  </si>
  <si>
    <t>998741181</t>
  </si>
  <si>
    <t>Přesun hmot pro silnoproud stanovený z hmotnosti přesunovaného materiálu Příplatek k ceně za přesun prováděný bez použití mechanizace pro jakoukoliv výšku objektu</t>
  </si>
  <si>
    <t>-1117307808</t>
  </si>
  <si>
    <t>742</t>
  </si>
  <si>
    <t>Elektroinstalace - slaboproud</t>
  </si>
  <si>
    <t>742350007</t>
  </si>
  <si>
    <t>Montáž volacího zařízení ENSTO pro imobilní</t>
  </si>
  <si>
    <t>-1977644281</t>
  </si>
  <si>
    <t>742112</t>
  </si>
  <si>
    <t xml:space="preserve">Souprava volacího zařízení ENSTO pro imobilní </t>
  </si>
  <si>
    <t>280921112</t>
  </si>
  <si>
    <t>Poznámka k položce:
Složení: tahové tlačítko FAP302, resetové tlačítko FAP 2001
Napáječ + alarm FLM1000 + FEH2001</t>
  </si>
  <si>
    <t>998742203</t>
  </si>
  <si>
    <t>Přesun hmot pro slaboproud stanovený procentní sazbou (%) z ceny vodorovná dopravní vzdálenost do 50 m v objektech výšky přes 12 do 24 m</t>
  </si>
  <si>
    <t>%</t>
  </si>
  <si>
    <t>-924194785</t>
  </si>
  <si>
    <t>VZT - Vzduchotechnika</t>
  </si>
  <si>
    <t>D1 - Zařízení</t>
  </si>
  <si>
    <t>D3 - Hodinové zúčtovací sazby</t>
  </si>
  <si>
    <t>D1</t>
  </si>
  <si>
    <t>Zařízení</t>
  </si>
  <si>
    <t>1.1</t>
  </si>
  <si>
    <t>POTRUBNÍ VENTILÁTOR TD 350/125 T S DOBĚHEM</t>
  </si>
  <si>
    <t>ks</t>
  </si>
  <si>
    <t>1.2</t>
  </si>
  <si>
    <t>VBM 125  rychloup.spona</t>
  </si>
  <si>
    <t>1.3</t>
  </si>
  <si>
    <t>RSK 125 ED zpětná klapka</t>
  </si>
  <si>
    <t>1.4</t>
  </si>
  <si>
    <t>VH 250  výfuková hlavice</t>
  </si>
  <si>
    <t>1.5</t>
  </si>
  <si>
    <t>MAA 125/600 ED  tlumič hluku</t>
  </si>
  <si>
    <t>1.7</t>
  </si>
  <si>
    <t>VEF 100  tal.vent.plast.odvod</t>
  </si>
  <si>
    <t>2.1</t>
  </si>
  <si>
    <t>DIAGONÁLNÍ VENTILÁTOR TD 250/100 T</t>
  </si>
  <si>
    <t>2.2</t>
  </si>
  <si>
    <t>VBM 100  rychloup.spona</t>
  </si>
  <si>
    <t>2.3</t>
  </si>
  <si>
    <t>RSK 100 ED zpětná klapka</t>
  </si>
  <si>
    <t>2.4</t>
  </si>
  <si>
    <t>MAA 100/600 ED  tlumič hluku</t>
  </si>
  <si>
    <t>2.5</t>
  </si>
  <si>
    <t>VEF 080  tal.vent.plast.odvod</t>
  </si>
  <si>
    <t>2.6</t>
  </si>
  <si>
    <t>2.7</t>
  </si>
  <si>
    <t>MI 102  zvukově izol.hadice</t>
  </si>
  <si>
    <t>bm</t>
  </si>
  <si>
    <t>2.8</t>
  </si>
  <si>
    <t>VH 200  výfuková hlavice</t>
  </si>
  <si>
    <t>3.1</t>
  </si>
  <si>
    <t>POTRUBNÍ VENTILÁTOR  TD 350/125 T S DOBĚHEM</t>
  </si>
  <si>
    <t>3.2</t>
  </si>
  <si>
    <t>3.3</t>
  </si>
  <si>
    <t>3.5</t>
  </si>
  <si>
    <t>3.6</t>
  </si>
  <si>
    <t>VEF 200  tal.vent.plast.odvod</t>
  </si>
  <si>
    <t>3.8</t>
  </si>
  <si>
    <t>PER 125 W žaluz.klapka-bílá</t>
  </si>
  <si>
    <t>3.9</t>
  </si>
  <si>
    <t>HIG 2  hygrostat</t>
  </si>
  <si>
    <t>Pol1</t>
  </si>
  <si>
    <t>do obvodu 1050 20% tvarovek</t>
  </si>
  <si>
    <t>Pol2</t>
  </si>
  <si>
    <t>do obvodu 1050</t>
  </si>
  <si>
    <t>Pol3</t>
  </si>
  <si>
    <t>do průměru100 20% tvarovek</t>
  </si>
  <si>
    <t>Pol4</t>
  </si>
  <si>
    <t>do průměru140 30% tvarovek</t>
  </si>
  <si>
    <t>Pol5</t>
  </si>
  <si>
    <t>do průměru200 10% tvarovek</t>
  </si>
  <si>
    <t>Pol6</t>
  </si>
  <si>
    <t>do průměru100</t>
  </si>
  <si>
    <t>4.1</t>
  </si>
  <si>
    <t>VZT JEDNOTKA NAPŘÍKLAD: DV 1500 TOP vč. regulace viz příloha TZ</t>
  </si>
  <si>
    <t>4.2</t>
  </si>
  <si>
    <t>4.3</t>
  </si>
  <si>
    <t>VEF 125  tal.vent.plast.odvod</t>
  </si>
  <si>
    <t>4.4</t>
  </si>
  <si>
    <t>127 tepelně izolovaná hygienická hadice</t>
  </si>
  <si>
    <t>4.5</t>
  </si>
  <si>
    <t>203 tepelně izolovaná hygienická hadice</t>
  </si>
  <si>
    <t>4.6</t>
  </si>
  <si>
    <t>PRG 355 W  protidešt.žaluzie</t>
  </si>
  <si>
    <t>4.7</t>
  </si>
  <si>
    <t>MI 356  zvukově izol.hadice</t>
  </si>
  <si>
    <t>4.8</t>
  </si>
  <si>
    <t>VH 355  výfuková hlavice</t>
  </si>
  <si>
    <t>4.9</t>
  </si>
  <si>
    <t>DIFUZOR CRL-200+MBB-200-200-S</t>
  </si>
  <si>
    <t>4.10</t>
  </si>
  <si>
    <t>MI 203  zvukově izol.hadice</t>
  </si>
  <si>
    <t>4.11</t>
  </si>
  <si>
    <t>MI 315  zvukově izol.hadice</t>
  </si>
  <si>
    <t>4.12</t>
  </si>
  <si>
    <t>254 tepelně izolovaná hygienická hadice</t>
  </si>
  <si>
    <t>4.19</t>
  </si>
  <si>
    <t>tl 40mm</t>
  </si>
  <si>
    <t>Pol7</t>
  </si>
  <si>
    <t>tl. 60 mm odolnost 30 min</t>
  </si>
  <si>
    <t>5.1</t>
  </si>
  <si>
    <t>SP 120/2 radiální ventilátor do podhledu IPX2</t>
  </si>
  <si>
    <t>5.2</t>
  </si>
  <si>
    <t>5.3</t>
  </si>
  <si>
    <t>PER 100 W žaluz.klapka-bílá</t>
  </si>
  <si>
    <t>Pol8</t>
  </si>
  <si>
    <t>do obvodu 1500 20% tvarovek</t>
  </si>
  <si>
    <t>Pol9</t>
  </si>
  <si>
    <t>do obvodu 1500</t>
  </si>
  <si>
    <t>Pol10</t>
  </si>
  <si>
    <t>do průměru100 10% tvarovek</t>
  </si>
  <si>
    <t>Pol11</t>
  </si>
  <si>
    <t>do průměru200 20% tvarovek</t>
  </si>
  <si>
    <t>Pol12</t>
  </si>
  <si>
    <t>do průměru280 10% tvarovek</t>
  </si>
  <si>
    <t>Pol13</t>
  </si>
  <si>
    <t>do průměru400 30% tvarovek</t>
  </si>
  <si>
    <t>6.1</t>
  </si>
  <si>
    <t>6.2</t>
  </si>
  <si>
    <t>6.3</t>
  </si>
  <si>
    <t>6.4</t>
  </si>
  <si>
    <t>112</t>
  </si>
  <si>
    <t>6.5</t>
  </si>
  <si>
    <t>114</t>
  </si>
  <si>
    <t>116</t>
  </si>
  <si>
    <t>D3</t>
  </si>
  <si>
    <t>Hodinové zúčtovací sazby</t>
  </si>
  <si>
    <t>Pol16</t>
  </si>
  <si>
    <t>příprava ke koplexnímu, vyzkoušení, oživení, a vyregolování zařízení</t>
  </si>
  <si>
    <t>122</t>
  </si>
  <si>
    <t>Pol17</t>
  </si>
  <si>
    <t>měření hlučnosti zařízení</t>
  </si>
  <si>
    <t>124</t>
  </si>
  <si>
    <t>Pol18</t>
  </si>
  <si>
    <t>komplexní vyzkoušení zařízení</t>
  </si>
  <si>
    <t>126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</si>
  <si>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</si>
  <si>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</si>
  <si>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</si>
  <si>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</si>
  <si>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VRN3</t>
  </si>
  <si>
    <t>Zařízení staveniště</t>
  </si>
  <si>
    <t>030001000</t>
  </si>
  <si>
    <t>Základní rozdělení průvodních činností a nákladů zařízení staveniště</t>
  </si>
  <si>
    <t>1024</t>
  </si>
  <si>
    <t>1193090492</t>
  </si>
  <si>
    <t>VRN4</t>
  </si>
  <si>
    <t>Inženýrská činnost</t>
  </si>
  <si>
    <t>044002000</t>
  </si>
  <si>
    <t>Hlavní tituly průvodních činností a nákladů inženýrská činnost revize</t>
  </si>
  <si>
    <t>-1437646970</t>
  </si>
  <si>
    <t>elektro</t>
  </si>
  <si>
    <t>045002000</t>
  </si>
  <si>
    <t>Hlavní tituly průvodních činností a nákladů inženýrská činnost kompletační a koordinační činnost</t>
  </si>
  <si>
    <t>185782212</t>
  </si>
  <si>
    <t>VRN6</t>
  </si>
  <si>
    <t>Územní vlivy</t>
  </si>
  <si>
    <t>065002000</t>
  </si>
  <si>
    <t>Hlavní tituly průvodních činností a nákladů územní vlivy mimostaveništní doprava materiálů a výrobků</t>
  </si>
  <si>
    <t>-587634527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</si>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</sst>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8" t="s">
        <v>16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9"/>
      <c r="AQ5" s="31"/>
      <c r="BE5" s="346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0" t="s">
        <v>19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9"/>
      <c r="AQ6" s="31"/>
      <c r="BE6" s="347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7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7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7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47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47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7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47"/>
      <c r="BS13" s="24" t="s">
        <v>8</v>
      </c>
    </row>
    <row r="14" spans="1:74">
      <c r="B14" s="28"/>
      <c r="C14" s="29"/>
      <c r="D14" s="29"/>
      <c r="E14" s="351" t="s">
        <v>32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47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7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47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47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7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7"/>
      <c r="BS19" s="24" t="s">
        <v>8</v>
      </c>
    </row>
    <row r="20" spans="2:71" ht="75.599999999999994" customHeight="1">
      <c r="B20" s="28"/>
      <c r="C20" s="29"/>
      <c r="D20" s="29"/>
      <c r="E20" s="353" t="s">
        <v>37</v>
      </c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29"/>
      <c r="AP20" s="29"/>
      <c r="AQ20" s="31"/>
      <c r="BE20" s="347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7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4">
        <f>ROUND(AG51,2)</f>
        <v>0</v>
      </c>
      <c r="AL23" s="355"/>
      <c r="AM23" s="355"/>
      <c r="AN23" s="355"/>
      <c r="AO23" s="355"/>
      <c r="AP23" s="42"/>
      <c r="AQ23" s="45"/>
      <c r="BE23" s="34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7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6" t="s">
        <v>39</v>
      </c>
      <c r="M25" s="356"/>
      <c r="N25" s="356"/>
      <c r="O25" s="356"/>
      <c r="P25" s="42"/>
      <c r="Q25" s="42"/>
      <c r="R25" s="42"/>
      <c r="S25" s="42"/>
      <c r="T25" s="42"/>
      <c r="U25" s="42"/>
      <c r="V25" s="42"/>
      <c r="W25" s="356" t="s">
        <v>40</v>
      </c>
      <c r="X25" s="356"/>
      <c r="Y25" s="356"/>
      <c r="Z25" s="356"/>
      <c r="AA25" s="356"/>
      <c r="AB25" s="356"/>
      <c r="AC25" s="356"/>
      <c r="AD25" s="356"/>
      <c r="AE25" s="356"/>
      <c r="AF25" s="42"/>
      <c r="AG25" s="42"/>
      <c r="AH25" s="42"/>
      <c r="AI25" s="42"/>
      <c r="AJ25" s="42"/>
      <c r="AK25" s="356" t="s">
        <v>41</v>
      </c>
      <c r="AL25" s="356"/>
      <c r="AM25" s="356"/>
      <c r="AN25" s="356"/>
      <c r="AO25" s="356"/>
      <c r="AP25" s="42"/>
      <c r="AQ25" s="45"/>
      <c r="BE25" s="347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57">
        <v>0.21</v>
      </c>
      <c r="M26" s="358"/>
      <c r="N26" s="358"/>
      <c r="O26" s="358"/>
      <c r="P26" s="48"/>
      <c r="Q26" s="48"/>
      <c r="R26" s="48"/>
      <c r="S26" s="48"/>
      <c r="T26" s="48"/>
      <c r="U26" s="48"/>
      <c r="V26" s="48"/>
      <c r="W26" s="359">
        <f>ROUND(AZ51,2)</f>
        <v>0</v>
      </c>
      <c r="X26" s="358"/>
      <c r="Y26" s="358"/>
      <c r="Z26" s="358"/>
      <c r="AA26" s="358"/>
      <c r="AB26" s="358"/>
      <c r="AC26" s="358"/>
      <c r="AD26" s="358"/>
      <c r="AE26" s="358"/>
      <c r="AF26" s="48"/>
      <c r="AG26" s="48"/>
      <c r="AH26" s="48"/>
      <c r="AI26" s="48"/>
      <c r="AJ26" s="48"/>
      <c r="AK26" s="359">
        <f>ROUND(AV51,2)</f>
        <v>0</v>
      </c>
      <c r="AL26" s="358"/>
      <c r="AM26" s="358"/>
      <c r="AN26" s="358"/>
      <c r="AO26" s="358"/>
      <c r="AP26" s="48"/>
      <c r="AQ26" s="50"/>
      <c r="BE26" s="347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57">
        <v>0.15</v>
      </c>
      <c r="M27" s="358"/>
      <c r="N27" s="358"/>
      <c r="O27" s="358"/>
      <c r="P27" s="48"/>
      <c r="Q27" s="48"/>
      <c r="R27" s="48"/>
      <c r="S27" s="48"/>
      <c r="T27" s="48"/>
      <c r="U27" s="48"/>
      <c r="V27" s="48"/>
      <c r="W27" s="359">
        <f>ROUND(BA51,2)</f>
        <v>0</v>
      </c>
      <c r="X27" s="358"/>
      <c r="Y27" s="358"/>
      <c r="Z27" s="358"/>
      <c r="AA27" s="358"/>
      <c r="AB27" s="358"/>
      <c r="AC27" s="358"/>
      <c r="AD27" s="358"/>
      <c r="AE27" s="358"/>
      <c r="AF27" s="48"/>
      <c r="AG27" s="48"/>
      <c r="AH27" s="48"/>
      <c r="AI27" s="48"/>
      <c r="AJ27" s="48"/>
      <c r="AK27" s="359">
        <f>ROUND(AW51,2)</f>
        <v>0</v>
      </c>
      <c r="AL27" s="358"/>
      <c r="AM27" s="358"/>
      <c r="AN27" s="358"/>
      <c r="AO27" s="358"/>
      <c r="AP27" s="48"/>
      <c r="AQ27" s="50"/>
      <c r="BE27" s="347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57">
        <v>0.21</v>
      </c>
      <c r="M28" s="358"/>
      <c r="N28" s="358"/>
      <c r="O28" s="358"/>
      <c r="P28" s="48"/>
      <c r="Q28" s="48"/>
      <c r="R28" s="48"/>
      <c r="S28" s="48"/>
      <c r="T28" s="48"/>
      <c r="U28" s="48"/>
      <c r="V28" s="48"/>
      <c r="W28" s="359">
        <f>ROUND(BB51,2)</f>
        <v>0</v>
      </c>
      <c r="X28" s="358"/>
      <c r="Y28" s="358"/>
      <c r="Z28" s="358"/>
      <c r="AA28" s="358"/>
      <c r="AB28" s="358"/>
      <c r="AC28" s="358"/>
      <c r="AD28" s="358"/>
      <c r="AE28" s="358"/>
      <c r="AF28" s="48"/>
      <c r="AG28" s="48"/>
      <c r="AH28" s="48"/>
      <c r="AI28" s="48"/>
      <c r="AJ28" s="48"/>
      <c r="AK28" s="359">
        <v>0</v>
      </c>
      <c r="AL28" s="358"/>
      <c r="AM28" s="358"/>
      <c r="AN28" s="358"/>
      <c r="AO28" s="358"/>
      <c r="AP28" s="48"/>
      <c r="AQ28" s="50"/>
      <c r="BE28" s="347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57">
        <v>0.15</v>
      </c>
      <c r="M29" s="358"/>
      <c r="N29" s="358"/>
      <c r="O29" s="358"/>
      <c r="P29" s="48"/>
      <c r="Q29" s="48"/>
      <c r="R29" s="48"/>
      <c r="S29" s="48"/>
      <c r="T29" s="48"/>
      <c r="U29" s="48"/>
      <c r="V29" s="48"/>
      <c r="W29" s="359">
        <f>ROUND(BC51,2)</f>
        <v>0</v>
      </c>
      <c r="X29" s="358"/>
      <c r="Y29" s="358"/>
      <c r="Z29" s="358"/>
      <c r="AA29" s="358"/>
      <c r="AB29" s="358"/>
      <c r="AC29" s="358"/>
      <c r="AD29" s="358"/>
      <c r="AE29" s="358"/>
      <c r="AF29" s="48"/>
      <c r="AG29" s="48"/>
      <c r="AH29" s="48"/>
      <c r="AI29" s="48"/>
      <c r="AJ29" s="48"/>
      <c r="AK29" s="359">
        <v>0</v>
      </c>
      <c r="AL29" s="358"/>
      <c r="AM29" s="358"/>
      <c r="AN29" s="358"/>
      <c r="AO29" s="358"/>
      <c r="AP29" s="48"/>
      <c r="AQ29" s="50"/>
      <c r="BE29" s="347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57">
        <v>0</v>
      </c>
      <c r="M30" s="358"/>
      <c r="N30" s="358"/>
      <c r="O30" s="358"/>
      <c r="P30" s="48"/>
      <c r="Q30" s="48"/>
      <c r="R30" s="48"/>
      <c r="S30" s="48"/>
      <c r="T30" s="48"/>
      <c r="U30" s="48"/>
      <c r="V30" s="48"/>
      <c r="W30" s="359">
        <f>ROUND(BD51,2)</f>
        <v>0</v>
      </c>
      <c r="X30" s="358"/>
      <c r="Y30" s="358"/>
      <c r="Z30" s="358"/>
      <c r="AA30" s="358"/>
      <c r="AB30" s="358"/>
      <c r="AC30" s="358"/>
      <c r="AD30" s="358"/>
      <c r="AE30" s="358"/>
      <c r="AF30" s="48"/>
      <c r="AG30" s="48"/>
      <c r="AH30" s="48"/>
      <c r="AI30" s="48"/>
      <c r="AJ30" s="48"/>
      <c r="AK30" s="359">
        <v>0</v>
      </c>
      <c r="AL30" s="358"/>
      <c r="AM30" s="358"/>
      <c r="AN30" s="358"/>
      <c r="AO30" s="358"/>
      <c r="AP30" s="48"/>
      <c r="AQ30" s="50"/>
      <c r="BE30" s="34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7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60" t="s">
        <v>50</v>
      </c>
      <c r="Y32" s="361"/>
      <c r="Z32" s="361"/>
      <c r="AA32" s="361"/>
      <c r="AB32" s="361"/>
      <c r="AC32" s="53"/>
      <c r="AD32" s="53"/>
      <c r="AE32" s="53"/>
      <c r="AF32" s="53"/>
      <c r="AG32" s="53"/>
      <c r="AH32" s="53"/>
      <c r="AI32" s="53"/>
      <c r="AJ32" s="53"/>
      <c r="AK32" s="362">
        <f>SUM(AK23:AK30)</f>
        <v>0</v>
      </c>
      <c r="AL32" s="361"/>
      <c r="AM32" s="361"/>
      <c r="AN32" s="361"/>
      <c r="AO32" s="363"/>
      <c r="AP32" s="51"/>
      <c r="AQ32" s="55"/>
      <c r="BE32" s="34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18-04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4" t="str">
        <f>K6</f>
        <v>Modernizace sociálního zařízení v budovách SZŠ a VOŠ Cheb</v>
      </c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Cheb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6" t="str">
        <f>IF(AN8= "","",AN8)</f>
        <v>16.3.2018</v>
      </c>
      <c r="AN44" s="36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SZŠ a VOŠ CHEB, Hradební 58/10, Cheb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7" t="str">
        <f>IF(E17="","",E17)</f>
        <v>G-Projekt Ing. Roman Gajdoš</v>
      </c>
      <c r="AN46" s="367"/>
      <c r="AO46" s="367"/>
      <c r="AP46" s="367"/>
      <c r="AQ46" s="63"/>
      <c r="AR46" s="61"/>
      <c r="AS46" s="368" t="s">
        <v>52</v>
      </c>
      <c r="AT46" s="36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0"/>
      <c r="AT47" s="37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2"/>
      <c r="AT48" s="37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4" t="s">
        <v>53</v>
      </c>
      <c r="D49" s="375"/>
      <c r="E49" s="375"/>
      <c r="F49" s="375"/>
      <c r="G49" s="375"/>
      <c r="H49" s="79"/>
      <c r="I49" s="376" t="s">
        <v>54</v>
      </c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7" t="s">
        <v>55</v>
      </c>
      <c r="AH49" s="375"/>
      <c r="AI49" s="375"/>
      <c r="AJ49" s="375"/>
      <c r="AK49" s="375"/>
      <c r="AL49" s="375"/>
      <c r="AM49" s="375"/>
      <c r="AN49" s="376" t="s">
        <v>56</v>
      </c>
      <c r="AO49" s="375"/>
      <c r="AP49" s="375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1">
        <f>ROUND(SUM(AG52:AG56),2)</f>
        <v>0</v>
      </c>
      <c r="AH51" s="381"/>
      <c r="AI51" s="381"/>
      <c r="AJ51" s="381"/>
      <c r="AK51" s="381"/>
      <c r="AL51" s="381"/>
      <c r="AM51" s="381"/>
      <c r="AN51" s="382">
        <f t="shared" ref="AN51:AN56" si="0">SUM(AG51,AT51)</f>
        <v>0</v>
      </c>
      <c r="AO51" s="382"/>
      <c r="AP51" s="382"/>
      <c r="AQ51" s="89" t="s">
        <v>21</v>
      </c>
      <c r="AR51" s="71"/>
      <c r="AS51" s="90">
        <f>ROUND(SUM(AS52:AS56),2)</f>
        <v>0</v>
      </c>
      <c r="AT51" s="91">
        <f t="shared" ref="AT51:AT56" si="1">ROUND(SUM(AV51:AW51),2)</f>
        <v>0</v>
      </c>
      <c r="AU51" s="92">
        <f>ROUND(SUM(AU52:AU56),5)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ROUND(SUM(AZ52:AZ56),2)</f>
        <v>0</v>
      </c>
      <c r="BA51" s="91">
        <f>ROUND(SUM(BA52:BA56),2)</f>
        <v>0</v>
      </c>
      <c r="BB51" s="91">
        <f>ROUND(SUM(BB52:BB56),2)</f>
        <v>0</v>
      </c>
      <c r="BC51" s="91">
        <f>ROUND(SUM(BC52:BC56),2)</f>
        <v>0</v>
      </c>
      <c r="BD51" s="93">
        <f>ROUND(SUM(BD52:BD56),2)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14.45" customHeight="1">
      <c r="A52" s="96" t="s">
        <v>76</v>
      </c>
      <c r="B52" s="97"/>
      <c r="C52" s="98"/>
      <c r="D52" s="380" t="s">
        <v>77</v>
      </c>
      <c r="E52" s="380"/>
      <c r="F52" s="380"/>
      <c r="G52" s="380"/>
      <c r="H52" s="380"/>
      <c r="I52" s="99"/>
      <c r="J52" s="380" t="s">
        <v>78</v>
      </c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78">
        <f>'ST - Stavební část'!J27</f>
        <v>0</v>
      </c>
      <c r="AH52" s="379"/>
      <c r="AI52" s="379"/>
      <c r="AJ52" s="379"/>
      <c r="AK52" s="379"/>
      <c r="AL52" s="379"/>
      <c r="AM52" s="379"/>
      <c r="AN52" s="378">
        <f t="shared" si="0"/>
        <v>0</v>
      </c>
      <c r="AO52" s="379"/>
      <c r="AP52" s="379"/>
      <c r="AQ52" s="100" t="s">
        <v>79</v>
      </c>
      <c r="AR52" s="101"/>
      <c r="AS52" s="102">
        <v>0</v>
      </c>
      <c r="AT52" s="103">
        <f t="shared" si="1"/>
        <v>0</v>
      </c>
      <c r="AU52" s="104">
        <f>'ST - Stavební část'!P91</f>
        <v>0</v>
      </c>
      <c r="AV52" s="103">
        <f>'ST - Stavební část'!J30</f>
        <v>0</v>
      </c>
      <c r="AW52" s="103">
        <f>'ST - Stavební část'!J31</f>
        <v>0</v>
      </c>
      <c r="AX52" s="103">
        <f>'ST - Stavební část'!J32</f>
        <v>0</v>
      </c>
      <c r="AY52" s="103">
        <f>'ST - Stavební část'!J33</f>
        <v>0</v>
      </c>
      <c r="AZ52" s="103">
        <f>'ST - Stavební část'!F30</f>
        <v>0</v>
      </c>
      <c r="BA52" s="103">
        <f>'ST - Stavební část'!F31</f>
        <v>0</v>
      </c>
      <c r="BB52" s="103">
        <f>'ST - Stavební část'!F32</f>
        <v>0</v>
      </c>
      <c r="BC52" s="103">
        <f>'ST - Stavební část'!F33</f>
        <v>0</v>
      </c>
      <c r="BD52" s="105">
        <f>'ST - Stavební část'!F34</f>
        <v>0</v>
      </c>
      <c r="BT52" s="106" t="s">
        <v>80</v>
      </c>
      <c r="BV52" s="106" t="s">
        <v>74</v>
      </c>
      <c r="BW52" s="106" t="s">
        <v>81</v>
      </c>
      <c r="BX52" s="106" t="s">
        <v>7</v>
      </c>
      <c r="CL52" s="106" t="s">
        <v>21</v>
      </c>
      <c r="CM52" s="106" t="s">
        <v>82</v>
      </c>
    </row>
    <row r="53" spans="1:91" s="5" customFormat="1" ht="14.45" customHeight="1">
      <c r="A53" s="96" t="s">
        <v>76</v>
      </c>
      <c r="B53" s="97"/>
      <c r="C53" s="98"/>
      <c r="D53" s="380" t="s">
        <v>83</v>
      </c>
      <c r="E53" s="380"/>
      <c r="F53" s="380"/>
      <c r="G53" s="380"/>
      <c r="H53" s="380"/>
      <c r="I53" s="99"/>
      <c r="J53" s="380" t="s">
        <v>84</v>
      </c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78">
        <f>'ZTI - Zdravotně technické...'!J27</f>
        <v>0</v>
      </c>
      <c r="AH53" s="379"/>
      <c r="AI53" s="379"/>
      <c r="AJ53" s="379"/>
      <c r="AK53" s="379"/>
      <c r="AL53" s="379"/>
      <c r="AM53" s="379"/>
      <c r="AN53" s="378">
        <f t="shared" si="0"/>
        <v>0</v>
      </c>
      <c r="AO53" s="379"/>
      <c r="AP53" s="379"/>
      <c r="AQ53" s="100" t="s">
        <v>79</v>
      </c>
      <c r="AR53" s="101"/>
      <c r="AS53" s="102">
        <v>0</v>
      </c>
      <c r="AT53" s="103">
        <f t="shared" si="1"/>
        <v>0</v>
      </c>
      <c r="AU53" s="104">
        <f>'ZTI - Zdravotně technické...'!P83</f>
        <v>0</v>
      </c>
      <c r="AV53" s="103">
        <f>'ZTI - Zdravotně technické...'!J30</f>
        <v>0</v>
      </c>
      <c r="AW53" s="103">
        <f>'ZTI - Zdravotně technické...'!J31</f>
        <v>0</v>
      </c>
      <c r="AX53" s="103">
        <f>'ZTI - Zdravotně technické...'!J32</f>
        <v>0</v>
      </c>
      <c r="AY53" s="103">
        <f>'ZTI - Zdravotně technické...'!J33</f>
        <v>0</v>
      </c>
      <c r="AZ53" s="103">
        <f>'ZTI - Zdravotně technické...'!F30</f>
        <v>0</v>
      </c>
      <c r="BA53" s="103">
        <f>'ZTI - Zdravotně technické...'!F31</f>
        <v>0</v>
      </c>
      <c r="BB53" s="103">
        <f>'ZTI - Zdravotně technické...'!F32</f>
        <v>0</v>
      </c>
      <c r="BC53" s="103">
        <f>'ZTI - Zdravotně technické...'!F33</f>
        <v>0</v>
      </c>
      <c r="BD53" s="105">
        <f>'ZTI - Zdravotně technické...'!F34</f>
        <v>0</v>
      </c>
      <c r="BT53" s="106" t="s">
        <v>80</v>
      </c>
      <c r="BV53" s="106" t="s">
        <v>74</v>
      </c>
      <c r="BW53" s="106" t="s">
        <v>85</v>
      </c>
      <c r="BX53" s="106" t="s">
        <v>7</v>
      </c>
      <c r="CL53" s="106" t="s">
        <v>21</v>
      </c>
      <c r="CM53" s="106" t="s">
        <v>82</v>
      </c>
    </row>
    <row r="54" spans="1:91" s="5" customFormat="1" ht="14.45" customHeight="1">
      <c r="A54" s="96" t="s">
        <v>76</v>
      </c>
      <c r="B54" s="97"/>
      <c r="C54" s="98"/>
      <c r="D54" s="380" t="s">
        <v>86</v>
      </c>
      <c r="E54" s="380"/>
      <c r="F54" s="380"/>
      <c r="G54" s="380"/>
      <c r="H54" s="380"/>
      <c r="I54" s="99"/>
      <c r="J54" s="380" t="s">
        <v>87</v>
      </c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78">
        <f>'EL - Elektroinstalace'!J27</f>
        <v>0</v>
      </c>
      <c r="AH54" s="379"/>
      <c r="AI54" s="379"/>
      <c r="AJ54" s="379"/>
      <c r="AK54" s="379"/>
      <c r="AL54" s="379"/>
      <c r="AM54" s="379"/>
      <c r="AN54" s="378">
        <f t="shared" si="0"/>
        <v>0</v>
      </c>
      <c r="AO54" s="379"/>
      <c r="AP54" s="379"/>
      <c r="AQ54" s="100" t="s">
        <v>79</v>
      </c>
      <c r="AR54" s="101"/>
      <c r="AS54" s="102">
        <v>0</v>
      </c>
      <c r="AT54" s="103">
        <f t="shared" si="1"/>
        <v>0</v>
      </c>
      <c r="AU54" s="104">
        <f>'EL - Elektroinstalace'!P84</f>
        <v>0</v>
      </c>
      <c r="AV54" s="103">
        <f>'EL - Elektroinstalace'!J30</f>
        <v>0</v>
      </c>
      <c r="AW54" s="103">
        <f>'EL - Elektroinstalace'!J31</f>
        <v>0</v>
      </c>
      <c r="AX54" s="103">
        <f>'EL - Elektroinstalace'!J32</f>
        <v>0</v>
      </c>
      <c r="AY54" s="103">
        <f>'EL - Elektroinstalace'!J33</f>
        <v>0</v>
      </c>
      <c r="AZ54" s="103">
        <f>'EL - Elektroinstalace'!F30</f>
        <v>0</v>
      </c>
      <c r="BA54" s="103">
        <f>'EL - Elektroinstalace'!F31</f>
        <v>0</v>
      </c>
      <c r="BB54" s="103">
        <f>'EL - Elektroinstalace'!F32</f>
        <v>0</v>
      </c>
      <c r="BC54" s="103">
        <f>'EL - Elektroinstalace'!F33</f>
        <v>0</v>
      </c>
      <c r="BD54" s="105">
        <f>'EL - Elektroinstalace'!F34</f>
        <v>0</v>
      </c>
      <c r="BT54" s="106" t="s">
        <v>80</v>
      </c>
      <c r="BV54" s="106" t="s">
        <v>74</v>
      </c>
      <c r="BW54" s="106" t="s">
        <v>88</v>
      </c>
      <c r="BX54" s="106" t="s">
        <v>7</v>
      </c>
      <c r="CL54" s="106" t="s">
        <v>21</v>
      </c>
      <c r="CM54" s="106" t="s">
        <v>82</v>
      </c>
    </row>
    <row r="55" spans="1:91" s="5" customFormat="1" ht="14.45" customHeight="1">
      <c r="A55" s="96" t="s">
        <v>76</v>
      </c>
      <c r="B55" s="97"/>
      <c r="C55" s="98"/>
      <c r="D55" s="380" t="s">
        <v>89</v>
      </c>
      <c r="E55" s="380"/>
      <c r="F55" s="380"/>
      <c r="G55" s="380"/>
      <c r="H55" s="380"/>
      <c r="I55" s="99"/>
      <c r="J55" s="380" t="s">
        <v>90</v>
      </c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78">
        <f>'VZT - Vzduchotechnika'!J27</f>
        <v>0</v>
      </c>
      <c r="AH55" s="379"/>
      <c r="AI55" s="379"/>
      <c r="AJ55" s="379"/>
      <c r="AK55" s="379"/>
      <c r="AL55" s="379"/>
      <c r="AM55" s="379"/>
      <c r="AN55" s="378">
        <f t="shared" si="0"/>
        <v>0</v>
      </c>
      <c r="AO55" s="379"/>
      <c r="AP55" s="379"/>
      <c r="AQ55" s="100" t="s">
        <v>79</v>
      </c>
      <c r="AR55" s="101"/>
      <c r="AS55" s="102">
        <v>0</v>
      </c>
      <c r="AT55" s="103">
        <f t="shared" si="1"/>
        <v>0</v>
      </c>
      <c r="AU55" s="104">
        <f>'VZT - Vzduchotechnika'!P78</f>
        <v>0</v>
      </c>
      <c r="AV55" s="103">
        <f>'VZT - Vzduchotechnika'!J30</f>
        <v>0</v>
      </c>
      <c r="AW55" s="103">
        <f>'VZT - Vzduchotechnika'!J31</f>
        <v>0</v>
      </c>
      <c r="AX55" s="103">
        <f>'VZT - Vzduchotechnika'!J32</f>
        <v>0</v>
      </c>
      <c r="AY55" s="103">
        <f>'VZT - Vzduchotechnika'!J33</f>
        <v>0</v>
      </c>
      <c r="AZ55" s="103">
        <f>'VZT - Vzduchotechnika'!F30</f>
        <v>0</v>
      </c>
      <c r="BA55" s="103">
        <f>'VZT - Vzduchotechnika'!F31</f>
        <v>0</v>
      </c>
      <c r="BB55" s="103">
        <f>'VZT - Vzduchotechnika'!F32</f>
        <v>0</v>
      </c>
      <c r="BC55" s="103">
        <f>'VZT - Vzduchotechnika'!F33</f>
        <v>0</v>
      </c>
      <c r="BD55" s="105">
        <f>'VZT - Vzduchotechnika'!F34</f>
        <v>0</v>
      </c>
      <c r="BT55" s="106" t="s">
        <v>80</v>
      </c>
      <c r="BV55" s="106" t="s">
        <v>74</v>
      </c>
      <c r="BW55" s="106" t="s">
        <v>91</v>
      </c>
      <c r="BX55" s="106" t="s">
        <v>7</v>
      </c>
      <c r="CL55" s="106" t="s">
        <v>21</v>
      </c>
      <c r="CM55" s="106" t="s">
        <v>82</v>
      </c>
    </row>
    <row r="56" spans="1:91" s="5" customFormat="1" ht="14.45" customHeight="1">
      <c r="A56" s="96" t="s">
        <v>76</v>
      </c>
      <c r="B56" s="97"/>
      <c r="C56" s="98"/>
      <c r="D56" s="380" t="s">
        <v>92</v>
      </c>
      <c r="E56" s="380"/>
      <c r="F56" s="380"/>
      <c r="G56" s="380"/>
      <c r="H56" s="380"/>
      <c r="I56" s="99"/>
      <c r="J56" s="380" t="s">
        <v>93</v>
      </c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78">
        <f>'VRN - Vedlejší rozpočtové...'!J27</f>
        <v>0</v>
      </c>
      <c r="AH56" s="379"/>
      <c r="AI56" s="379"/>
      <c r="AJ56" s="379"/>
      <c r="AK56" s="379"/>
      <c r="AL56" s="379"/>
      <c r="AM56" s="379"/>
      <c r="AN56" s="378">
        <f t="shared" si="0"/>
        <v>0</v>
      </c>
      <c r="AO56" s="379"/>
      <c r="AP56" s="379"/>
      <c r="AQ56" s="100" t="s">
        <v>79</v>
      </c>
      <c r="AR56" s="101"/>
      <c r="AS56" s="107">
        <v>0</v>
      </c>
      <c r="AT56" s="108">
        <f t="shared" si="1"/>
        <v>0</v>
      </c>
      <c r="AU56" s="109">
        <f>'VRN - Vedlejší rozpočtové...'!P80</f>
        <v>0</v>
      </c>
      <c r="AV56" s="108">
        <f>'VRN - Vedlejší rozpočtové...'!J30</f>
        <v>0</v>
      </c>
      <c r="AW56" s="108">
        <f>'VRN - Vedlejší rozpočtové...'!J31</f>
        <v>0</v>
      </c>
      <c r="AX56" s="108">
        <f>'VRN - Vedlejší rozpočtové...'!J32</f>
        <v>0</v>
      </c>
      <c r="AY56" s="108">
        <f>'VRN - Vedlejší rozpočtové...'!J33</f>
        <v>0</v>
      </c>
      <c r="AZ56" s="108">
        <f>'VRN - Vedlejší rozpočtové...'!F30</f>
        <v>0</v>
      </c>
      <c r="BA56" s="108">
        <f>'VRN - Vedlejší rozpočtové...'!F31</f>
        <v>0</v>
      </c>
      <c r="BB56" s="108">
        <f>'VRN - Vedlejší rozpočtové...'!F32</f>
        <v>0</v>
      </c>
      <c r="BC56" s="108">
        <f>'VRN - Vedlejší rozpočtové...'!F33</f>
        <v>0</v>
      </c>
      <c r="BD56" s="110">
        <f>'VRN - Vedlejší rozpočtové...'!F34</f>
        <v>0</v>
      </c>
      <c r="BT56" s="106" t="s">
        <v>80</v>
      </c>
      <c r="BV56" s="106" t="s">
        <v>74</v>
      </c>
      <c r="BW56" s="106" t="s">
        <v>94</v>
      </c>
      <c r="BX56" s="106" t="s">
        <v>7</v>
      </c>
      <c r="CL56" s="106" t="s">
        <v>21</v>
      </c>
      <c r="CM56" s="106" t="s">
        <v>82</v>
      </c>
    </row>
    <row r="57" spans="1:91" s="1" customFormat="1" ht="30" customHeight="1">
      <c r="B57" s="41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1"/>
    </row>
    <row r="58" spans="1:91" s="1" customFormat="1" ht="6.95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61"/>
    </row>
  </sheetData>
  <sheetProtection algorithmName="SHA-512" hashValue="7DxD3mk668F+1/LUffJbjlmJ5TpCFn/zjfn6wllo3ZxGAAm9JZOTkqHQVt2oucZZdElOiyT0eRUYMHl9eS82MQ==" saltValue="nLmBWJ5j7U7p6LnqiaKjSxoFcdSACW/21gWiV9SYEDlub4y250cyzIGkv+wJrESrNNw1jQzMmnqENq3t3Pj/KA==" spinCount="100000" sheet="1" objects="1" scenarios="1" formatColumns="0" formatRows="0"/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T - Stavební část'!C2" display="/"/>
    <hyperlink ref="A53" location="'ZTI - Zdravotně technické...'!C2" display="/"/>
    <hyperlink ref="A54" location="'EL - Elektroinstalace'!C2" display="/"/>
    <hyperlink ref="A55" location="'VZT - Vzduchotechnika'!C2" display="/"/>
    <hyperlink ref="A56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5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11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92" t="s">
        <v>96</v>
      </c>
      <c r="H1" s="392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81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4.45" customHeight="1">
      <c r="B7" s="28"/>
      <c r="C7" s="29"/>
      <c r="D7" s="29"/>
      <c r="E7" s="384" t="str">
        <f>'Rekapitulace stavby'!K6</f>
        <v>Modernizace sociálního zařízení v budovách SZŠ a VOŠ Cheb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102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16.3.2018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4.45" customHeight="1">
      <c r="B24" s="121"/>
      <c r="C24" s="122"/>
      <c r="D24" s="122"/>
      <c r="E24" s="353" t="s">
        <v>21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ROUND(J91,2)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ROUND(SUM(BE91:BE650), 2)</f>
        <v>0</v>
      </c>
      <c r="G30" s="42"/>
      <c r="H30" s="42"/>
      <c r="I30" s="131">
        <v>0.21</v>
      </c>
      <c r="J30" s="130">
        <f>ROUND(ROUND((SUM(BE91:BE650)),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ROUND(SUM(BF91:BF650), 2)</f>
        <v>0</v>
      </c>
      <c r="G31" s="42"/>
      <c r="H31" s="42"/>
      <c r="I31" s="131">
        <v>0.15</v>
      </c>
      <c r="J31" s="130">
        <f>ROUND(ROUND((SUM(BF91:BF650)),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ROUND(SUM(BG91:BG650),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ROUND(SUM(BH91:BH650),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ROUND(SUM(BI91:BI650),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4.45" customHeight="1">
      <c r="B45" s="41"/>
      <c r="C45" s="42"/>
      <c r="D45" s="42"/>
      <c r="E45" s="384" t="str">
        <f>E7</f>
        <v>Modernizace sociálního zařízení v budovách SZŠ a VOŠ Cheb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6.149999999999999" customHeight="1">
      <c r="B47" s="41"/>
      <c r="C47" s="42"/>
      <c r="D47" s="42"/>
      <c r="E47" s="386" t="str">
        <f>E9</f>
        <v>ST - Stavební část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Cheb</v>
      </c>
      <c r="G49" s="42"/>
      <c r="H49" s="42"/>
      <c r="I49" s="119" t="s">
        <v>25</v>
      </c>
      <c r="J49" s="120" t="str">
        <f>IF(J12="","",J12)</f>
        <v>16.3.2018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SZŠ a VOŠ CHEB, Hradební 58/10, Cheb</v>
      </c>
      <c r="G51" s="42"/>
      <c r="H51" s="42"/>
      <c r="I51" s="119" t="s">
        <v>33</v>
      </c>
      <c r="J51" s="353" t="str">
        <f>E21</f>
        <v>G-Projekt Ing. Roman Gajdoš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J91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108</v>
      </c>
      <c r="E57" s="152"/>
      <c r="F57" s="152"/>
      <c r="G57" s="152"/>
      <c r="H57" s="152"/>
      <c r="I57" s="153"/>
      <c r="J57" s="154">
        <f>J92</f>
        <v>0</v>
      </c>
      <c r="K57" s="155"/>
    </row>
    <row r="58" spans="2:47" s="8" customFormat="1" ht="19.899999999999999" customHeight="1">
      <c r="B58" s="156"/>
      <c r="C58" s="157"/>
      <c r="D58" s="158" t="s">
        <v>109</v>
      </c>
      <c r="E58" s="159"/>
      <c r="F58" s="159"/>
      <c r="G58" s="159"/>
      <c r="H58" s="159"/>
      <c r="I58" s="160"/>
      <c r="J58" s="161">
        <f>J93</f>
        <v>0</v>
      </c>
      <c r="K58" s="162"/>
    </row>
    <row r="59" spans="2:47" s="8" customFormat="1" ht="19.899999999999999" customHeight="1">
      <c r="B59" s="156"/>
      <c r="C59" s="157"/>
      <c r="D59" s="158" t="s">
        <v>110</v>
      </c>
      <c r="E59" s="159"/>
      <c r="F59" s="159"/>
      <c r="G59" s="159"/>
      <c r="H59" s="159"/>
      <c r="I59" s="160"/>
      <c r="J59" s="161">
        <f>J159</f>
        <v>0</v>
      </c>
      <c r="K59" s="162"/>
    </row>
    <row r="60" spans="2:47" s="8" customFormat="1" ht="19.899999999999999" customHeight="1">
      <c r="B60" s="156"/>
      <c r="C60" s="157"/>
      <c r="D60" s="158" t="s">
        <v>111</v>
      </c>
      <c r="E60" s="159"/>
      <c r="F60" s="159"/>
      <c r="G60" s="159"/>
      <c r="H60" s="159"/>
      <c r="I60" s="160"/>
      <c r="J60" s="161">
        <f>J177</f>
        <v>0</v>
      </c>
      <c r="K60" s="162"/>
    </row>
    <row r="61" spans="2:47" s="8" customFormat="1" ht="19.899999999999999" customHeight="1">
      <c r="B61" s="156"/>
      <c r="C61" s="157"/>
      <c r="D61" s="158" t="s">
        <v>112</v>
      </c>
      <c r="E61" s="159"/>
      <c r="F61" s="159"/>
      <c r="G61" s="159"/>
      <c r="H61" s="159"/>
      <c r="I61" s="160"/>
      <c r="J61" s="161">
        <f>J281</f>
        <v>0</v>
      </c>
      <c r="K61" s="162"/>
    </row>
    <row r="62" spans="2:47" s="8" customFormat="1" ht="19.899999999999999" customHeight="1">
      <c r="B62" s="156"/>
      <c r="C62" s="157"/>
      <c r="D62" s="158" t="s">
        <v>113</v>
      </c>
      <c r="E62" s="159"/>
      <c r="F62" s="159"/>
      <c r="G62" s="159"/>
      <c r="H62" s="159"/>
      <c r="I62" s="160"/>
      <c r="J62" s="161">
        <f>J371</f>
        <v>0</v>
      </c>
      <c r="K62" s="162"/>
    </row>
    <row r="63" spans="2:47" s="8" customFormat="1" ht="19.899999999999999" customHeight="1">
      <c r="B63" s="156"/>
      <c r="C63" s="157"/>
      <c r="D63" s="158" t="s">
        <v>114</v>
      </c>
      <c r="E63" s="159"/>
      <c r="F63" s="159"/>
      <c r="G63" s="159"/>
      <c r="H63" s="159"/>
      <c r="I63" s="160"/>
      <c r="J63" s="161">
        <f>J384</f>
        <v>0</v>
      </c>
      <c r="K63" s="162"/>
    </row>
    <row r="64" spans="2:47" s="7" customFormat="1" ht="24.95" customHeight="1">
      <c r="B64" s="149"/>
      <c r="C64" s="150"/>
      <c r="D64" s="151" t="s">
        <v>115</v>
      </c>
      <c r="E64" s="152"/>
      <c r="F64" s="152"/>
      <c r="G64" s="152"/>
      <c r="H64" s="152"/>
      <c r="I64" s="153"/>
      <c r="J64" s="154">
        <f>J386</f>
        <v>0</v>
      </c>
      <c r="K64" s="155"/>
    </row>
    <row r="65" spans="2:12" s="8" customFormat="1" ht="19.899999999999999" customHeight="1">
      <c r="B65" s="156"/>
      <c r="C65" s="157"/>
      <c r="D65" s="158" t="s">
        <v>116</v>
      </c>
      <c r="E65" s="159"/>
      <c r="F65" s="159"/>
      <c r="G65" s="159"/>
      <c r="H65" s="159"/>
      <c r="I65" s="160"/>
      <c r="J65" s="161">
        <f>J387</f>
        <v>0</v>
      </c>
      <c r="K65" s="162"/>
    </row>
    <row r="66" spans="2:12" s="8" customFormat="1" ht="19.899999999999999" customHeight="1">
      <c r="B66" s="156"/>
      <c r="C66" s="157"/>
      <c r="D66" s="158" t="s">
        <v>117</v>
      </c>
      <c r="E66" s="159"/>
      <c r="F66" s="159"/>
      <c r="G66" s="159"/>
      <c r="H66" s="159"/>
      <c r="I66" s="160"/>
      <c r="J66" s="161">
        <f>J431</f>
        <v>0</v>
      </c>
      <c r="K66" s="162"/>
    </row>
    <row r="67" spans="2:12" s="8" customFormat="1" ht="19.899999999999999" customHeight="1">
      <c r="B67" s="156"/>
      <c r="C67" s="157"/>
      <c r="D67" s="158" t="s">
        <v>118</v>
      </c>
      <c r="E67" s="159"/>
      <c r="F67" s="159"/>
      <c r="G67" s="159"/>
      <c r="H67" s="159"/>
      <c r="I67" s="160"/>
      <c r="J67" s="161">
        <f>J435</f>
        <v>0</v>
      </c>
      <c r="K67" s="162"/>
    </row>
    <row r="68" spans="2:12" s="8" customFormat="1" ht="19.899999999999999" customHeight="1">
      <c r="B68" s="156"/>
      <c r="C68" s="157"/>
      <c r="D68" s="158" t="s">
        <v>119</v>
      </c>
      <c r="E68" s="159"/>
      <c r="F68" s="159"/>
      <c r="G68" s="159"/>
      <c r="H68" s="159"/>
      <c r="I68" s="160"/>
      <c r="J68" s="161">
        <f>J459</f>
        <v>0</v>
      </c>
      <c r="K68" s="162"/>
    </row>
    <row r="69" spans="2:12" s="8" customFormat="1" ht="19.899999999999999" customHeight="1">
      <c r="B69" s="156"/>
      <c r="C69" s="157"/>
      <c r="D69" s="158" t="s">
        <v>120</v>
      </c>
      <c r="E69" s="159"/>
      <c r="F69" s="159"/>
      <c r="G69" s="159"/>
      <c r="H69" s="159"/>
      <c r="I69" s="160"/>
      <c r="J69" s="161">
        <f>J534</f>
        <v>0</v>
      </c>
      <c r="K69" s="162"/>
    </row>
    <row r="70" spans="2:12" s="8" customFormat="1" ht="19.899999999999999" customHeight="1">
      <c r="B70" s="156"/>
      <c r="C70" s="157"/>
      <c r="D70" s="158" t="s">
        <v>121</v>
      </c>
      <c r="E70" s="159"/>
      <c r="F70" s="159"/>
      <c r="G70" s="159"/>
      <c r="H70" s="159"/>
      <c r="I70" s="160"/>
      <c r="J70" s="161">
        <f>J623</f>
        <v>0</v>
      </c>
      <c r="K70" s="162"/>
    </row>
    <row r="71" spans="2:12" s="8" customFormat="1" ht="19.899999999999999" customHeight="1">
      <c r="B71" s="156"/>
      <c r="C71" s="157"/>
      <c r="D71" s="158" t="s">
        <v>122</v>
      </c>
      <c r="E71" s="159"/>
      <c r="F71" s="159"/>
      <c r="G71" s="159"/>
      <c r="H71" s="159"/>
      <c r="I71" s="160"/>
      <c r="J71" s="161">
        <f>J632</f>
        <v>0</v>
      </c>
      <c r="K71" s="162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18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39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42"/>
      <c r="J77" s="60"/>
      <c r="K77" s="60"/>
      <c r="L77" s="61"/>
    </row>
    <row r="78" spans="2:12" s="1" customFormat="1" ht="36.950000000000003" customHeight="1">
      <c r="B78" s="41"/>
      <c r="C78" s="62" t="s">
        <v>123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4.45" customHeight="1">
      <c r="B81" s="41"/>
      <c r="C81" s="63"/>
      <c r="D81" s="63"/>
      <c r="E81" s="389" t="str">
        <f>E7</f>
        <v>Modernizace sociálního zařízení v budovách SZŠ a VOŠ Cheb</v>
      </c>
      <c r="F81" s="390"/>
      <c r="G81" s="390"/>
      <c r="H81" s="390"/>
      <c r="I81" s="163"/>
      <c r="J81" s="63"/>
      <c r="K81" s="63"/>
      <c r="L81" s="61"/>
    </row>
    <row r="82" spans="2:65" s="1" customFormat="1" ht="14.45" customHeight="1">
      <c r="B82" s="41"/>
      <c r="C82" s="65" t="s">
        <v>101</v>
      </c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6.149999999999999" customHeight="1">
      <c r="B83" s="41"/>
      <c r="C83" s="63"/>
      <c r="D83" s="63"/>
      <c r="E83" s="364" t="str">
        <f>E9</f>
        <v>ST - Stavební část</v>
      </c>
      <c r="F83" s="391"/>
      <c r="G83" s="391"/>
      <c r="H83" s="391"/>
      <c r="I83" s="163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8" customHeight="1">
      <c r="B85" s="41"/>
      <c r="C85" s="65" t="s">
        <v>23</v>
      </c>
      <c r="D85" s="63"/>
      <c r="E85" s="63"/>
      <c r="F85" s="164" t="str">
        <f>F12</f>
        <v>Cheb</v>
      </c>
      <c r="G85" s="63"/>
      <c r="H85" s="63"/>
      <c r="I85" s="165" t="s">
        <v>25</v>
      </c>
      <c r="J85" s="73" t="str">
        <f>IF(J12="","",J12)</f>
        <v>16.3.2018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1" customFormat="1">
      <c r="B87" s="41"/>
      <c r="C87" s="65" t="s">
        <v>27</v>
      </c>
      <c r="D87" s="63"/>
      <c r="E87" s="63"/>
      <c r="F87" s="164" t="str">
        <f>E15</f>
        <v>SZŠ a VOŠ CHEB, Hradební 58/10, Cheb</v>
      </c>
      <c r="G87" s="63"/>
      <c r="H87" s="63"/>
      <c r="I87" s="165" t="s">
        <v>33</v>
      </c>
      <c r="J87" s="164" t="str">
        <f>E21</f>
        <v>G-Projekt Ing. Roman Gajdoš</v>
      </c>
      <c r="K87" s="63"/>
      <c r="L87" s="61"/>
    </row>
    <row r="88" spans="2:65" s="1" customFormat="1" ht="14.45" customHeight="1">
      <c r="B88" s="41"/>
      <c r="C88" s="65" t="s">
        <v>31</v>
      </c>
      <c r="D88" s="63"/>
      <c r="E88" s="63"/>
      <c r="F88" s="164" t="str">
        <f>IF(E18="","",E18)</f>
        <v/>
      </c>
      <c r="G88" s="63"/>
      <c r="H88" s="63"/>
      <c r="I88" s="163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63"/>
      <c r="J89" s="63"/>
      <c r="K89" s="63"/>
      <c r="L89" s="61"/>
    </row>
    <row r="90" spans="2:65" s="9" customFormat="1" ht="29.25" customHeight="1">
      <c r="B90" s="166"/>
      <c r="C90" s="167" t="s">
        <v>124</v>
      </c>
      <c r="D90" s="168" t="s">
        <v>57</v>
      </c>
      <c r="E90" s="168" t="s">
        <v>53</v>
      </c>
      <c r="F90" s="168" t="s">
        <v>125</v>
      </c>
      <c r="G90" s="168" t="s">
        <v>126</v>
      </c>
      <c r="H90" s="168" t="s">
        <v>127</v>
      </c>
      <c r="I90" s="169" t="s">
        <v>128</v>
      </c>
      <c r="J90" s="168" t="s">
        <v>105</v>
      </c>
      <c r="K90" s="170" t="s">
        <v>129</v>
      </c>
      <c r="L90" s="171"/>
      <c r="M90" s="81" t="s">
        <v>130</v>
      </c>
      <c r="N90" s="82" t="s">
        <v>42</v>
      </c>
      <c r="O90" s="82" t="s">
        <v>131</v>
      </c>
      <c r="P90" s="82" t="s">
        <v>132</v>
      </c>
      <c r="Q90" s="82" t="s">
        <v>133</v>
      </c>
      <c r="R90" s="82" t="s">
        <v>134</v>
      </c>
      <c r="S90" s="82" t="s">
        <v>135</v>
      </c>
      <c r="T90" s="83" t="s">
        <v>136</v>
      </c>
    </row>
    <row r="91" spans="2:65" s="1" customFormat="1" ht="29.25" customHeight="1">
      <c r="B91" s="41"/>
      <c r="C91" s="87" t="s">
        <v>106</v>
      </c>
      <c r="D91" s="63"/>
      <c r="E91" s="63"/>
      <c r="F91" s="63"/>
      <c r="G91" s="63"/>
      <c r="H91" s="63"/>
      <c r="I91" s="163"/>
      <c r="J91" s="172">
        <f>BK91</f>
        <v>0</v>
      </c>
      <c r="K91" s="63"/>
      <c r="L91" s="61"/>
      <c r="M91" s="84"/>
      <c r="N91" s="85"/>
      <c r="O91" s="85"/>
      <c r="P91" s="173">
        <f>P92+P386</f>
        <v>0</v>
      </c>
      <c r="Q91" s="85"/>
      <c r="R91" s="173">
        <f>R92+R386</f>
        <v>78.668679580000003</v>
      </c>
      <c r="S91" s="85"/>
      <c r="T91" s="174">
        <f>T92+T386</f>
        <v>113.78849554</v>
      </c>
      <c r="AT91" s="24" t="s">
        <v>71</v>
      </c>
      <c r="AU91" s="24" t="s">
        <v>107</v>
      </c>
      <c r="BK91" s="175">
        <f>BK92+BK386</f>
        <v>0</v>
      </c>
    </row>
    <row r="92" spans="2:65" s="10" customFormat="1" ht="37.35" customHeight="1">
      <c r="B92" s="176"/>
      <c r="C92" s="177"/>
      <c r="D92" s="178" t="s">
        <v>71</v>
      </c>
      <c r="E92" s="179" t="s">
        <v>137</v>
      </c>
      <c r="F92" s="179" t="s">
        <v>138</v>
      </c>
      <c r="G92" s="177"/>
      <c r="H92" s="177"/>
      <c r="I92" s="180"/>
      <c r="J92" s="181">
        <f>BK92</f>
        <v>0</v>
      </c>
      <c r="K92" s="177"/>
      <c r="L92" s="182"/>
      <c r="M92" s="183"/>
      <c r="N92" s="184"/>
      <c r="O92" s="184"/>
      <c r="P92" s="185">
        <f>P93+P159+P177+P281+P371+P384</f>
        <v>0</v>
      </c>
      <c r="Q92" s="184"/>
      <c r="R92" s="185">
        <f>R93+R159+R177+R281+R371+R384</f>
        <v>50.646877969999991</v>
      </c>
      <c r="S92" s="184"/>
      <c r="T92" s="186">
        <f>T93+T159+T177+T281+T371+T384</f>
        <v>57.297437000000002</v>
      </c>
      <c r="AR92" s="187" t="s">
        <v>80</v>
      </c>
      <c r="AT92" s="188" t="s">
        <v>71</v>
      </c>
      <c r="AU92" s="188" t="s">
        <v>72</v>
      </c>
      <c r="AY92" s="187" t="s">
        <v>139</v>
      </c>
      <c r="BK92" s="189">
        <f>BK93+BK159+BK177+BK281+BK371+BK384</f>
        <v>0</v>
      </c>
    </row>
    <row r="93" spans="2:65" s="10" customFormat="1" ht="19.899999999999999" customHeight="1">
      <c r="B93" s="176"/>
      <c r="C93" s="177"/>
      <c r="D93" s="178" t="s">
        <v>71</v>
      </c>
      <c r="E93" s="190" t="s">
        <v>140</v>
      </c>
      <c r="F93" s="190" t="s">
        <v>141</v>
      </c>
      <c r="G93" s="177"/>
      <c r="H93" s="177"/>
      <c r="I93" s="180"/>
      <c r="J93" s="191">
        <f>BK93</f>
        <v>0</v>
      </c>
      <c r="K93" s="177"/>
      <c r="L93" s="182"/>
      <c r="M93" s="183"/>
      <c r="N93" s="184"/>
      <c r="O93" s="184"/>
      <c r="P93" s="185">
        <f>SUM(P94:P158)</f>
        <v>0</v>
      </c>
      <c r="Q93" s="184"/>
      <c r="R93" s="185">
        <f>SUM(R94:R158)</f>
        <v>30.730358799999998</v>
      </c>
      <c r="S93" s="184"/>
      <c r="T93" s="186">
        <f>SUM(T94:T158)</f>
        <v>0</v>
      </c>
      <c r="AR93" s="187" t="s">
        <v>80</v>
      </c>
      <c r="AT93" s="188" t="s">
        <v>71</v>
      </c>
      <c r="AU93" s="188" t="s">
        <v>80</v>
      </c>
      <c r="AY93" s="187" t="s">
        <v>139</v>
      </c>
      <c r="BK93" s="189">
        <f>SUM(BK94:BK158)</f>
        <v>0</v>
      </c>
    </row>
    <row r="94" spans="2:65" s="1" customFormat="1" ht="22.9" customHeight="1">
      <c r="B94" s="41"/>
      <c r="C94" s="192" t="s">
        <v>80</v>
      </c>
      <c r="D94" s="192" t="s">
        <v>142</v>
      </c>
      <c r="E94" s="193" t="s">
        <v>143</v>
      </c>
      <c r="F94" s="194" t="s">
        <v>144</v>
      </c>
      <c r="G94" s="195" t="s">
        <v>145</v>
      </c>
      <c r="H94" s="196">
        <v>3.2970000000000002</v>
      </c>
      <c r="I94" s="197"/>
      <c r="J94" s="198">
        <f>ROUND(I94*H94,2)</f>
        <v>0</v>
      </c>
      <c r="K94" s="194" t="s">
        <v>146</v>
      </c>
      <c r="L94" s="61"/>
      <c r="M94" s="199" t="s">
        <v>21</v>
      </c>
      <c r="N94" s="200" t="s">
        <v>43</v>
      </c>
      <c r="O94" s="42"/>
      <c r="P94" s="201">
        <f>O94*H94</f>
        <v>0</v>
      </c>
      <c r="Q94" s="201">
        <v>1.8774999999999999</v>
      </c>
      <c r="R94" s="201">
        <f>Q94*H94</f>
        <v>6.1901175000000004</v>
      </c>
      <c r="S94" s="201">
        <v>0</v>
      </c>
      <c r="T94" s="202">
        <f>S94*H94</f>
        <v>0</v>
      </c>
      <c r="AR94" s="24" t="s">
        <v>147</v>
      </c>
      <c r="AT94" s="24" t="s">
        <v>142</v>
      </c>
      <c r="AU94" s="24" t="s">
        <v>82</v>
      </c>
      <c r="AY94" s="24" t="s">
        <v>139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4" t="s">
        <v>80</v>
      </c>
      <c r="BK94" s="203">
        <f>ROUND(I94*H94,2)</f>
        <v>0</v>
      </c>
      <c r="BL94" s="24" t="s">
        <v>147</v>
      </c>
      <c r="BM94" s="24" t="s">
        <v>148</v>
      </c>
    </row>
    <row r="95" spans="2:65" s="11" customFormat="1" ht="13.5">
      <c r="B95" s="204"/>
      <c r="C95" s="205"/>
      <c r="D95" s="206" t="s">
        <v>149</v>
      </c>
      <c r="E95" s="207" t="s">
        <v>21</v>
      </c>
      <c r="F95" s="208" t="s">
        <v>150</v>
      </c>
      <c r="G95" s="205"/>
      <c r="H95" s="207" t="s">
        <v>21</v>
      </c>
      <c r="I95" s="209"/>
      <c r="J95" s="205"/>
      <c r="K95" s="205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149</v>
      </c>
      <c r="AU95" s="214" t="s">
        <v>82</v>
      </c>
      <c r="AV95" s="11" t="s">
        <v>80</v>
      </c>
      <c r="AW95" s="11" t="s">
        <v>35</v>
      </c>
      <c r="AX95" s="11" t="s">
        <v>72</v>
      </c>
      <c r="AY95" s="214" t="s">
        <v>139</v>
      </c>
    </row>
    <row r="96" spans="2:65" s="12" customFormat="1" ht="13.5">
      <c r="B96" s="215"/>
      <c r="C96" s="216"/>
      <c r="D96" s="206" t="s">
        <v>149</v>
      </c>
      <c r="E96" s="217" t="s">
        <v>21</v>
      </c>
      <c r="F96" s="218" t="s">
        <v>151</v>
      </c>
      <c r="G96" s="216"/>
      <c r="H96" s="219">
        <v>0.69299999999999995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149</v>
      </c>
      <c r="AU96" s="225" t="s">
        <v>82</v>
      </c>
      <c r="AV96" s="12" t="s">
        <v>82</v>
      </c>
      <c r="AW96" s="12" t="s">
        <v>35</v>
      </c>
      <c r="AX96" s="12" t="s">
        <v>72</v>
      </c>
      <c r="AY96" s="225" t="s">
        <v>139</v>
      </c>
    </row>
    <row r="97" spans="2:65" s="11" customFormat="1" ht="13.5">
      <c r="B97" s="204"/>
      <c r="C97" s="205"/>
      <c r="D97" s="206" t="s">
        <v>149</v>
      </c>
      <c r="E97" s="207" t="s">
        <v>21</v>
      </c>
      <c r="F97" s="208" t="s">
        <v>152</v>
      </c>
      <c r="G97" s="205"/>
      <c r="H97" s="207" t="s">
        <v>21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149</v>
      </c>
      <c r="AU97" s="214" t="s">
        <v>82</v>
      </c>
      <c r="AV97" s="11" t="s">
        <v>80</v>
      </c>
      <c r="AW97" s="11" t="s">
        <v>35</v>
      </c>
      <c r="AX97" s="11" t="s">
        <v>72</v>
      </c>
      <c r="AY97" s="214" t="s">
        <v>139</v>
      </c>
    </row>
    <row r="98" spans="2:65" s="12" customFormat="1" ht="13.5">
      <c r="B98" s="215"/>
      <c r="C98" s="216"/>
      <c r="D98" s="206" t="s">
        <v>149</v>
      </c>
      <c r="E98" s="217" t="s">
        <v>21</v>
      </c>
      <c r="F98" s="218" t="s">
        <v>151</v>
      </c>
      <c r="G98" s="216"/>
      <c r="H98" s="219">
        <v>0.69299999999999995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149</v>
      </c>
      <c r="AU98" s="225" t="s">
        <v>82</v>
      </c>
      <c r="AV98" s="12" t="s">
        <v>82</v>
      </c>
      <c r="AW98" s="12" t="s">
        <v>35</v>
      </c>
      <c r="AX98" s="12" t="s">
        <v>72</v>
      </c>
      <c r="AY98" s="225" t="s">
        <v>139</v>
      </c>
    </row>
    <row r="99" spans="2:65" s="11" customFormat="1" ht="13.5">
      <c r="B99" s="204"/>
      <c r="C99" s="205"/>
      <c r="D99" s="206" t="s">
        <v>149</v>
      </c>
      <c r="E99" s="207" t="s">
        <v>21</v>
      </c>
      <c r="F99" s="208" t="s">
        <v>153</v>
      </c>
      <c r="G99" s="205"/>
      <c r="H99" s="207" t="s">
        <v>21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149</v>
      </c>
      <c r="AU99" s="214" t="s">
        <v>82</v>
      </c>
      <c r="AV99" s="11" t="s">
        <v>80</v>
      </c>
      <c r="AW99" s="11" t="s">
        <v>35</v>
      </c>
      <c r="AX99" s="11" t="s">
        <v>72</v>
      </c>
      <c r="AY99" s="214" t="s">
        <v>139</v>
      </c>
    </row>
    <row r="100" spans="2:65" s="12" customFormat="1" ht="13.5">
      <c r="B100" s="215"/>
      <c r="C100" s="216"/>
      <c r="D100" s="206" t="s">
        <v>149</v>
      </c>
      <c r="E100" s="217" t="s">
        <v>21</v>
      </c>
      <c r="F100" s="218" t="s">
        <v>151</v>
      </c>
      <c r="G100" s="216"/>
      <c r="H100" s="219">
        <v>0.69299999999999995</v>
      </c>
      <c r="I100" s="220"/>
      <c r="J100" s="216"/>
      <c r="K100" s="216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149</v>
      </c>
      <c r="AU100" s="225" t="s">
        <v>82</v>
      </c>
      <c r="AV100" s="12" t="s">
        <v>82</v>
      </c>
      <c r="AW100" s="12" t="s">
        <v>35</v>
      </c>
      <c r="AX100" s="12" t="s">
        <v>72</v>
      </c>
      <c r="AY100" s="225" t="s">
        <v>139</v>
      </c>
    </row>
    <row r="101" spans="2:65" s="11" customFormat="1" ht="13.5">
      <c r="B101" s="204"/>
      <c r="C101" s="205"/>
      <c r="D101" s="206" t="s">
        <v>149</v>
      </c>
      <c r="E101" s="207" t="s">
        <v>21</v>
      </c>
      <c r="F101" s="208" t="s">
        <v>154</v>
      </c>
      <c r="G101" s="205"/>
      <c r="H101" s="207" t="s">
        <v>21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149</v>
      </c>
      <c r="AU101" s="214" t="s">
        <v>82</v>
      </c>
      <c r="AV101" s="11" t="s">
        <v>80</v>
      </c>
      <c r="AW101" s="11" t="s">
        <v>35</v>
      </c>
      <c r="AX101" s="11" t="s">
        <v>72</v>
      </c>
      <c r="AY101" s="214" t="s">
        <v>139</v>
      </c>
    </row>
    <row r="102" spans="2:65" s="12" customFormat="1" ht="13.5">
      <c r="B102" s="215"/>
      <c r="C102" s="216"/>
      <c r="D102" s="206" t="s">
        <v>149</v>
      </c>
      <c r="E102" s="217" t="s">
        <v>21</v>
      </c>
      <c r="F102" s="218" t="s">
        <v>155</v>
      </c>
      <c r="G102" s="216"/>
      <c r="H102" s="219">
        <v>1.218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149</v>
      </c>
      <c r="AU102" s="225" t="s">
        <v>82</v>
      </c>
      <c r="AV102" s="12" t="s">
        <v>82</v>
      </c>
      <c r="AW102" s="12" t="s">
        <v>35</v>
      </c>
      <c r="AX102" s="12" t="s">
        <v>72</v>
      </c>
      <c r="AY102" s="225" t="s">
        <v>139</v>
      </c>
    </row>
    <row r="103" spans="2:65" s="13" customFormat="1" ht="13.5">
      <c r="B103" s="226"/>
      <c r="C103" s="227"/>
      <c r="D103" s="206" t="s">
        <v>149</v>
      </c>
      <c r="E103" s="228" t="s">
        <v>21</v>
      </c>
      <c r="F103" s="229" t="s">
        <v>156</v>
      </c>
      <c r="G103" s="227"/>
      <c r="H103" s="230">
        <v>3.2970000000000002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149</v>
      </c>
      <c r="AU103" s="236" t="s">
        <v>82</v>
      </c>
      <c r="AV103" s="13" t="s">
        <v>147</v>
      </c>
      <c r="AW103" s="13" t="s">
        <v>35</v>
      </c>
      <c r="AX103" s="13" t="s">
        <v>80</v>
      </c>
      <c r="AY103" s="236" t="s">
        <v>139</v>
      </c>
    </row>
    <row r="104" spans="2:65" s="1" customFormat="1" ht="34.15" customHeight="1">
      <c r="B104" s="41"/>
      <c r="C104" s="192" t="s">
        <v>82</v>
      </c>
      <c r="D104" s="192" t="s">
        <v>142</v>
      </c>
      <c r="E104" s="193" t="s">
        <v>157</v>
      </c>
      <c r="F104" s="194" t="s">
        <v>158</v>
      </c>
      <c r="G104" s="195" t="s">
        <v>159</v>
      </c>
      <c r="H104" s="196">
        <v>13</v>
      </c>
      <c r="I104" s="197"/>
      <c r="J104" s="198">
        <f>ROUND(I104*H104,2)</f>
        <v>0</v>
      </c>
      <c r="K104" s="194" t="s">
        <v>146</v>
      </c>
      <c r="L104" s="61"/>
      <c r="M104" s="199" t="s">
        <v>21</v>
      </c>
      <c r="N104" s="200" t="s">
        <v>43</v>
      </c>
      <c r="O104" s="42"/>
      <c r="P104" s="201">
        <f>O104*H104</f>
        <v>0</v>
      </c>
      <c r="Q104" s="201">
        <v>2.0650000000000002E-2</v>
      </c>
      <c r="R104" s="201">
        <f>Q104*H104</f>
        <v>0.26845000000000002</v>
      </c>
      <c r="S104" s="201">
        <v>0</v>
      </c>
      <c r="T104" s="202">
        <f>S104*H104</f>
        <v>0</v>
      </c>
      <c r="AR104" s="24" t="s">
        <v>147</v>
      </c>
      <c r="AT104" s="24" t="s">
        <v>142</v>
      </c>
      <c r="AU104" s="24" t="s">
        <v>82</v>
      </c>
      <c r="AY104" s="24" t="s">
        <v>139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80</v>
      </c>
      <c r="BK104" s="203">
        <f>ROUND(I104*H104,2)</f>
        <v>0</v>
      </c>
      <c r="BL104" s="24" t="s">
        <v>147</v>
      </c>
      <c r="BM104" s="24" t="s">
        <v>160</v>
      </c>
    </row>
    <row r="105" spans="2:65" s="12" customFormat="1" ht="13.5">
      <c r="B105" s="215"/>
      <c r="C105" s="216"/>
      <c r="D105" s="206" t="s">
        <v>149</v>
      </c>
      <c r="E105" s="217" t="s">
        <v>21</v>
      </c>
      <c r="F105" s="218" t="s">
        <v>161</v>
      </c>
      <c r="G105" s="216"/>
      <c r="H105" s="219">
        <v>1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149</v>
      </c>
      <c r="AU105" s="225" t="s">
        <v>82</v>
      </c>
      <c r="AV105" s="12" t="s">
        <v>82</v>
      </c>
      <c r="AW105" s="12" t="s">
        <v>35</v>
      </c>
      <c r="AX105" s="12" t="s">
        <v>72</v>
      </c>
      <c r="AY105" s="225" t="s">
        <v>139</v>
      </c>
    </row>
    <row r="106" spans="2:65" s="12" customFormat="1" ht="13.5">
      <c r="B106" s="215"/>
      <c r="C106" s="216"/>
      <c r="D106" s="206" t="s">
        <v>149</v>
      </c>
      <c r="E106" s="217" t="s">
        <v>21</v>
      </c>
      <c r="F106" s="218" t="s">
        <v>162</v>
      </c>
      <c r="G106" s="216"/>
      <c r="H106" s="219">
        <v>4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149</v>
      </c>
      <c r="AU106" s="225" t="s">
        <v>82</v>
      </c>
      <c r="AV106" s="12" t="s">
        <v>82</v>
      </c>
      <c r="AW106" s="12" t="s">
        <v>35</v>
      </c>
      <c r="AX106" s="12" t="s">
        <v>72</v>
      </c>
      <c r="AY106" s="225" t="s">
        <v>139</v>
      </c>
    </row>
    <row r="107" spans="2:65" s="12" customFormat="1" ht="13.5">
      <c r="B107" s="215"/>
      <c r="C107" s="216"/>
      <c r="D107" s="206" t="s">
        <v>149</v>
      </c>
      <c r="E107" s="217" t="s">
        <v>21</v>
      </c>
      <c r="F107" s="218" t="s">
        <v>163</v>
      </c>
      <c r="G107" s="216"/>
      <c r="H107" s="219">
        <v>4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149</v>
      </c>
      <c r="AU107" s="225" t="s">
        <v>82</v>
      </c>
      <c r="AV107" s="12" t="s">
        <v>82</v>
      </c>
      <c r="AW107" s="12" t="s">
        <v>35</v>
      </c>
      <c r="AX107" s="12" t="s">
        <v>72</v>
      </c>
      <c r="AY107" s="225" t="s">
        <v>139</v>
      </c>
    </row>
    <row r="108" spans="2:65" s="12" customFormat="1" ht="13.5">
      <c r="B108" s="215"/>
      <c r="C108" s="216"/>
      <c r="D108" s="206" t="s">
        <v>149</v>
      </c>
      <c r="E108" s="217" t="s">
        <v>21</v>
      </c>
      <c r="F108" s="218" t="s">
        <v>164</v>
      </c>
      <c r="G108" s="216"/>
      <c r="H108" s="219">
        <v>4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149</v>
      </c>
      <c r="AU108" s="225" t="s">
        <v>82</v>
      </c>
      <c r="AV108" s="12" t="s">
        <v>82</v>
      </c>
      <c r="AW108" s="12" t="s">
        <v>35</v>
      </c>
      <c r="AX108" s="12" t="s">
        <v>72</v>
      </c>
      <c r="AY108" s="225" t="s">
        <v>139</v>
      </c>
    </row>
    <row r="109" spans="2:65" s="13" customFormat="1" ht="13.5">
      <c r="B109" s="226"/>
      <c r="C109" s="227"/>
      <c r="D109" s="206" t="s">
        <v>149</v>
      </c>
      <c r="E109" s="228" t="s">
        <v>21</v>
      </c>
      <c r="F109" s="229" t="s">
        <v>156</v>
      </c>
      <c r="G109" s="227"/>
      <c r="H109" s="230">
        <v>13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149</v>
      </c>
      <c r="AU109" s="236" t="s">
        <v>82</v>
      </c>
      <c r="AV109" s="13" t="s">
        <v>147</v>
      </c>
      <c r="AW109" s="13" t="s">
        <v>35</v>
      </c>
      <c r="AX109" s="13" t="s">
        <v>80</v>
      </c>
      <c r="AY109" s="236" t="s">
        <v>139</v>
      </c>
    </row>
    <row r="110" spans="2:65" s="1" customFormat="1" ht="34.15" customHeight="1">
      <c r="B110" s="41"/>
      <c r="C110" s="192" t="s">
        <v>140</v>
      </c>
      <c r="D110" s="192" t="s">
        <v>142</v>
      </c>
      <c r="E110" s="193" t="s">
        <v>165</v>
      </c>
      <c r="F110" s="194" t="s">
        <v>166</v>
      </c>
      <c r="G110" s="195" t="s">
        <v>159</v>
      </c>
      <c r="H110" s="196">
        <v>30</v>
      </c>
      <c r="I110" s="197"/>
      <c r="J110" s="198">
        <f>ROUND(I110*H110,2)</f>
        <v>0</v>
      </c>
      <c r="K110" s="194" t="s">
        <v>146</v>
      </c>
      <c r="L110" s="61"/>
      <c r="M110" s="199" t="s">
        <v>21</v>
      </c>
      <c r="N110" s="200" t="s">
        <v>43</v>
      </c>
      <c r="O110" s="42"/>
      <c r="P110" s="201">
        <f>O110*H110</f>
        <v>0</v>
      </c>
      <c r="Q110" s="201">
        <v>2.6839999999999999E-2</v>
      </c>
      <c r="R110" s="201">
        <f>Q110*H110</f>
        <v>0.80520000000000003</v>
      </c>
      <c r="S110" s="201">
        <v>0</v>
      </c>
      <c r="T110" s="202">
        <f>S110*H110</f>
        <v>0</v>
      </c>
      <c r="AR110" s="24" t="s">
        <v>147</v>
      </c>
      <c r="AT110" s="24" t="s">
        <v>142</v>
      </c>
      <c r="AU110" s="24" t="s">
        <v>82</v>
      </c>
      <c r="AY110" s="24" t="s">
        <v>139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80</v>
      </c>
      <c r="BK110" s="203">
        <f>ROUND(I110*H110,2)</f>
        <v>0</v>
      </c>
      <c r="BL110" s="24" t="s">
        <v>147</v>
      </c>
      <c r="BM110" s="24" t="s">
        <v>167</v>
      </c>
    </row>
    <row r="111" spans="2:65" s="12" customFormat="1" ht="13.5">
      <c r="B111" s="215"/>
      <c r="C111" s="216"/>
      <c r="D111" s="206" t="s">
        <v>149</v>
      </c>
      <c r="E111" s="217" t="s">
        <v>21</v>
      </c>
      <c r="F111" s="218" t="s">
        <v>168</v>
      </c>
      <c r="G111" s="216"/>
      <c r="H111" s="219">
        <v>3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149</v>
      </c>
      <c r="AU111" s="225" t="s">
        <v>82</v>
      </c>
      <c r="AV111" s="12" t="s">
        <v>82</v>
      </c>
      <c r="AW111" s="12" t="s">
        <v>35</v>
      </c>
      <c r="AX111" s="12" t="s">
        <v>72</v>
      </c>
      <c r="AY111" s="225" t="s">
        <v>139</v>
      </c>
    </row>
    <row r="112" spans="2:65" s="12" customFormat="1" ht="13.5">
      <c r="B112" s="215"/>
      <c r="C112" s="216"/>
      <c r="D112" s="206" t="s">
        <v>149</v>
      </c>
      <c r="E112" s="217" t="s">
        <v>21</v>
      </c>
      <c r="F112" s="218" t="s">
        <v>169</v>
      </c>
      <c r="G112" s="216"/>
      <c r="H112" s="219">
        <v>7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149</v>
      </c>
      <c r="AU112" s="225" t="s">
        <v>82</v>
      </c>
      <c r="AV112" s="12" t="s">
        <v>82</v>
      </c>
      <c r="AW112" s="12" t="s">
        <v>35</v>
      </c>
      <c r="AX112" s="12" t="s">
        <v>72</v>
      </c>
      <c r="AY112" s="225" t="s">
        <v>139</v>
      </c>
    </row>
    <row r="113" spans="2:65" s="12" customFormat="1" ht="13.5">
      <c r="B113" s="215"/>
      <c r="C113" s="216"/>
      <c r="D113" s="206" t="s">
        <v>149</v>
      </c>
      <c r="E113" s="217" t="s">
        <v>21</v>
      </c>
      <c r="F113" s="218" t="s">
        <v>170</v>
      </c>
      <c r="G113" s="216"/>
      <c r="H113" s="219">
        <v>7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149</v>
      </c>
      <c r="AU113" s="225" t="s">
        <v>82</v>
      </c>
      <c r="AV113" s="12" t="s">
        <v>82</v>
      </c>
      <c r="AW113" s="12" t="s">
        <v>35</v>
      </c>
      <c r="AX113" s="12" t="s">
        <v>72</v>
      </c>
      <c r="AY113" s="225" t="s">
        <v>139</v>
      </c>
    </row>
    <row r="114" spans="2:65" s="12" customFormat="1" ht="13.5">
      <c r="B114" s="215"/>
      <c r="C114" s="216"/>
      <c r="D114" s="206" t="s">
        <v>149</v>
      </c>
      <c r="E114" s="217" t="s">
        <v>21</v>
      </c>
      <c r="F114" s="218" t="s">
        <v>171</v>
      </c>
      <c r="G114" s="216"/>
      <c r="H114" s="219">
        <v>7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149</v>
      </c>
      <c r="AU114" s="225" t="s">
        <v>82</v>
      </c>
      <c r="AV114" s="12" t="s">
        <v>82</v>
      </c>
      <c r="AW114" s="12" t="s">
        <v>35</v>
      </c>
      <c r="AX114" s="12" t="s">
        <v>72</v>
      </c>
      <c r="AY114" s="225" t="s">
        <v>139</v>
      </c>
    </row>
    <row r="115" spans="2:65" s="12" customFormat="1" ht="13.5">
      <c r="B115" s="215"/>
      <c r="C115" s="216"/>
      <c r="D115" s="206" t="s">
        <v>149</v>
      </c>
      <c r="E115" s="217" t="s">
        <v>21</v>
      </c>
      <c r="F115" s="218" t="s">
        <v>172</v>
      </c>
      <c r="G115" s="216"/>
      <c r="H115" s="219">
        <v>3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149</v>
      </c>
      <c r="AU115" s="225" t="s">
        <v>82</v>
      </c>
      <c r="AV115" s="12" t="s">
        <v>82</v>
      </c>
      <c r="AW115" s="12" t="s">
        <v>35</v>
      </c>
      <c r="AX115" s="12" t="s">
        <v>72</v>
      </c>
      <c r="AY115" s="225" t="s">
        <v>139</v>
      </c>
    </row>
    <row r="116" spans="2:65" s="12" customFormat="1" ht="13.5">
      <c r="B116" s="215"/>
      <c r="C116" s="216"/>
      <c r="D116" s="206" t="s">
        <v>149</v>
      </c>
      <c r="E116" s="217" t="s">
        <v>21</v>
      </c>
      <c r="F116" s="218" t="s">
        <v>173</v>
      </c>
      <c r="G116" s="216"/>
      <c r="H116" s="219">
        <v>3</v>
      </c>
      <c r="I116" s="220"/>
      <c r="J116" s="216"/>
      <c r="K116" s="216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149</v>
      </c>
      <c r="AU116" s="225" t="s">
        <v>82</v>
      </c>
      <c r="AV116" s="12" t="s">
        <v>82</v>
      </c>
      <c r="AW116" s="12" t="s">
        <v>35</v>
      </c>
      <c r="AX116" s="12" t="s">
        <v>72</v>
      </c>
      <c r="AY116" s="225" t="s">
        <v>139</v>
      </c>
    </row>
    <row r="117" spans="2:65" s="13" customFormat="1" ht="13.5">
      <c r="B117" s="226"/>
      <c r="C117" s="227"/>
      <c r="D117" s="206" t="s">
        <v>149</v>
      </c>
      <c r="E117" s="228" t="s">
        <v>21</v>
      </c>
      <c r="F117" s="229" t="s">
        <v>156</v>
      </c>
      <c r="G117" s="227"/>
      <c r="H117" s="230">
        <v>30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149</v>
      </c>
      <c r="AU117" s="236" t="s">
        <v>82</v>
      </c>
      <c r="AV117" s="13" t="s">
        <v>147</v>
      </c>
      <c r="AW117" s="13" t="s">
        <v>35</v>
      </c>
      <c r="AX117" s="13" t="s">
        <v>80</v>
      </c>
      <c r="AY117" s="236" t="s">
        <v>139</v>
      </c>
    </row>
    <row r="118" spans="2:65" s="1" customFormat="1" ht="22.9" customHeight="1">
      <c r="B118" s="41"/>
      <c r="C118" s="192" t="s">
        <v>147</v>
      </c>
      <c r="D118" s="192" t="s">
        <v>142</v>
      </c>
      <c r="E118" s="193" t="s">
        <v>174</v>
      </c>
      <c r="F118" s="194" t="s">
        <v>175</v>
      </c>
      <c r="G118" s="195" t="s">
        <v>176</v>
      </c>
      <c r="H118" s="196">
        <v>0.25700000000000001</v>
      </c>
      <c r="I118" s="197"/>
      <c r="J118" s="198">
        <f>ROUND(I118*H118,2)</f>
        <v>0</v>
      </c>
      <c r="K118" s="194" t="s">
        <v>146</v>
      </c>
      <c r="L118" s="61"/>
      <c r="M118" s="199" t="s">
        <v>21</v>
      </c>
      <c r="N118" s="200" t="s">
        <v>43</v>
      </c>
      <c r="O118" s="42"/>
      <c r="P118" s="201">
        <f>O118*H118</f>
        <v>0</v>
      </c>
      <c r="Q118" s="201">
        <v>1.0900000000000001</v>
      </c>
      <c r="R118" s="201">
        <f>Q118*H118</f>
        <v>0.28013000000000005</v>
      </c>
      <c r="S118" s="201">
        <v>0</v>
      </c>
      <c r="T118" s="202">
        <f>S118*H118</f>
        <v>0</v>
      </c>
      <c r="AR118" s="24" t="s">
        <v>147</v>
      </c>
      <c r="AT118" s="24" t="s">
        <v>142</v>
      </c>
      <c r="AU118" s="24" t="s">
        <v>82</v>
      </c>
      <c r="AY118" s="24" t="s">
        <v>139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80</v>
      </c>
      <c r="BK118" s="203">
        <f>ROUND(I118*H118,2)</f>
        <v>0</v>
      </c>
      <c r="BL118" s="24" t="s">
        <v>147</v>
      </c>
      <c r="BM118" s="24" t="s">
        <v>177</v>
      </c>
    </row>
    <row r="119" spans="2:65" s="12" customFormat="1" ht="13.5">
      <c r="B119" s="215"/>
      <c r="C119" s="216"/>
      <c r="D119" s="206" t="s">
        <v>149</v>
      </c>
      <c r="E119" s="217" t="s">
        <v>21</v>
      </c>
      <c r="F119" s="218" t="s">
        <v>178</v>
      </c>
      <c r="G119" s="216"/>
      <c r="H119" s="219">
        <v>0.25700000000000001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149</v>
      </c>
      <c r="AU119" s="225" t="s">
        <v>82</v>
      </c>
      <c r="AV119" s="12" t="s">
        <v>82</v>
      </c>
      <c r="AW119" s="12" t="s">
        <v>35</v>
      </c>
      <c r="AX119" s="12" t="s">
        <v>80</v>
      </c>
      <c r="AY119" s="225" t="s">
        <v>139</v>
      </c>
    </row>
    <row r="120" spans="2:65" s="1" customFormat="1" ht="34.15" customHeight="1">
      <c r="B120" s="41"/>
      <c r="C120" s="192" t="s">
        <v>179</v>
      </c>
      <c r="D120" s="192" t="s">
        <v>142</v>
      </c>
      <c r="E120" s="193" t="s">
        <v>180</v>
      </c>
      <c r="F120" s="194" t="s">
        <v>181</v>
      </c>
      <c r="G120" s="195" t="s">
        <v>182</v>
      </c>
      <c r="H120" s="196">
        <v>118.648</v>
      </c>
      <c r="I120" s="197"/>
      <c r="J120" s="198">
        <f>ROUND(I120*H120,2)</f>
        <v>0</v>
      </c>
      <c r="K120" s="194" t="s">
        <v>146</v>
      </c>
      <c r="L120" s="61"/>
      <c r="M120" s="199" t="s">
        <v>21</v>
      </c>
      <c r="N120" s="200" t="s">
        <v>43</v>
      </c>
      <c r="O120" s="42"/>
      <c r="P120" s="201">
        <f>O120*H120</f>
        <v>0</v>
      </c>
      <c r="Q120" s="201">
        <v>5.2170000000000001E-2</v>
      </c>
      <c r="R120" s="201">
        <f>Q120*H120</f>
        <v>6.1898661600000002</v>
      </c>
      <c r="S120" s="201">
        <v>0</v>
      </c>
      <c r="T120" s="202">
        <f>S120*H120</f>
        <v>0</v>
      </c>
      <c r="AR120" s="24" t="s">
        <v>147</v>
      </c>
      <c r="AT120" s="24" t="s">
        <v>142</v>
      </c>
      <c r="AU120" s="24" t="s">
        <v>82</v>
      </c>
      <c r="AY120" s="24" t="s">
        <v>139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4" t="s">
        <v>80</v>
      </c>
      <c r="BK120" s="203">
        <f>ROUND(I120*H120,2)</f>
        <v>0</v>
      </c>
      <c r="BL120" s="24" t="s">
        <v>147</v>
      </c>
      <c r="BM120" s="24" t="s">
        <v>183</v>
      </c>
    </row>
    <row r="121" spans="2:65" s="12" customFormat="1" ht="13.5">
      <c r="B121" s="215"/>
      <c r="C121" s="216"/>
      <c r="D121" s="206" t="s">
        <v>149</v>
      </c>
      <c r="E121" s="217" t="s">
        <v>21</v>
      </c>
      <c r="F121" s="218" t="s">
        <v>184</v>
      </c>
      <c r="G121" s="216"/>
      <c r="H121" s="219">
        <v>6.3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149</v>
      </c>
      <c r="AU121" s="225" t="s">
        <v>82</v>
      </c>
      <c r="AV121" s="12" t="s">
        <v>82</v>
      </c>
      <c r="AW121" s="12" t="s">
        <v>35</v>
      </c>
      <c r="AX121" s="12" t="s">
        <v>72</v>
      </c>
      <c r="AY121" s="225" t="s">
        <v>139</v>
      </c>
    </row>
    <row r="122" spans="2:65" s="12" customFormat="1" ht="13.5">
      <c r="B122" s="215"/>
      <c r="C122" s="216"/>
      <c r="D122" s="206" t="s">
        <v>149</v>
      </c>
      <c r="E122" s="217" t="s">
        <v>21</v>
      </c>
      <c r="F122" s="218" t="s">
        <v>185</v>
      </c>
      <c r="G122" s="216"/>
      <c r="H122" s="219">
        <v>19.416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149</v>
      </c>
      <c r="AU122" s="225" t="s">
        <v>82</v>
      </c>
      <c r="AV122" s="12" t="s">
        <v>82</v>
      </c>
      <c r="AW122" s="12" t="s">
        <v>35</v>
      </c>
      <c r="AX122" s="12" t="s">
        <v>72</v>
      </c>
      <c r="AY122" s="225" t="s">
        <v>139</v>
      </c>
    </row>
    <row r="123" spans="2:65" s="12" customFormat="1" ht="13.5">
      <c r="B123" s="215"/>
      <c r="C123" s="216"/>
      <c r="D123" s="206" t="s">
        <v>149</v>
      </c>
      <c r="E123" s="217" t="s">
        <v>21</v>
      </c>
      <c r="F123" s="218" t="s">
        <v>186</v>
      </c>
      <c r="G123" s="216"/>
      <c r="H123" s="219">
        <v>31.404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149</v>
      </c>
      <c r="AU123" s="225" t="s">
        <v>82</v>
      </c>
      <c r="AV123" s="12" t="s">
        <v>82</v>
      </c>
      <c r="AW123" s="12" t="s">
        <v>35</v>
      </c>
      <c r="AX123" s="12" t="s">
        <v>72</v>
      </c>
      <c r="AY123" s="225" t="s">
        <v>139</v>
      </c>
    </row>
    <row r="124" spans="2:65" s="12" customFormat="1" ht="13.5">
      <c r="B124" s="215"/>
      <c r="C124" s="216"/>
      <c r="D124" s="206" t="s">
        <v>149</v>
      </c>
      <c r="E124" s="217" t="s">
        <v>21</v>
      </c>
      <c r="F124" s="218" t="s">
        <v>187</v>
      </c>
      <c r="G124" s="216"/>
      <c r="H124" s="219">
        <v>30.984000000000002</v>
      </c>
      <c r="I124" s="220"/>
      <c r="J124" s="216"/>
      <c r="K124" s="216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149</v>
      </c>
      <c r="AU124" s="225" t="s">
        <v>82</v>
      </c>
      <c r="AV124" s="12" t="s">
        <v>82</v>
      </c>
      <c r="AW124" s="12" t="s">
        <v>35</v>
      </c>
      <c r="AX124" s="12" t="s">
        <v>72</v>
      </c>
      <c r="AY124" s="225" t="s">
        <v>139</v>
      </c>
    </row>
    <row r="125" spans="2:65" s="12" customFormat="1" ht="13.5">
      <c r="B125" s="215"/>
      <c r="C125" s="216"/>
      <c r="D125" s="206" t="s">
        <v>149</v>
      </c>
      <c r="E125" s="217" t="s">
        <v>21</v>
      </c>
      <c r="F125" s="218" t="s">
        <v>188</v>
      </c>
      <c r="G125" s="216"/>
      <c r="H125" s="219">
        <v>30.544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149</v>
      </c>
      <c r="AU125" s="225" t="s">
        <v>82</v>
      </c>
      <c r="AV125" s="12" t="s">
        <v>82</v>
      </c>
      <c r="AW125" s="12" t="s">
        <v>35</v>
      </c>
      <c r="AX125" s="12" t="s">
        <v>72</v>
      </c>
      <c r="AY125" s="225" t="s">
        <v>139</v>
      </c>
    </row>
    <row r="126" spans="2:65" s="13" customFormat="1" ht="13.5">
      <c r="B126" s="226"/>
      <c r="C126" s="227"/>
      <c r="D126" s="206" t="s">
        <v>149</v>
      </c>
      <c r="E126" s="228" t="s">
        <v>21</v>
      </c>
      <c r="F126" s="229" t="s">
        <v>156</v>
      </c>
      <c r="G126" s="227"/>
      <c r="H126" s="230">
        <v>118.648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149</v>
      </c>
      <c r="AU126" s="236" t="s">
        <v>82</v>
      </c>
      <c r="AV126" s="13" t="s">
        <v>147</v>
      </c>
      <c r="AW126" s="13" t="s">
        <v>35</v>
      </c>
      <c r="AX126" s="13" t="s">
        <v>80</v>
      </c>
      <c r="AY126" s="236" t="s">
        <v>139</v>
      </c>
    </row>
    <row r="127" spans="2:65" s="1" customFormat="1" ht="34.15" customHeight="1">
      <c r="B127" s="41"/>
      <c r="C127" s="192" t="s">
        <v>189</v>
      </c>
      <c r="D127" s="192" t="s">
        <v>142</v>
      </c>
      <c r="E127" s="193" t="s">
        <v>190</v>
      </c>
      <c r="F127" s="194" t="s">
        <v>191</v>
      </c>
      <c r="G127" s="195" t="s">
        <v>182</v>
      </c>
      <c r="H127" s="196">
        <v>242.697</v>
      </c>
      <c r="I127" s="197"/>
      <c r="J127" s="198">
        <f>ROUND(I127*H127,2)</f>
        <v>0</v>
      </c>
      <c r="K127" s="194" t="s">
        <v>146</v>
      </c>
      <c r="L127" s="61"/>
      <c r="M127" s="199" t="s">
        <v>21</v>
      </c>
      <c r="N127" s="200" t="s">
        <v>43</v>
      </c>
      <c r="O127" s="42"/>
      <c r="P127" s="201">
        <f>O127*H127</f>
        <v>0</v>
      </c>
      <c r="Q127" s="201">
        <v>6.9819999999999993E-2</v>
      </c>
      <c r="R127" s="201">
        <f>Q127*H127</f>
        <v>16.945104539999999</v>
      </c>
      <c r="S127" s="201">
        <v>0</v>
      </c>
      <c r="T127" s="202">
        <f>S127*H127</f>
        <v>0</v>
      </c>
      <c r="AR127" s="24" t="s">
        <v>147</v>
      </c>
      <c r="AT127" s="24" t="s">
        <v>142</v>
      </c>
      <c r="AU127" s="24" t="s">
        <v>82</v>
      </c>
      <c r="AY127" s="24" t="s">
        <v>139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4" t="s">
        <v>80</v>
      </c>
      <c r="BK127" s="203">
        <f>ROUND(I127*H127,2)</f>
        <v>0</v>
      </c>
      <c r="BL127" s="24" t="s">
        <v>147</v>
      </c>
      <c r="BM127" s="24" t="s">
        <v>192</v>
      </c>
    </row>
    <row r="128" spans="2:65" s="12" customFormat="1" ht="27">
      <c r="B128" s="215"/>
      <c r="C128" s="216"/>
      <c r="D128" s="206" t="s">
        <v>149</v>
      </c>
      <c r="E128" s="217" t="s">
        <v>21</v>
      </c>
      <c r="F128" s="218" t="s">
        <v>193</v>
      </c>
      <c r="G128" s="216"/>
      <c r="H128" s="219">
        <v>30.408000000000001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149</v>
      </c>
      <c r="AU128" s="225" t="s">
        <v>82</v>
      </c>
      <c r="AV128" s="12" t="s">
        <v>82</v>
      </c>
      <c r="AW128" s="12" t="s">
        <v>35</v>
      </c>
      <c r="AX128" s="12" t="s">
        <v>72</v>
      </c>
      <c r="AY128" s="225" t="s">
        <v>139</v>
      </c>
    </row>
    <row r="129" spans="2:65" s="12" customFormat="1" ht="40.5">
      <c r="B129" s="215"/>
      <c r="C129" s="216"/>
      <c r="D129" s="206" t="s">
        <v>149</v>
      </c>
      <c r="E129" s="217" t="s">
        <v>21</v>
      </c>
      <c r="F129" s="218" t="s">
        <v>194</v>
      </c>
      <c r="G129" s="216"/>
      <c r="H129" s="219">
        <v>49.795999999999999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149</v>
      </c>
      <c r="AU129" s="225" t="s">
        <v>82</v>
      </c>
      <c r="AV129" s="12" t="s">
        <v>82</v>
      </c>
      <c r="AW129" s="12" t="s">
        <v>35</v>
      </c>
      <c r="AX129" s="12" t="s">
        <v>72</v>
      </c>
      <c r="AY129" s="225" t="s">
        <v>139</v>
      </c>
    </row>
    <row r="130" spans="2:65" s="12" customFormat="1" ht="40.5">
      <c r="B130" s="215"/>
      <c r="C130" s="216"/>
      <c r="D130" s="206" t="s">
        <v>149</v>
      </c>
      <c r="E130" s="217" t="s">
        <v>21</v>
      </c>
      <c r="F130" s="218" t="s">
        <v>195</v>
      </c>
      <c r="G130" s="216"/>
      <c r="H130" s="219">
        <v>48.921999999999997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149</v>
      </c>
      <c r="AU130" s="225" t="s">
        <v>82</v>
      </c>
      <c r="AV130" s="12" t="s">
        <v>82</v>
      </c>
      <c r="AW130" s="12" t="s">
        <v>35</v>
      </c>
      <c r="AX130" s="12" t="s">
        <v>72</v>
      </c>
      <c r="AY130" s="225" t="s">
        <v>139</v>
      </c>
    </row>
    <row r="131" spans="2:65" s="12" customFormat="1" ht="27">
      <c r="B131" s="215"/>
      <c r="C131" s="216"/>
      <c r="D131" s="206" t="s">
        <v>149</v>
      </c>
      <c r="E131" s="217" t="s">
        <v>21</v>
      </c>
      <c r="F131" s="218" t="s">
        <v>196</v>
      </c>
      <c r="G131" s="216"/>
      <c r="H131" s="219">
        <v>48.185000000000002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149</v>
      </c>
      <c r="AU131" s="225" t="s">
        <v>82</v>
      </c>
      <c r="AV131" s="12" t="s">
        <v>82</v>
      </c>
      <c r="AW131" s="12" t="s">
        <v>35</v>
      </c>
      <c r="AX131" s="12" t="s">
        <v>72</v>
      </c>
      <c r="AY131" s="225" t="s">
        <v>139</v>
      </c>
    </row>
    <row r="132" spans="2:65" s="12" customFormat="1" ht="13.5">
      <c r="B132" s="215"/>
      <c r="C132" s="216"/>
      <c r="D132" s="206" t="s">
        <v>149</v>
      </c>
      <c r="E132" s="217" t="s">
        <v>21</v>
      </c>
      <c r="F132" s="218" t="s">
        <v>197</v>
      </c>
      <c r="G132" s="216"/>
      <c r="H132" s="219">
        <v>15.743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149</v>
      </c>
      <c r="AU132" s="225" t="s">
        <v>82</v>
      </c>
      <c r="AV132" s="12" t="s">
        <v>82</v>
      </c>
      <c r="AW132" s="12" t="s">
        <v>35</v>
      </c>
      <c r="AX132" s="12" t="s">
        <v>72</v>
      </c>
      <c r="AY132" s="225" t="s">
        <v>139</v>
      </c>
    </row>
    <row r="133" spans="2:65" s="12" customFormat="1" ht="13.5">
      <c r="B133" s="215"/>
      <c r="C133" s="216"/>
      <c r="D133" s="206" t="s">
        <v>149</v>
      </c>
      <c r="E133" s="217" t="s">
        <v>21</v>
      </c>
      <c r="F133" s="218" t="s">
        <v>198</v>
      </c>
      <c r="G133" s="216"/>
      <c r="H133" s="219">
        <v>14.903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149</v>
      </c>
      <c r="AU133" s="225" t="s">
        <v>82</v>
      </c>
      <c r="AV133" s="12" t="s">
        <v>82</v>
      </c>
      <c r="AW133" s="12" t="s">
        <v>35</v>
      </c>
      <c r="AX133" s="12" t="s">
        <v>72</v>
      </c>
      <c r="AY133" s="225" t="s">
        <v>139</v>
      </c>
    </row>
    <row r="134" spans="2:65" s="12" customFormat="1" ht="13.5">
      <c r="B134" s="215"/>
      <c r="C134" s="216"/>
      <c r="D134" s="206" t="s">
        <v>149</v>
      </c>
      <c r="E134" s="217" t="s">
        <v>21</v>
      </c>
      <c r="F134" s="218" t="s">
        <v>199</v>
      </c>
      <c r="G134" s="216"/>
      <c r="H134" s="219">
        <v>34.74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149</v>
      </c>
      <c r="AU134" s="225" t="s">
        <v>82</v>
      </c>
      <c r="AV134" s="12" t="s">
        <v>82</v>
      </c>
      <c r="AW134" s="12" t="s">
        <v>35</v>
      </c>
      <c r="AX134" s="12" t="s">
        <v>72</v>
      </c>
      <c r="AY134" s="225" t="s">
        <v>139</v>
      </c>
    </row>
    <row r="135" spans="2:65" s="13" customFormat="1" ht="13.5">
      <c r="B135" s="226"/>
      <c r="C135" s="227"/>
      <c r="D135" s="206" t="s">
        <v>149</v>
      </c>
      <c r="E135" s="228" t="s">
        <v>21</v>
      </c>
      <c r="F135" s="229" t="s">
        <v>156</v>
      </c>
      <c r="G135" s="227"/>
      <c r="H135" s="230">
        <v>242.697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149</v>
      </c>
      <c r="AU135" s="236" t="s">
        <v>82</v>
      </c>
      <c r="AV135" s="13" t="s">
        <v>147</v>
      </c>
      <c r="AW135" s="13" t="s">
        <v>35</v>
      </c>
      <c r="AX135" s="13" t="s">
        <v>80</v>
      </c>
      <c r="AY135" s="236" t="s">
        <v>139</v>
      </c>
    </row>
    <row r="136" spans="2:65" s="1" customFormat="1" ht="14.45" customHeight="1">
      <c r="B136" s="41"/>
      <c r="C136" s="192" t="s">
        <v>200</v>
      </c>
      <c r="D136" s="192" t="s">
        <v>142</v>
      </c>
      <c r="E136" s="193" t="s">
        <v>201</v>
      </c>
      <c r="F136" s="194" t="s">
        <v>202</v>
      </c>
      <c r="G136" s="195" t="s">
        <v>203</v>
      </c>
      <c r="H136" s="196">
        <v>32.299999999999997</v>
      </c>
      <c r="I136" s="197"/>
      <c r="J136" s="198">
        <f>ROUND(I136*H136,2)</f>
        <v>0</v>
      </c>
      <c r="K136" s="194" t="s">
        <v>146</v>
      </c>
      <c r="L136" s="61"/>
      <c r="M136" s="199" t="s">
        <v>21</v>
      </c>
      <c r="N136" s="200" t="s">
        <v>43</v>
      </c>
      <c r="O136" s="42"/>
      <c r="P136" s="201">
        <f>O136*H136</f>
        <v>0</v>
      </c>
      <c r="Q136" s="201">
        <v>8.0000000000000007E-5</v>
      </c>
      <c r="R136" s="201">
        <f>Q136*H136</f>
        <v>2.5839999999999999E-3</v>
      </c>
      <c r="S136" s="201">
        <v>0</v>
      </c>
      <c r="T136" s="202">
        <f>S136*H136</f>
        <v>0</v>
      </c>
      <c r="AR136" s="24" t="s">
        <v>147</v>
      </c>
      <c r="AT136" s="24" t="s">
        <v>142</v>
      </c>
      <c r="AU136" s="24" t="s">
        <v>82</v>
      </c>
      <c r="AY136" s="24" t="s">
        <v>139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4" t="s">
        <v>80</v>
      </c>
      <c r="BK136" s="203">
        <f>ROUND(I136*H136,2)</f>
        <v>0</v>
      </c>
      <c r="BL136" s="24" t="s">
        <v>147</v>
      </c>
      <c r="BM136" s="24" t="s">
        <v>204</v>
      </c>
    </row>
    <row r="137" spans="2:65" s="12" customFormat="1" ht="13.5">
      <c r="B137" s="215"/>
      <c r="C137" s="216"/>
      <c r="D137" s="206" t="s">
        <v>149</v>
      </c>
      <c r="E137" s="217" t="s">
        <v>21</v>
      </c>
      <c r="F137" s="218" t="s">
        <v>205</v>
      </c>
      <c r="G137" s="216"/>
      <c r="H137" s="219">
        <v>1.8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149</v>
      </c>
      <c r="AU137" s="225" t="s">
        <v>82</v>
      </c>
      <c r="AV137" s="12" t="s">
        <v>82</v>
      </c>
      <c r="AW137" s="12" t="s">
        <v>35</v>
      </c>
      <c r="AX137" s="12" t="s">
        <v>72</v>
      </c>
      <c r="AY137" s="225" t="s">
        <v>139</v>
      </c>
    </row>
    <row r="138" spans="2:65" s="12" customFormat="1" ht="13.5">
      <c r="B138" s="215"/>
      <c r="C138" s="216"/>
      <c r="D138" s="206" t="s">
        <v>149</v>
      </c>
      <c r="E138" s="217" t="s">
        <v>21</v>
      </c>
      <c r="F138" s="218" t="s">
        <v>206</v>
      </c>
      <c r="G138" s="216"/>
      <c r="H138" s="219">
        <v>5.3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149</v>
      </c>
      <c r="AU138" s="225" t="s">
        <v>82</v>
      </c>
      <c r="AV138" s="12" t="s">
        <v>82</v>
      </c>
      <c r="AW138" s="12" t="s">
        <v>35</v>
      </c>
      <c r="AX138" s="12" t="s">
        <v>72</v>
      </c>
      <c r="AY138" s="225" t="s">
        <v>139</v>
      </c>
    </row>
    <row r="139" spans="2:65" s="12" customFormat="1" ht="13.5">
      <c r="B139" s="215"/>
      <c r="C139" s="216"/>
      <c r="D139" s="206" t="s">
        <v>149</v>
      </c>
      <c r="E139" s="217" t="s">
        <v>21</v>
      </c>
      <c r="F139" s="218" t="s">
        <v>207</v>
      </c>
      <c r="G139" s="216"/>
      <c r="H139" s="219">
        <v>8.4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149</v>
      </c>
      <c r="AU139" s="225" t="s">
        <v>82</v>
      </c>
      <c r="AV139" s="12" t="s">
        <v>82</v>
      </c>
      <c r="AW139" s="12" t="s">
        <v>35</v>
      </c>
      <c r="AX139" s="12" t="s">
        <v>72</v>
      </c>
      <c r="AY139" s="225" t="s">
        <v>139</v>
      </c>
    </row>
    <row r="140" spans="2:65" s="12" customFormat="1" ht="13.5">
      <c r="B140" s="215"/>
      <c r="C140" s="216"/>
      <c r="D140" s="206" t="s">
        <v>149</v>
      </c>
      <c r="E140" s="217" t="s">
        <v>21</v>
      </c>
      <c r="F140" s="218" t="s">
        <v>208</v>
      </c>
      <c r="G140" s="216"/>
      <c r="H140" s="219">
        <v>8.4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149</v>
      </c>
      <c r="AU140" s="225" t="s">
        <v>82</v>
      </c>
      <c r="AV140" s="12" t="s">
        <v>82</v>
      </c>
      <c r="AW140" s="12" t="s">
        <v>35</v>
      </c>
      <c r="AX140" s="12" t="s">
        <v>72</v>
      </c>
      <c r="AY140" s="225" t="s">
        <v>139</v>
      </c>
    </row>
    <row r="141" spans="2:65" s="12" customFormat="1" ht="13.5">
      <c r="B141" s="215"/>
      <c r="C141" s="216"/>
      <c r="D141" s="206" t="s">
        <v>149</v>
      </c>
      <c r="E141" s="217" t="s">
        <v>21</v>
      </c>
      <c r="F141" s="218" t="s">
        <v>209</v>
      </c>
      <c r="G141" s="216"/>
      <c r="H141" s="219">
        <v>8.4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149</v>
      </c>
      <c r="AU141" s="225" t="s">
        <v>82</v>
      </c>
      <c r="AV141" s="12" t="s">
        <v>82</v>
      </c>
      <c r="AW141" s="12" t="s">
        <v>35</v>
      </c>
      <c r="AX141" s="12" t="s">
        <v>72</v>
      </c>
      <c r="AY141" s="225" t="s">
        <v>139</v>
      </c>
    </row>
    <row r="142" spans="2:65" s="13" customFormat="1" ht="13.5">
      <c r="B142" s="226"/>
      <c r="C142" s="227"/>
      <c r="D142" s="206" t="s">
        <v>149</v>
      </c>
      <c r="E142" s="228" t="s">
        <v>21</v>
      </c>
      <c r="F142" s="229" t="s">
        <v>156</v>
      </c>
      <c r="G142" s="227"/>
      <c r="H142" s="230">
        <v>32.299999999999997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149</v>
      </c>
      <c r="AU142" s="236" t="s">
        <v>82</v>
      </c>
      <c r="AV142" s="13" t="s">
        <v>147</v>
      </c>
      <c r="AW142" s="13" t="s">
        <v>35</v>
      </c>
      <c r="AX142" s="13" t="s">
        <v>80</v>
      </c>
      <c r="AY142" s="236" t="s">
        <v>139</v>
      </c>
    </row>
    <row r="143" spans="2:65" s="1" customFormat="1" ht="14.45" customHeight="1">
      <c r="B143" s="41"/>
      <c r="C143" s="192" t="s">
        <v>210</v>
      </c>
      <c r="D143" s="192" t="s">
        <v>142</v>
      </c>
      <c r="E143" s="193" t="s">
        <v>211</v>
      </c>
      <c r="F143" s="194" t="s">
        <v>212</v>
      </c>
      <c r="G143" s="195" t="s">
        <v>203</v>
      </c>
      <c r="H143" s="196">
        <v>83.98</v>
      </c>
      <c r="I143" s="197"/>
      <c r="J143" s="198">
        <f>ROUND(I143*H143,2)</f>
        <v>0</v>
      </c>
      <c r="K143" s="194" t="s">
        <v>146</v>
      </c>
      <c r="L143" s="61"/>
      <c r="M143" s="199" t="s">
        <v>21</v>
      </c>
      <c r="N143" s="200" t="s">
        <v>43</v>
      </c>
      <c r="O143" s="42"/>
      <c r="P143" s="201">
        <f>O143*H143</f>
        <v>0</v>
      </c>
      <c r="Q143" s="201">
        <v>1.2E-4</v>
      </c>
      <c r="R143" s="201">
        <f>Q143*H143</f>
        <v>1.0077600000000001E-2</v>
      </c>
      <c r="S143" s="201">
        <v>0</v>
      </c>
      <c r="T143" s="202">
        <f>S143*H143</f>
        <v>0</v>
      </c>
      <c r="AR143" s="24" t="s">
        <v>147</v>
      </c>
      <c r="AT143" s="24" t="s">
        <v>142</v>
      </c>
      <c r="AU143" s="24" t="s">
        <v>82</v>
      </c>
      <c r="AY143" s="24" t="s">
        <v>139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4" t="s">
        <v>80</v>
      </c>
      <c r="BK143" s="203">
        <f>ROUND(I143*H143,2)</f>
        <v>0</v>
      </c>
      <c r="BL143" s="24" t="s">
        <v>147</v>
      </c>
      <c r="BM143" s="24" t="s">
        <v>213</v>
      </c>
    </row>
    <row r="144" spans="2:65" s="12" customFormat="1" ht="13.5">
      <c r="B144" s="215"/>
      <c r="C144" s="216"/>
      <c r="D144" s="206" t="s">
        <v>149</v>
      </c>
      <c r="E144" s="217" t="s">
        <v>21</v>
      </c>
      <c r="F144" s="218" t="s">
        <v>214</v>
      </c>
      <c r="G144" s="216"/>
      <c r="H144" s="219">
        <v>10.175000000000001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149</v>
      </c>
      <c r="AU144" s="225" t="s">
        <v>82</v>
      </c>
      <c r="AV144" s="12" t="s">
        <v>82</v>
      </c>
      <c r="AW144" s="12" t="s">
        <v>35</v>
      </c>
      <c r="AX144" s="12" t="s">
        <v>72</v>
      </c>
      <c r="AY144" s="225" t="s">
        <v>139</v>
      </c>
    </row>
    <row r="145" spans="2:65" s="12" customFormat="1" ht="13.5">
      <c r="B145" s="215"/>
      <c r="C145" s="216"/>
      <c r="D145" s="206" t="s">
        <v>149</v>
      </c>
      <c r="E145" s="217" t="s">
        <v>21</v>
      </c>
      <c r="F145" s="218" t="s">
        <v>215</v>
      </c>
      <c r="G145" s="216"/>
      <c r="H145" s="219">
        <v>17.484999999999999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149</v>
      </c>
      <c r="AU145" s="225" t="s">
        <v>82</v>
      </c>
      <c r="AV145" s="12" t="s">
        <v>82</v>
      </c>
      <c r="AW145" s="12" t="s">
        <v>35</v>
      </c>
      <c r="AX145" s="12" t="s">
        <v>72</v>
      </c>
      <c r="AY145" s="225" t="s">
        <v>139</v>
      </c>
    </row>
    <row r="146" spans="2:65" s="12" customFormat="1" ht="13.5">
      <c r="B146" s="215"/>
      <c r="C146" s="216"/>
      <c r="D146" s="206" t="s">
        <v>149</v>
      </c>
      <c r="E146" s="217" t="s">
        <v>21</v>
      </c>
      <c r="F146" s="218" t="s">
        <v>216</v>
      </c>
      <c r="G146" s="216"/>
      <c r="H146" s="219">
        <v>17.484999999999999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149</v>
      </c>
      <c r="AU146" s="225" t="s">
        <v>82</v>
      </c>
      <c r="AV146" s="12" t="s">
        <v>82</v>
      </c>
      <c r="AW146" s="12" t="s">
        <v>35</v>
      </c>
      <c r="AX146" s="12" t="s">
        <v>72</v>
      </c>
      <c r="AY146" s="225" t="s">
        <v>139</v>
      </c>
    </row>
    <row r="147" spans="2:65" s="12" customFormat="1" ht="13.5">
      <c r="B147" s="215"/>
      <c r="C147" s="216"/>
      <c r="D147" s="206" t="s">
        <v>149</v>
      </c>
      <c r="E147" s="217" t="s">
        <v>21</v>
      </c>
      <c r="F147" s="218" t="s">
        <v>217</v>
      </c>
      <c r="G147" s="216"/>
      <c r="H147" s="219">
        <v>17.265000000000001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149</v>
      </c>
      <c r="AU147" s="225" t="s">
        <v>82</v>
      </c>
      <c r="AV147" s="12" t="s">
        <v>82</v>
      </c>
      <c r="AW147" s="12" t="s">
        <v>35</v>
      </c>
      <c r="AX147" s="12" t="s">
        <v>72</v>
      </c>
      <c r="AY147" s="225" t="s">
        <v>139</v>
      </c>
    </row>
    <row r="148" spans="2:65" s="12" customFormat="1" ht="13.5">
      <c r="B148" s="215"/>
      <c r="C148" s="216"/>
      <c r="D148" s="206" t="s">
        <v>149</v>
      </c>
      <c r="E148" s="217" t="s">
        <v>21</v>
      </c>
      <c r="F148" s="218" t="s">
        <v>218</v>
      </c>
      <c r="G148" s="216"/>
      <c r="H148" s="219">
        <v>5.6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149</v>
      </c>
      <c r="AU148" s="225" t="s">
        <v>82</v>
      </c>
      <c r="AV148" s="12" t="s">
        <v>82</v>
      </c>
      <c r="AW148" s="12" t="s">
        <v>35</v>
      </c>
      <c r="AX148" s="12" t="s">
        <v>72</v>
      </c>
      <c r="AY148" s="225" t="s">
        <v>139</v>
      </c>
    </row>
    <row r="149" spans="2:65" s="12" customFormat="1" ht="13.5">
      <c r="B149" s="215"/>
      <c r="C149" s="216"/>
      <c r="D149" s="206" t="s">
        <v>149</v>
      </c>
      <c r="E149" s="217" t="s">
        <v>21</v>
      </c>
      <c r="F149" s="218" t="s">
        <v>219</v>
      </c>
      <c r="G149" s="216"/>
      <c r="H149" s="219">
        <v>5.6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149</v>
      </c>
      <c r="AU149" s="225" t="s">
        <v>82</v>
      </c>
      <c r="AV149" s="12" t="s">
        <v>82</v>
      </c>
      <c r="AW149" s="12" t="s">
        <v>35</v>
      </c>
      <c r="AX149" s="12" t="s">
        <v>72</v>
      </c>
      <c r="AY149" s="225" t="s">
        <v>139</v>
      </c>
    </row>
    <row r="150" spans="2:65" s="12" customFormat="1" ht="13.5">
      <c r="B150" s="215"/>
      <c r="C150" s="216"/>
      <c r="D150" s="206" t="s">
        <v>149</v>
      </c>
      <c r="E150" s="217" t="s">
        <v>21</v>
      </c>
      <c r="F150" s="218" t="s">
        <v>220</v>
      </c>
      <c r="G150" s="216"/>
      <c r="H150" s="219">
        <v>10.37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149</v>
      </c>
      <c r="AU150" s="225" t="s">
        <v>82</v>
      </c>
      <c r="AV150" s="12" t="s">
        <v>82</v>
      </c>
      <c r="AW150" s="12" t="s">
        <v>35</v>
      </c>
      <c r="AX150" s="12" t="s">
        <v>72</v>
      </c>
      <c r="AY150" s="225" t="s">
        <v>139</v>
      </c>
    </row>
    <row r="151" spans="2:65" s="13" customFormat="1" ht="13.5">
      <c r="B151" s="226"/>
      <c r="C151" s="227"/>
      <c r="D151" s="206" t="s">
        <v>149</v>
      </c>
      <c r="E151" s="228" t="s">
        <v>21</v>
      </c>
      <c r="F151" s="229" t="s">
        <v>156</v>
      </c>
      <c r="G151" s="227"/>
      <c r="H151" s="230">
        <v>83.98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149</v>
      </c>
      <c r="AU151" s="236" t="s">
        <v>82</v>
      </c>
      <c r="AV151" s="13" t="s">
        <v>147</v>
      </c>
      <c r="AW151" s="13" t="s">
        <v>35</v>
      </c>
      <c r="AX151" s="13" t="s">
        <v>80</v>
      </c>
      <c r="AY151" s="236" t="s">
        <v>139</v>
      </c>
    </row>
    <row r="152" spans="2:65" s="1" customFormat="1" ht="14.45" customHeight="1">
      <c r="B152" s="41"/>
      <c r="C152" s="192" t="s">
        <v>221</v>
      </c>
      <c r="D152" s="192" t="s">
        <v>142</v>
      </c>
      <c r="E152" s="193" t="s">
        <v>222</v>
      </c>
      <c r="F152" s="194" t="s">
        <v>223</v>
      </c>
      <c r="G152" s="195" t="s">
        <v>203</v>
      </c>
      <c r="H152" s="196">
        <v>277.35000000000002</v>
      </c>
      <c r="I152" s="197"/>
      <c r="J152" s="198">
        <f>ROUND(I152*H152,2)</f>
        <v>0</v>
      </c>
      <c r="K152" s="194" t="s">
        <v>146</v>
      </c>
      <c r="L152" s="61"/>
      <c r="M152" s="199" t="s">
        <v>21</v>
      </c>
      <c r="N152" s="200" t="s">
        <v>43</v>
      </c>
      <c r="O152" s="42"/>
      <c r="P152" s="201">
        <f>O152*H152</f>
        <v>0</v>
      </c>
      <c r="Q152" s="201">
        <v>1.3999999999999999E-4</v>
      </c>
      <c r="R152" s="201">
        <f>Q152*H152</f>
        <v>3.8829000000000002E-2</v>
      </c>
      <c r="S152" s="201">
        <v>0</v>
      </c>
      <c r="T152" s="202">
        <f>S152*H152</f>
        <v>0</v>
      </c>
      <c r="AR152" s="24" t="s">
        <v>147</v>
      </c>
      <c r="AT152" s="24" t="s">
        <v>142</v>
      </c>
      <c r="AU152" s="24" t="s">
        <v>82</v>
      </c>
      <c r="AY152" s="24" t="s">
        <v>139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4" t="s">
        <v>80</v>
      </c>
      <c r="BK152" s="203">
        <f>ROUND(I152*H152,2)</f>
        <v>0</v>
      </c>
      <c r="BL152" s="24" t="s">
        <v>147</v>
      </c>
      <c r="BM152" s="24" t="s">
        <v>224</v>
      </c>
    </row>
    <row r="153" spans="2:65" s="12" customFormat="1" ht="13.5">
      <c r="B153" s="215"/>
      <c r="C153" s="216"/>
      <c r="D153" s="206" t="s">
        <v>149</v>
      </c>
      <c r="E153" s="217" t="s">
        <v>21</v>
      </c>
      <c r="F153" s="218" t="s">
        <v>225</v>
      </c>
      <c r="G153" s="216"/>
      <c r="H153" s="219">
        <v>6.8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149</v>
      </c>
      <c r="AU153" s="225" t="s">
        <v>82</v>
      </c>
      <c r="AV153" s="12" t="s">
        <v>82</v>
      </c>
      <c r="AW153" s="12" t="s">
        <v>35</v>
      </c>
      <c r="AX153" s="12" t="s">
        <v>72</v>
      </c>
      <c r="AY153" s="225" t="s">
        <v>139</v>
      </c>
    </row>
    <row r="154" spans="2:65" s="12" customFormat="1" ht="13.5">
      <c r="B154" s="215"/>
      <c r="C154" s="216"/>
      <c r="D154" s="206" t="s">
        <v>149</v>
      </c>
      <c r="E154" s="217" t="s">
        <v>21</v>
      </c>
      <c r="F154" s="218" t="s">
        <v>226</v>
      </c>
      <c r="G154" s="216"/>
      <c r="H154" s="219">
        <v>37.950000000000003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149</v>
      </c>
      <c r="AU154" s="225" t="s">
        <v>82</v>
      </c>
      <c r="AV154" s="12" t="s">
        <v>82</v>
      </c>
      <c r="AW154" s="12" t="s">
        <v>35</v>
      </c>
      <c r="AX154" s="12" t="s">
        <v>72</v>
      </c>
      <c r="AY154" s="225" t="s">
        <v>139</v>
      </c>
    </row>
    <row r="155" spans="2:65" s="12" customFormat="1" ht="13.5">
      <c r="B155" s="215"/>
      <c r="C155" s="216"/>
      <c r="D155" s="206" t="s">
        <v>149</v>
      </c>
      <c r="E155" s="217" t="s">
        <v>21</v>
      </c>
      <c r="F155" s="218" t="s">
        <v>227</v>
      </c>
      <c r="G155" s="216"/>
      <c r="H155" s="219">
        <v>178.2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149</v>
      </c>
      <c r="AU155" s="225" t="s">
        <v>82</v>
      </c>
      <c r="AV155" s="12" t="s">
        <v>82</v>
      </c>
      <c r="AW155" s="12" t="s">
        <v>35</v>
      </c>
      <c r="AX155" s="12" t="s">
        <v>72</v>
      </c>
      <c r="AY155" s="225" t="s">
        <v>139</v>
      </c>
    </row>
    <row r="156" spans="2:65" s="12" customFormat="1" ht="13.5">
      <c r="B156" s="215"/>
      <c r="C156" s="216"/>
      <c r="D156" s="206" t="s">
        <v>149</v>
      </c>
      <c r="E156" s="217" t="s">
        <v>21</v>
      </c>
      <c r="F156" s="218" t="s">
        <v>228</v>
      </c>
      <c r="G156" s="216"/>
      <c r="H156" s="219">
        <v>41.4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149</v>
      </c>
      <c r="AU156" s="225" t="s">
        <v>82</v>
      </c>
      <c r="AV156" s="12" t="s">
        <v>82</v>
      </c>
      <c r="AW156" s="12" t="s">
        <v>35</v>
      </c>
      <c r="AX156" s="12" t="s">
        <v>72</v>
      </c>
      <c r="AY156" s="225" t="s">
        <v>139</v>
      </c>
    </row>
    <row r="157" spans="2:65" s="12" customFormat="1" ht="13.5">
      <c r="B157" s="215"/>
      <c r="C157" s="216"/>
      <c r="D157" s="206" t="s">
        <v>149</v>
      </c>
      <c r="E157" s="217" t="s">
        <v>21</v>
      </c>
      <c r="F157" s="218" t="s">
        <v>229</v>
      </c>
      <c r="G157" s="216"/>
      <c r="H157" s="219">
        <v>13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149</v>
      </c>
      <c r="AU157" s="225" t="s">
        <v>82</v>
      </c>
      <c r="AV157" s="12" t="s">
        <v>82</v>
      </c>
      <c r="AW157" s="12" t="s">
        <v>35</v>
      </c>
      <c r="AX157" s="12" t="s">
        <v>72</v>
      </c>
      <c r="AY157" s="225" t="s">
        <v>139</v>
      </c>
    </row>
    <row r="158" spans="2:65" s="13" customFormat="1" ht="13.5">
      <c r="B158" s="226"/>
      <c r="C158" s="227"/>
      <c r="D158" s="206" t="s">
        <v>149</v>
      </c>
      <c r="E158" s="228" t="s">
        <v>21</v>
      </c>
      <c r="F158" s="229" t="s">
        <v>156</v>
      </c>
      <c r="G158" s="227"/>
      <c r="H158" s="230">
        <v>277.35000000000002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149</v>
      </c>
      <c r="AU158" s="236" t="s">
        <v>82</v>
      </c>
      <c r="AV158" s="13" t="s">
        <v>147</v>
      </c>
      <c r="AW158" s="13" t="s">
        <v>35</v>
      </c>
      <c r="AX158" s="13" t="s">
        <v>80</v>
      </c>
      <c r="AY158" s="236" t="s">
        <v>139</v>
      </c>
    </row>
    <row r="159" spans="2:65" s="10" customFormat="1" ht="29.85" customHeight="1">
      <c r="B159" s="176"/>
      <c r="C159" s="177"/>
      <c r="D159" s="178" t="s">
        <v>71</v>
      </c>
      <c r="E159" s="190" t="s">
        <v>147</v>
      </c>
      <c r="F159" s="190" t="s">
        <v>230</v>
      </c>
      <c r="G159" s="177"/>
      <c r="H159" s="177"/>
      <c r="I159" s="180"/>
      <c r="J159" s="191">
        <f>BK159</f>
        <v>0</v>
      </c>
      <c r="K159" s="177"/>
      <c r="L159" s="182"/>
      <c r="M159" s="183"/>
      <c r="N159" s="184"/>
      <c r="O159" s="184"/>
      <c r="P159" s="185">
        <f>SUM(P160:P176)</f>
        <v>0</v>
      </c>
      <c r="Q159" s="184"/>
      <c r="R159" s="185">
        <f>SUM(R160:R176)</f>
        <v>0.38665167000000006</v>
      </c>
      <c r="S159" s="184"/>
      <c r="T159" s="186">
        <f>SUM(T160:T176)</f>
        <v>0</v>
      </c>
      <c r="AR159" s="187" t="s">
        <v>80</v>
      </c>
      <c r="AT159" s="188" t="s">
        <v>71</v>
      </c>
      <c r="AU159" s="188" t="s">
        <v>80</v>
      </c>
      <c r="AY159" s="187" t="s">
        <v>139</v>
      </c>
      <c r="BK159" s="189">
        <f>SUM(BK160:BK176)</f>
        <v>0</v>
      </c>
    </row>
    <row r="160" spans="2:65" s="1" customFormat="1" ht="22.9" customHeight="1">
      <c r="B160" s="41"/>
      <c r="C160" s="192" t="s">
        <v>231</v>
      </c>
      <c r="D160" s="192" t="s">
        <v>142</v>
      </c>
      <c r="E160" s="193" t="s">
        <v>232</v>
      </c>
      <c r="F160" s="194" t="s">
        <v>233</v>
      </c>
      <c r="G160" s="195" t="s">
        <v>145</v>
      </c>
      <c r="H160" s="196">
        <v>0.13700000000000001</v>
      </c>
      <c r="I160" s="197"/>
      <c r="J160" s="198">
        <f>ROUND(I160*H160,2)</f>
        <v>0</v>
      </c>
      <c r="K160" s="194" t="s">
        <v>146</v>
      </c>
      <c r="L160" s="61"/>
      <c r="M160" s="199" t="s">
        <v>21</v>
      </c>
      <c r="N160" s="200" t="s">
        <v>43</v>
      </c>
      <c r="O160" s="42"/>
      <c r="P160" s="201">
        <f>O160*H160</f>
        <v>0</v>
      </c>
      <c r="Q160" s="201">
        <v>2.4533999999999998</v>
      </c>
      <c r="R160" s="201">
        <f>Q160*H160</f>
        <v>0.33611580000000002</v>
      </c>
      <c r="S160" s="201">
        <v>0</v>
      </c>
      <c r="T160" s="202">
        <f>S160*H160</f>
        <v>0</v>
      </c>
      <c r="AR160" s="24" t="s">
        <v>147</v>
      </c>
      <c r="AT160" s="24" t="s">
        <v>142</v>
      </c>
      <c r="AU160" s="24" t="s">
        <v>82</v>
      </c>
      <c r="AY160" s="24" t="s">
        <v>139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4" t="s">
        <v>80</v>
      </c>
      <c r="BK160" s="203">
        <f>ROUND(I160*H160,2)</f>
        <v>0</v>
      </c>
      <c r="BL160" s="24" t="s">
        <v>147</v>
      </c>
      <c r="BM160" s="24" t="s">
        <v>234</v>
      </c>
    </row>
    <row r="161" spans="2:65" s="11" customFormat="1" ht="13.5">
      <c r="B161" s="204"/>
      <c r="C161" s="205"/>
      <c r="D161" s="206" t="s">
        <v>149</v>
      </c>
      <c r="E161" s="207" t="s">
        <v>21</v>
      </c>
      <c r="F161" s="208" t="s">
        <v>235</v>
      </c>
      <c r="G161" s="205"/>
      <c r="H161" s="207" t="s">
        <v>21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149</v>
      </c>
      <c r="AU161" s="214" t="s">
        <v>82</v>
      </c>
      <c r="AV161" s="11" t="s">
        <v>80</v>
      </c>
      <c r="AW161" s="11" t="s">
        <v>35</v>
      </c>
      <c r="AX161" s="11" t="s">
        <v>72</v>
      </c>
      <c r="AY161" s="214" t="s">
        <v>139</v>
      </c>
    </row>
    <row r="162" spans="2:65" s="12" customFormat="1" ht="13.5">
      <c r="B162" s="215"/>
      <c r="C162" s="216"/>
      <c r="D162" s="206" t="s">
        <v>149</v>
      </c>
      <c r="E162" s="217" t="s">
        <v>21</v>
      </c>
      <c r="F162" s="218" t="s">
        <v>236</v>
      </c>
      <c r="G162" s="216"/>
      <c r="H162" s="219">
        <v>0.01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149</v>
      </c>
      <c r="AU162" s="225" t="s">
        <v>82</v>
      </c>
      <c r="AV162" s="12" t="s">
        <v>82</v>
      </c>
      <c r="AW162" s="12" t="s">
        <v>35</v>
      </c>
      <c r="AX162" s="12" t="s">
        <v>72</v>
      </c>
      <c r="AY162" s="225" t="s">
        <v>139</v>
      </c>
    </row>
    <row r="163" spans="2:65" s="12" customFormat="1" ht="13.5">
      <c r="B163" s="215"/>
      <c r="C163" s="216"/>
      <c r="D163" s="206" t="s">
        <v>149</v>
      </c>
      <c r="E163" s="217" t="s">
        <v>21</v>
      </c>
      <c r="F163" s="218" t="s">
        <v>237</v>
      </c>
      <c r="G163" s="216"/>
      <c r="H163" s="219">
        <v>4.2999999999999997E-2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149</v>
      </c>
      <c r="AU163" s="225" t="s">
        <v>82</v>
      </c>
      <c r="AV163" s="12" t="s">
        <v>82</v>
      </c>
      <c r="AW163" s="12" t="s">
        <v>35</v>
      </c>
      <c r="AX163" s="12" t="s">
        <v>72</v>
      </c>
      <c r="AY163" s="225" t="s">
        <v>139</v>
      </c>
    </row>
    <row r="164" spans="2:65" s="12" customFormat="1" ht="13.5">
      <c r="B164" s="215"/>
      <c r="C164" s="216"/>
      <c r="D164" s="206" t="s">
        <v>149</v>
      </c>
      <c r="E164" s="217" t="s">
        <v>21</v>
      </c>
      <c r="F164" s="218" t="s">
        <v>238</v>
      </c>
      <c r="G164" s="216"/>
      <c r="H164" s="219">
        <v>4.2999999999999997E-2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149</v>
      </c>
      <c r="AU164" s="225" t="s">
        <v>82</v>
      </c>
      <c r="AV164" s="12" t="s">
        <v>82</v>
      </c>
      <c r="AW164" s="12" t="s">
        <v>35</v>
      </c>
      <c r="AX164" s="12" t="s">
        <v>72</v>
      </c>
      <c r="AY164" s="225" t="s">
        <v>139</v>
      </c>
    </row>
    <row r="165" spans="2:65" s="12" customFormat="1" ht="13.5">
      <c r="B165" s="215"/>
      <c r="C165" s="216"/>
      <c r="D165" s="206" t="s">
        <v>149</v>
      </c>
      <c r="E165" s="217" t="s">
        <v>21</v>
      </c>
      <c r="F165" s="218" t="s">
        <v>239</v>
      </c>
      <c r="G165" s="216"/>
      <c r="H165" s="219">
        <v>4.1000000000000002E-2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149</v>
      </c>
      <c r="AU165" s="225" t="s">
        <v>82</v>
      </c>
      <c r="AV165" s="12" t="s">
        <v>82</v>
      </c>
      <c r="AW165" s="12" t="s">
        <v>35</v>
      </c>
      <c r="AX165" s="12" t="s">
        <v>72</v>
      </c>
      <c r="AY165" s="225" t="s">
        <v>139</v>
      </c>
    </row>
    <row r="166" spans="2:65" s="13" customFormat="1" ht="13.5">
      <c r="B166" s="226"/>
      <c r="C166" s="227"/>
      <c r="D166" s="206" t="s">
        <v>149</v>
      </c>
      <c r="E166" s="228" t="s">
        <v>21</v>
      </c>
      <c r="F166" s="229" t="s">
        <v>156</v>
      </c>
      <c r="G166" s="227"/>
      <c r="H166" s="230">
        <v>0.13700000000000001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149</v>
      </c>
      <c r="AU166" s="236" t="s">
        <v>82</v>
      </c>
      <c r="AV166" s="13" t="s">
        <v>147</v>
      </c>
      <c r="AW166" s="13" t="s">
        <v>35</v>
      </c>
      <c r="AX166" s="13" t="s">
        <v>80</v>
      </c>
      <c r="AY166" s="236" t="s">
        <v>139</v>
      </c>
    </row>
    <row r="167" spans="2:65" s="1" customFormat="1" ht="14.45" customHeight="1">
      <c r="B167" s="41"/>
      <c r="C167" s="192" t="s">
        <v>240</v>
      </c>
      <c r="D167" s="192" t="s">
        <v>142</v>
      </c>
      <c r="E167" s="193" t="s">
        <v>241</v>
      </c>
      <c r="F167" s="194" t="s">
        <v>242</v>
      </c>
      <c r="G167" s="195" t="s">
        <v>182</v>
      </c>
      <c r="H167" s="196">
        <v>3.653</v>
      </c>
      <c r="I167" s="197"/>
      <c r="J167" s="198">
        <f>ROUND(I167*H167,2)</f>
        <v>0</v>
      </c>
      <c r="K167" s="194" t="s">
        <v>146</v>
      </c>
      <c r="L167" s="61"/>
      <c r="M167" s="199" t="s">
        <v>21</v>
      </c>
      <c r="N167" s="200" t="s">
        <v>43</v>
      </c>
      <c r="O167" s="42"/>
      <c r="P167" s="201">
        <f>O167*H167</f>
        <v>0</v>
      </c>
      <c r="Q167" s="201">
        <v>5.1900000000000002E-3</v>
      </c>
      <c r="R167" s="201">
        <f>Q167*H167</f>
        <v>1.8959070000000001E-2</v>
      </c>
      <c r="S167" s="201">
        <v>0</v>
      </c>
      <c r="T167" s="202">
        <f>S167*H167</f>
        <v>0</v>
      </c>
      <c r="AR167" s="24" t="s">
        <v>147</v>
      </c>
      <c r="AT167" s="24" t="s">
        <v>142</v>
      </c>
      <c r="AU167" s="24" t="s">
        <v>82</v>
      </c>
      <c r="AY167" s="24" t="s">
        <v>139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4" t="s">
        <v>80</v>
      </c>
      <c r="BK167" s="203">
        <f>ROUND(I167*H167,2)</f>
        <v>0</v>
      </c>
      <c r="BL167" s="24" t="s">
        <v>147</v>
      </c>
      <c r="BM167" s="24" t="s">
        <v>243</v>
      </c>
    </row>
    <row r="168" spans="2:65" s="11" customFormat="1" ht="13.5">
      <c r="B168" s="204"/>
      <c r="C168" s="205"/>
      <c r="D168" s="206" t="s">
        <v>149</v>
      </c>
      <c r="E168" s="207" t="s">
        <v>21</v>
      </c>
      <c r="F168" s="208" t="s">
        <v>244</v>
      </c>
      <c r="G168" s="205"/>
      <c r="H168" s="207" t="s">
        <v>21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149</v>
      </c>
      <c r="AU168" s="214" t="s">
        <v>82</v>
      </c>
      <c r="AV168" s="11" t="s">
        <v>80</v>
      </c>
      <c r="AW168" s="11" t="s">
        <v>35</v>
      </c>
      <c r="AX168" s="11" t="s">
        <v>72</v>
      </c>
      <c r="AY168" s="214" t="s">
        <v>139</v>
      </c>
    </row>
    <row r="169" spans="2:65" s="12" customFormat="1" ht="13.5">
      <c r="B169" s="215"/>
      <c r="C169" s="216"/>
      <c r="D169" s="206" t="s">
        <v>149</v>
      </c>
      <c r="E169" s="217" t="s">
        <v>21</v>
      </c>
      <c r="F169" s="218" t="s">
        <v>245</v>
      </c>
      <c r="G169" s="216"/>
      <c r="H169" s="219">
        <v>3.653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149</v>
      </c>
      <c r="AU169" s="225" t="s">
        <v>82</v>
      </c>
      <c r="AV169" s="12" t="s">
        <v>82</v>
      </c>
      <c r="AW169" s="12" t="s">
        <v>35</v>
      </c>
      <c r="AX169" s="12" t="s">
        <v>80</v>
      </c>
      <c r="AY169" s="225" t="s">
        <v>139</v>
      </c>
    </row>
    <row r="170" spans="2:65" s="1" customFormat="1" ht="14.45" customHeight="1">
      <c r="B170" s="41"/>
      <c r="C170" s="192" t="s">
        <v>246</v>
      </c>
      <c r="D170" s="192" t="s">
        <v>142</v>
      </c>
      <c r="E170" s="193" t="s">
        <v>247</v>
      </c>
      <c r="F170" s="194" t="s">
        <v>248</v>
      </c>
      <c r="G170" s="195" t="s">
        <v>182</v>
      </c>
      <c r="H170" s="196">
        <v>3.653</v>
      </c>
      <c r="I170" s="197"/>
      <c r="J170" s="198">
        <f>ROUND(I170*H170,2)</f>
        <v>0</v>
      </c>
      <c r="K170" s="194" t="s">
        <v>146</v>
      </c>
      <c r="L170" s="61"/>
      <c r="M170" s="199" t="s">
        <v>21</v>
      </c>
      <c r="N170" s="200" t="s">
        <v>43</v>
      </c>
      <c r="O170" s="4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24" t="s">
        <v>147</v>
      </c>
      <c r="AT170" s="24" t="s">
        <v>142</v>
      </c>
      <c r="AU170" s="24" t="s">
        <v>82</v>
      </c>
      <c r="AY170" s="24" t="s">
        <v>139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4" t="s">
        <v>80</v>
      </c>
      <c r="BK170" s="203">
        <f>ROUND(I170*H170,2)</f>
        <v>0</v>
      </c>
      <c r="BL170" s="24" t="s">
        <v>147</v>
      </c>
      <c r="BM170" s="24" t="s">
        <v>249</v>
      </c>
    </row>
    <row r="171" spans="2:65" s="1" customFormat="1" ht="22.9" customHeight="1">
      <c r="B171" s="41"/>
      <c r="C171" s="192" t="s">
        <v>250</v>
      </c>
      <c r="D171" s="192" t="s">
        <v>142</v>
      </c>
      <c r="E171" s="193" t="s">
        <v>251</v>
      </c>
      <c r="F171" s="194" t="s">
        <v>252</v>
      </c>
      <c r="G171" s="195" t="s">
        <v>176</v>
      </c>
      <c r="H171" s="196">
        <v>0.03</v>
      </c>
      <c r="I171" s="197"/>
      <c r="J171" s="198">
        <f>ROUND(I171*H171,2)</f>
        <v>0</v>
      </c>
      <c r="K171" s="194" t="s">
        <v>146</v>
      </c>
      <c r="L171" s="61"/>
      <c r="M171" s="199" t="s">
        <v>21</v>
      </c>
      <c r="N171" s="200" t="s">
        <v>43</v>
      </c>
      <c r="O171" s="42"/>
      <c r="P171" s="201">
        <f>O171*H171</f>
        <v>0</v>
      </c>
      <c r="Q171" s="201">
        <v>1.0525599999999999</v>
      </c>
      <c r="R171" s="201">
        <f>Q171*H171</f>
        <v>3.1576799999999995E-2</v>
      </c>
      <c r="S171" s="201">
        <v>0</v>
      </c>
      <c r="T171" s="202">
        <f>S171*H171</f>
        <v>0</v>
      </c>
      <c r="AR171" s="24" t="s">
        <v>147</v>
      </c>
      <c r="AT171" s="24" t="s">
        <v>142</v>
      </c>
      <c r="AU171" s="24" t="s">
        <v>82</v>
      </c>
      <c r="AY171" s="24" t="s">
        <v>139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4" t="s">
        <v>80</v>
      </c>
      <c r="BK171" s="203">
        <f>ROUND(I171*H171,2)</f>
        <v>0</v>
      </c>
      <c r="BL171" s="24" t="s">
        <v>147</v>
      </c>
      <c r="BM171" s="24" t="s">
        <v>253</v>
      </c>
    </row>
    <row r="172" spans="2:65" s="11" customFormat="1" ht="13.5">
      <c r="B172" s="204"/>
      <c r="C172" s="205"/>
      <c r="D172" s="206" t="s">
        <v>149</v>
      </c>
      <c r="E172" s="207" t="s">
        <v>21</v>
      </c>
      <c r="F172" s="208" t="s">
        <v>254</v>
      </c>
      <c r="G172" s="205"/>
      <c r="H172" s="207" t="s">
        <v>21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149</v>
      </c>
      <c r="AU172" s="214" t="s">
        <v>82</v>
      </c>
      <c r="AV172" s="11" t="s">
        <v>80</v>
      </c>
      <c r="AW172" s="11" t="s">
        <v>35</v>
      </c>
      <c r="AX172" s="11" t="s">
        <v>72</v>
      </c>
      <c r="AY172" s="214" t="s">
        <v>139</v>
      </c>
    </row>
    <row r="173" spans="2:65" s="12" customFormat="1" ht="13.5">
      <c r="B173" s="215"/>
      <c r="C173" s="216"/>
      <c r="D173" s="206" t="s">
        <v>149</v>
      </c>
      <c r="E173" s="217" t="s">
        <v>21</v>
      </c>
      <c r="F173" s="218" t="s">
        <v>255</v>
      </c>
      <c r="G173" s="216"/>
      <c r="H173" s="219">
        <v>1.7999999999999999E-2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149</v>
      </c>
      <c r="AU173" s="225" t="s">
        <v>82</v>
      </c>
      <c r="AV173" s="12" t="s">
        <v>82</v>
      </c>
      <c r="AW173" s="12" t="s">
        <v>35</v>
      </c>
      <c r="AX173" s="12" t="s">
        <v>72</v>
      </c>
      <c r="AY173" s="225" t="s">
        <v>139</v>
      </c>
    </row>
    <row r="174" spans="2:65" s="11" customFormat="1" ht="13.5">
      <c r="B174" s="204"/>
      <c r="C174" s="205"/>
      <c r="D174" s="206" t="s">
        <v>149</v>
      </c>
      <c r="E174" s="207" t="s">
        <v>21</v>
      </c>
      <c r="F174" s="208" t="s">
        <v>256</v>
      </c>
      <c r="G174" s="205"/>
      <c r="H174" s="207" t="s">
        <v>21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149</v>
      </c>
      <c r="AU174" s="214" t="s">
        <v>82</v>
      </c>
      <c r="AV174" s="11" t="s">
        <v>80</v>
      </c>
      <c r="AW174" s="11" t="s">
        <v>35</v>
      </c>
      <c r="AX174" s="11" t="s">
        <v>72</v>
      </c>
      <c r="AY174" s="214" t="s">
        <v>139</v>
      </c>
    </row>
    <row r="175" spans="2:65" s="12" customFormat="1" ht="13.5">
      <c r="B175" s="215"/>
      <c r="C175" s="216"/>
      <c r="D175" s="206" t="s">
        <v>149</v>
      </c>
      <c r="E175" s="217" t="s">
        <v>21</v>
      </c>
      <c r="F175" s="218" t="s">
        <v>257</v>
      </c>
      <c r="G175" s="216"/>
      <c r="H175" s="219">
        <v>1.2E-2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149</v>
      </c>
      <c r="AU175" s="225" t="s">
        <v>82</v>
      </c>
      <c r="AV175" s="12" t="s">
        <v>82</v>
      </c>
      <c r="AW175" s="12" t="s">
        <v>35</v>
      </c>
      <c r="AX175" s="12" t="s">
        <v>72</v>
      </c>
      <c r="AY175" s="225" t="s">
        <v>139</v>
      </c>
    </row>
    <row r="176" spans="2:65" s="13" customFormat="1" ht="13.5">
      <c r="B176" s="226"/>
      <c r="C176" s="227"/>
      <c r="D176" s="206" t="s">
        <v>149</v>
      </c>
      <c r="E176" s="228" t="s">
        <v>21</v>
      </c>
      <c r="F176" s="229" t="s">
        <v>156</v>
      </c>
      <c r="G176" s="227"/>
      <c r="H176" s="230">
        <v>0.03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149</v>
      </c>
      <c r="AU176" s="236" t="s">
        <v>82</v>
      </c>
      <c r="AV176" s="13" t="s">
        <v>147</v>
      </c>
      <c r="AW176" s="13" t="s">
        <v>35</v>
      </c>
      <c r="AX176" s="13" t="s">
        <v>80</v>
      </c>
      <c r="AY176" s="236" t="s">
        <v>139</v>
      </c>
    </row>
    <row r="177" spans="2:65" s="10" customFormat="1" ht="29.85" customHeight="1">
      <c r="B177" s="176"/>
      <c r="C177" s="177"/>
      <c r="D177" s="178" t="s">
        <v>71</v>
      </c>
      <c r="E177" s="190" t="s">
        <v>189</v>
      </c>
      <c r="F177" s="190" t="s">
        <v>258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SUM(P178:P280)</f>
        <v>0</v>
      </c>
      <c r="Q177" s="184"/>
      <c r="R177" s="185">
        <f>SUM(R178:R280)</f>
        <v>19.510027499999996</v>
      </c>
      <c r="S177" s="184"/>
      <c r="T177" s="186">
        <f>SUM(T178:T280)</f>
        <v>0</v>
      </c>
      <c r="AR177" s="187" t="s">
        <v>80</v>
      </c>
      <c r="AT177" s="188" t="s">
        <v>71</v>
      </c>
      <c r="AU177" s="188" t="s">
        <v>80</v>
      </c>
      <c r="AY177" s="187" t="s">
        <v>139</v>
      </c>
      <c r="BK177" s="189">
        <f>SUM(BK178:BK280)</f>
        <v>0</v>
      </c>
    </row>
    <row r="178" spans="2:65" s="1" customFormat="1" ht="22.9" customHeight="1">
      <c r="B178" s="41"/>
      <c r="C178" s="192" t="s">
        <v>259</v>
      </c>
      <c r="D178" s="192" t="s">
        <v>142</v>
      </c>
      <c r="E178" s="193" t="s">
        <v>260</v>
      </c>
      <c r="F178" s="194" t="s">
        <v>261</v>
      </c>
      <c r="G178" s="195" t="s">
        <v>182</v>
      </c>
      <c r="H178" s="196">
        <v>699.43399999999997</v>
      </c>
      <c r="I178" s="197"/>
      <c r="J178" s="198">
        <f>ROUND(I178*H178,2)</f>
        <v>0</v>
      </c>
      <c r="K178" s="194" t="s">
        <v>146</v>
      </c>
      <c r="L178" s="61"/>
      <c r="M178" s="199" t="s">
        <v>21</v>
      </c>
      <c r="N178" s="200" t="s">
        <v>43</v>
      </c>
      <c r="O178" s="42"/>
      <c r="P178" s="201">
        <f>O178*H178</f>
        <v>0</v>
      </c>
      <c r="Q178" s="201">
        <v>4.8900000000000002E-3</v>
      </c>
      <c r="R178" s="201">
        <f>Q178*H178</f>
        <v>3.4202322600000001</v>
      </c>
      <c r="S178" s="201">
        <v>0</v>
      </c>
      <c r="T178" s="202">
        <f>S178*H178</f>
        <v>0</v>
      </c>
      <c r="AR178" s="24" t="s">
        <v>147</v>
      </c>
      <c r="AT178" s="24" t="s">
        <v>142</v>
      </c>
      <c r="AU178" s="24" t="s">
        <v>82</v>
      </c>
      <c r="AY178" s="24" t="s">
        <v>139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4" t="s">
        <v>80</v>
      </c>
      <c r="BK178" s="203">
        <f>ROUND(I178*H178,2)</f>
        <v>0</v>
      </c>
      <c r="BL178" s="24" t="s">
        <v>147</v>
      </c>
      <c r="BM178" s="24" t="s">
        <v>262</v>
      </c>
    </row>
    <row r="179" spans="2:65" s="11" customFormat="1" ht="13.5">
      <c r="B179" s="204"/>
      <c r="C179" s="205"/>
      <c r="D179" s="206" t="s">
        <v>149</v>
      </c>
      <c r="E179" s="207" t="s">
        <v>21</v>
      </c>
      <c r="F179" s="208" t="s">
        <v>263</v>
      </c>
      <c r="G179" s="205"/>
      <c r="H179" s="207" t="s">
        <v>21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149</v>
      </c>
      <c r="AU179" s="214" t="s">
        <v>82</v>
      </c>
      <c r="AV179" s="11" t="s">
        <v>80</v>
      </c>
      <c r="AW179" s="11" t="s">
        <v>35</v>
      </c>
      <c r="AX179" s="11" t="s">
        <v>72</v>
      </c>
      <c r="AY179" s="214" t="s">
        <v>139</v>
      </c>
    </row>
    <row r="180" spans="2:65" s="12" customFormat="1" ht="13.5">
      <c r="B180" s="215"/>
      <c r="C180" s="216"/>
      <c r="D180" s="206" t="s">
        <v>149</v>
      </c>
      <c r="E180" s="217" t="s">
        <v>21</v>
      </c>
      <c r="F180" s="218" t="s">
        <v>264</v>
      </c>
      <c r="G180" s="216"/>
      <c r="H180" s="219">
        <v>6.12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149</v>
      </c>
      <c r="AU180" s="225" t="s">
        <v>82</v>
      </c>
      <c r="AV180" s="12" t="s">
        <v>82</v>
      </c>
      <c r="AW180" s="12" t="s">
        <v>35</v>
      </c>
      <c r="AX180" s="12" t="s">
        <v>72</v>
      </c>
      <c r="AY180" s="225" t="s">
        <v>139</v>
      </c>
    </row>
    <row r="181" spans="2:65" s="12" customFormat="1" ht="13.5">
      <c r="B181" s="215"/>
      <c r="C181" s="216"/>
      <c r="D181" s="206" t="s">
        <v>149</v>
      </c>
      <c r="E181" s="217" t="s">
        <v>21</v>
      </c>
      <c r="F181" s="218" t="s">
        <v>265</v>
      </c>
      <c r="G181" s="216"/>
      <c r="H181" s="219">
        <v>18.885999999999999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149</v>
      </c>
      <c r="AU181" s="225" t="s">
        <v>82</v>
      </c>
      <c r="AV181" s="12" t="s">
        <v>82</v>
      </c>
      <c r="AW181" s="12" t="s">
        <v>35</v>
      </c>
      <c r="AX181" s="12" t="s">
        <v>72</v>
      </c>
      <c r="AY181" s="225" t="s">
        <v>139</v>
      </c>
    </row>
    <row r="182" spans="2:65" s="12" customFormat="1" ht="13.5">
      <c r="B182" s="215"/>
      <c r="C182" s="216"/>
      <c r="D182" s="206" t="s">
        <v>149</v>
      </c>
      <c r="E182" s="217" t="s">
        <v>21</v>
      </c>
      <c r="F182" s="218" t="s">
        <v>266</v>
      </c>
      <c r="G182" s="216"/>
      <c r="H182" s="219">
        <v>30.564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149</v>
      </c>
      <c r="AU182" s="225" t="s">
        <v>82</v>
      </c>
      <c r="AV182" s="12" t="s">
        <v>82</v>
      </c>
      <c r="AW182" s="12" t="s">
        <v>35</v>
      </c>
      <c r="AX182" s="12" t="s">
        <v>72</v>
      </c>
      <c r="AY182" s="225" t="s">
        <v>139</v>
      </c>
    </row>
    <row r="183" spans="2:65" s="12" customFormat="1" ht="13.5">
      <c r="B183" s="215"/>
      <c r="C183" s="216"/>
      <c r="D183" s="206" t="s">
        <v>149</v>
      </c>
      <c r="E183" s="217" t="s">
        <v>21</v>
      </c>
      <c r="F183" s="218" t="s">
        <v>267</v>
      </c>
      <c r="G183" s="216"/>
      <c r="H183" s="219">
        <v>30.143999999999998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149</v>
      </c>
      <c r="AU183" s="225" t="s">
        <v>82</v>
      </c>
      <c r="AV183" s="12" t="s">
        <v>82</v>
      </c>
      <c r="AW183" s="12" t="s">
        <v>35</v>
      </c>
      <c r="AX183" s="12" t="s">
        <v>72</v>
      </c>
      <c r="AY183" s="225" t="s">
        <v>139</v>
      </c>
    </row>
    <row r="184" spans="2:65" s="12" customFormat="1" ht="13.5">
      <c r="B184" s="215"/>
      <c r="C184" s="216"/>
      <c r="D184" s="206" t="s">
        <v>149</v>
      </c>
      <c r="E184" s="217" t="s">
        <v>21</v>
      </c>
      <c r="F184" s="218" t="s">
        <v>268</v>
      </c>
      <c r="G184" s="216"/>
      <c r="H184" s="219">
        <v>29.704000000000001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149</v>
      </c>
      <c r="AU184" s="225" t="s">
        <v>82</v>
      </c>
      <c r="AV184" s="12" t="s">
        <v>82</v>
      </c>
      <c r="AW184" s="12" t="s">
        <v>35</v>
      </c>
      <c r="AX184" s="12" t="s">
        <v>72</v>
      </c>
      <c r="AY184" s="225" t="s">
        <v>139</v>
      </c>
    </row>
    <row r="185" spans="2:65" s="11" customFormat="1" ht="13.5">
      <c r="B185" s="204"/>
      <c r="C185" s="205"/>
      <c r="D185" s="206" t="s">
        <v>149</v>
      </c>
      <c r="E185" s="207" t="s">
        <v>21</v>
      </c>
      <c r="F185" s="208" t="s">
        <v>269</v>
      </c>
      <c r="G185" s="205"/>
      <c r="H185" s="207" t="s">
        <v>21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149</v>
      </c>
      <c r="AU185" s="214" t="s">
        <v>82</v>
      </c>
      <c r="AV185" s="11" t="s">
        <v>80</v>
      </c>
      <c r="AW185" s="11" t="s">
        <v>35</v>
      </c>
      <c r="AX185" s="11" t="s">
        <v>72</v>
      </c>
      <c r="AY185" s="214" t="s">
        <v>139</v>
      </c>
    </row>
    <row r="186" spans="2:65" s="12" customFormat="1" ht="13.5">
      <c r="B186" s="215"/>
      <c r="C186" s="216"/>
      <c r="D186" s="206" t="s">
        <v>149</v>
      </c>
      <c r="E186" s="217" t="s">
        <v>21</v>
      </c>
      <c r="F186" s="218" t="s">
        <v>270</v>
      </c>
      <c r="G186" s="216"/>
      <c r="H186" s="219">
        <v>115.41800000000001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149</v>
      </c>
      <c r="AU186" s="225" t="s">
        <v>82</v>
      </c>
      <c r="AV186" s="12" t="s">
        <v>82</v>
      </c>
      <c r="AW186" s="12" t="s">
        <v>35</v>
      </c>
      <c r="AX186" s="12" t="s">
        <v>72</v>
      </c>
      <c r="AY186" s="225" t="s">
        <v>139</v>
      </c>
    </row>
    <row r="187" spans="2:65" s="14" customFormat="1" ht="13.5">
      <c r="B187" s="237"/>
      <c r="C187" s="238"/>
      <c r="D187" s="206" t="s">
        <v>149</v>
      </c>
      <c r="E187" s="239" t="s">
        <v>21</v>
      </c>
      <c r="F187" s="240" t="s">
        <v>271</v>
      </c>
      <c r="G187" s="238"/>
      <c r="H187" s="241">
        <v>230.83600000000001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149</v>
      </c>
      <c r="AU187" s="247" t="s">
        <v>82</v>
      </c>
      <c r="AV187" s="14" t="s">
        <v>140</v>
      </c>
      <c r="AW187" s="14" t="s">
        <v>35</v>
      </c>
      <c r="AX187" s="14" t="s">
        <v>72</v>
      </c>
      <c r="AY187" s="247" t="s">
        <v>139</v>
      </c>
    </row>
    <row r="188" spans="2:65" s="11" customFormat="1" ht="13.5">
      <c r="B188" s="204"/>
      <c r="C188" s="205"/>
      <c r="D188" s="206" t="s">
        <v>149</v>
      </c>
      <c r="E188" s="207" t="s">
        <v>21</v>
      </c>
      <c r="F188" s="208" t="s">
        <v>272</v>
      </c>
      <c r="G188" s="205"/>
      <c r="H188" s="207" t="s">
        <v>21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149</v>
      </c>
      <c r="AU188" s="214" t="s">
        <v>82</v>
      </c>
      <c r="AV188" s="11" t="s">
        <v>80</v>
      </c>
      <c r="AW188" s="11" t="s">
        <v>35</v>
      </c>
      <c r="AX188" s="11" t="s">
        <v>72</v>
      </c>
      <c r="AY188" s="214" t="s">
        <v>139</v>
      </c>
    </row>
    <row r="189" spans="2:65" s="12" customFormat="1" ht="13.5">
      <c r="B189" s="215"/>
      <c r="C189" s="216"/>
      <c r="D189" s="206" t="s">
        <v>149</v>
      </c>
      <c r="E189" s="217" t="s">
        <v>21</v>
      </c>
      <c r="F189" s="218" t="s">
        <v>273</v>
      </c>
      <c r="G189" s="216"/>
      <c r="H189" s="219">
        <v>29.390999999999998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149</v>
      </c>
      <c r="AU189" s="225" t="s">
        <v>82</v>
      </c>
      <c r="AV189" s="12" t="s">
        <v>82</v>
      </c>
      <c r="AW189" s="12" t="s">
        <v>35</v>
      </c>
      <c r="AX189" s="12" t="s">
        <v>72</v>
      </c>
      <c r="AY189" s="225" t="s">
        <v>139</v>
      </c>
    </row>
    <row r="190" spans="2:65" s="12" customFormat="1" ht="27">
      <c r="B190" s="215"/>
      <c r="C190" s="216"/>
      <c r="D190" s="206" t="s">
        <v>149</v>
      </c>
      <c r="E190" s="217" t="s">
        <v>21</v>
      </c>
      <c r="F190" s="218" t="s">
        <v>274</v>
      </c>
      <c r="G190" s="216"/>
      <c r="H190" s="219">
        <v>48.048000000000002</v>
      </c>
      <c r="I190" s="220"/>
      <c r="J190" s="216"/>
      <c r="K190" s="216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149</v>
      </c>
      <c r="AU190" s="225" t="s">
        <v>82</v>
      </c>
      <c r="AV190" s="12" t="s">
        <v>82</v>
      </c>
      <c r="AW190" s="12" t="s">
        <v>35</v>
      </c>
      <c r="AX190" s="12" t="s">
        <v>72</v>
      </c>
      <c r="AY190" s="225" t="s">
        <v>139</v>
      </c>
    </row>
    <row r="191" spans="2:65" s="12" customFormat="1" ht="27">
      <c r="B191" s="215"/>
      <c r="C191" s="216"/>
      <c r="D191" s="206" t="s">
        <v>149</v>
      </c>
      <c r="E191" s="217" t="s">
        <v>21</v>
      </c>
      <c r="F191" s="218" t="s">
        <v>275</v>
      </c>
      <c r="G191" s="216"/>
      <c r="H191" s="219">
        <v>47.173000000000002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149</v>
      </c>
      <c r="AU191" s="225" t="s">
        <v>82</v>
      </c>
      <c r="AV191" s="12" t="s">
        <v>82</v>
      </c>
      <c r="AW191" s="12" t="s">
        <v>35</v>
      </c>
      <c r="AX191" s="12" t="s">
        <v>72</v>
      </c>
      <c r="AY191" s="225" t="s">
        <v>139</v>
      </c>
    </row>
    <row r="192" spans="2:65" s="12" customFormat="1" ht="27">
      <c r="B192" s="215"/>
      <c r="C192" s="216"/>
      <c r="D192" s="206" t="s">
        <v>149</v>
      </c>
      <c r="E192" s="217" t="s">
        <v>21</v>
      </c>
      <c r="F192" s="218" t="s">
        <v>276</v>
      </c>
      <c r="G192" s="216"/>
      <c r="H192" s="219">
        <v>46.457999999999998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149</v>
      </c>
      <c r="AU192" s="225" t="s">
        <v>82</v>
      </c>
      <c r="AV192" s="12" t="s">
        <v>82</v>
      </c>
      <c r="AW192" s="12" t="s">
        <v>35</v>
      </c>
      <c r="AX192" s="12" t="s">
        <v>72</v>
      </c>
      <c r="AY192" s="225" t="s">
        <v>139</v>
      </c>
    </row>
    <row r="193" spans="2:65" s="12" customFormat="1" ht="13.5">
      <c r="B193" s="215"/>
      <c r="C193" s="216"/>
      <c r="D193" s="206" t="s">
        <v>149</v>
      </c>
      <c r="E193" s="217" t="s">
        <v>21</v>
      </c>
      <c r="F193" s="218" t="s">
        <v>277</v>
      </c>
      <c r="G193" s="216"/>
      <c r="H193" s="219">
        <v>15.183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149</v>
      </c>
      <c r="AU193" s="225" t="s">
        <v>82</v>
      </c>
      <c r="AV193" s="12" t="s">
        <v>82</v>
      </c>
      <c r="AW193" s="12" t="s">
        <v>35</v>
      </c>
      <c r="AX193" s="12" t="s">
        <v>72</v>
      </c>
      <c r="AY193" s="225" t="s">
        <v>139</v>
      </c>
    </row>
    <row r="194" spans="2:65" s="12" customFormat="1" ht="13.5">
      <c r="B194" s="215"/>
      <c r="C194" s="216"/>
      <c r="D194" s="206" t="s">
        <v>149</v>
      </c>
      <c r="E194" s="217" t="s">
        <v>21</v>
      </c>
      <c r="F194" s="218" t="s">
        <v>278</v>
      </c>
      <c r="G194" s="216"/>
      <c r="H194" s="219">
        <v>14.343</v>
      </c>
      <c r="I194" s="220"/>
      <c r="J194" s="216"/>
      <c r="K194" s="216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149</v>
      </c>
      <c r="AU194" s="225" t="s">
        <v>82</v>
      </c>
      <c r="AV194" s="12" t="s">
        <v>82</v>
      </c>
      <c r="AW194" s="12" t="s">
        <v>35</v>
      </c>
      <c r="AX194" s="12" t="s">
        <v>72</v>
      </c>
      <c r="AY194" s="225" t="s">
        <v>139</v>
      </c>
    </row>
    <row r="195" spans="2:65" s="12" customFormat="1" ht="13.5">
      <c r="B195" s="215"/>
      <c r="C195" s="216"/>
      <c r="D195" s="206" t="s">
        <v>149</v>
      </c>
      <c r="E195" s="217" t="s">
        <v>21</v>
      </c>
      <c r="F195" s="218" t="s">
        <v>279</v>
      </c>
      <c r="G195" s="216"/>
      <c r="H195" s="219">
        <v>33.703000000000003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149</v>
      </c>
      <c r="AU195" s="225" t="s">
        <v>82</v>
      </c>
      <c r="AV195" s="12" t="s">
        <v>82</v>
      </c>
      <c r="AW195" s="12" t="s">
        <v>35</v>
      </c>
      <c r="AX195" s="12" t="s">
        <v>72</v>
      </c>
      <c r="AY195" s="225" t="s">
        <v>139</v>
      </c>
    </row>
    <row r="196" spans="2:65" s="14" customFormat="1" ht="13.5">
      <c r="B196" s="237"/>
      <c r="C196" s="238"/>
      <c r="D196" s="206" t="s">
        <v>149</v>
      </c>
      <c r="E196" s="239" t="s">
        <v>21</v>
      </c>
      <c r="F196" s="240" t="s">
        <v>271</v>
      </c>
      <c r="G196" s="238"/>
      <c r="H196" s="241">
        <v>234.29900000000001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149</v>
      </c>
      <c r="AU196" s="247" t="s">
        <v>82</v>
      </c>
      <c r="AV196" s="14" t="s">
        <v>140</v>
      </c>
      <c r="AW196" s="14" t="s">
        <v>35</v>
      </c>
      <c r="AX196" s="14" t="s">
        <v>72</v>
      </c>
      <c r="AY196" s="247" t="s">
        <v>139</v>
      </c>
    </row>
    <row r="197" spans="2:65" s="11" customFormat="1" ht="13.5">
      <c r="B197" s="204"/>
      <c r="C197" s="205"/>
      <c r="D197" s="206" t="s">
        <v>149</v>
      </c>
      <c r="E197" s="207" t="s">
        <v>21</v>
      </c>
      <c r="F197" s="208" t="s">
        <v>269</v>
      </c>
      <c r="G197" s="205"/>
      <c r="H197" s="207" t="s">
        <v>21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149</v>
      </c>
      <c r="AU197" s="214" t="s">
        <v>82</v>
      </c>
      <c r="AV197" s="11" t="s">
        <v>80</v>
      </c>
      <c r="AW197" s="11" t="s">
        <v>35</v>
      </c>
      <c r="AX197" s="11" t="s">
        <v>72</v>
      </c>
      <c r="AY197" s="214" t="s">
        <v>139</v>
      </c>
    </row>
    <row r="198" spans="2:65" s="12" customFormat="1" ht="13.5">
      <c r="B198" s="215"/>
      <c r="C198" s="216"/>
      <c r="D198" s="206" t="s">
        <v>149</v>
      </c>
      <c r="E198" s="217" t="s">
        <v>21</v>
      </c>
      <c r="F198" s="218" t="s">
        <v>280</v>
      </c>
      <c r="G198" s="216"/>
      <c r="H198" s="219">
        <v>234.29900000000001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149</v>
      </c>
      <c r="AU198" s="225" t="s">
        <v>82</v>
      </c>
      <c r="AV198" s="12" t="s">
        <v>82</v>
      </c>
      <c r="AW198" s="12" t="s">
        <v>35</v>
      </c>
      <c r="AX198" s="12" t="s">
        <v>72</v>
      </c>
      <c r="AY198" s="225" t="s">
        <v>139</v>
      </c>
    </row>
    <row r="199" spans="2:65" s="13" customFormat="1" ht="13.5">
      <c r="B199" s="226"/>
      <c r="C199" s="227"/>
      <c r="D199" s="206" t="s">
        <v>149</v>
      </c>
      <c r="E199" s="228" t="s">
        <v>21</v>
      </c>
      <c r="F199" s="229" t="s">
        <v>156</v>
      </c>
      <c r="G199" s="227"/>
      <c r="H199" s="230">
        <v>699.43399999999997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149</v>
      </c>
      <c r="AU199" s="236" t="s">
        <v>82</v>
      </c>
      <c r="AV199" s="13" t="s">
        <v>147</v>
      </c>
      <c r="AW199" s="13" t="s">
        <v>35</v>
      </c>
      <c r="AX199" s="13" t="s">
        <v>80</v>
      </c>
      <c r="AY199" s="236" t="s">
        <v>139</v>
      </c>
    </row>
    <row r="200" spans="2:65" s="1" customFormat="1" ht="22.9" customHeight="1">
      <c r="B200" s="41"/>
      <c r="C200" s="192" t="s">
        <v>10</v>
      </c>
      <c r="D200" s="192" t="s">
        <v>142</v>
      </c>
      <c r="E200" s="193" t="s">
        <v>281</v>
      </c>
      <c r="F200" s="194" t="s">
        <v>282</v>
      </c>
      <c r="G200" s="195" t="s">
        <v>182</v>
      </c>
      <c r="H200" s="196">
        <v>611.928</v>
      </c>
      <c r="I200" s="197"/>
      <c r="J200" s="198">
        <f>ROUND(I200*H200,2)</f>
        <v>0</v>
      </c>
      <c r="K200" s="194" t="s">
        <v>146</v>
      </c>
      <c r="L200" s="61"/>
      <c r="M200" s="199" t="s">
        <v>21</v>
      </c>
      <c r="N200" s="200" t="s">
        <v>43</v>
      </c>
      <c r="O200" s="42"/>
      <c r="P200" s="201">
        <f>O200*H200</f>
        <v>0</v>
      </c>
      <c r="Q200" s="201">
        <v>3.0000000000000001E-3</v>
      </c>
      <c r="R200" s="201">
        <f>Q200*H200</f>
        <v>1.8357840000000001</v>
      </c>
      <c r="S200" s="201">
        <v>0</v>
      </c>
      <c r="T200" s="202">
        <f>S200*H200</f>
        <v>0</v>
      </c>
      <c r="AR200" s="24" t="s">
        <v>147</v>
      </c>
      <c r="AT200" s="24" t="s">
        <v>142</v>
      </c>
      <c r="AU200" s="24" t="s">
        <v>82</v>
      </c>
      <c r="AY200" s="24" t="s">
        <v>139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4" t="s">
        <v>80</v>
      </c>
      <c r="BK200" s="203">
        <f>ROUND(I200*H200,2)</f>
        <v>0</v>
      </c>
      <c r="BL200" s="24" t="s">
        <v>147</v>
      </c>
      <c r="BM200" s="24" t="s">
        <v>283</v>
      </c>
    </row>
    <row r="201" spans="2:65" s="11" customFormat="1" ht="13.5">
      <c r="B201" s="204"/>
      <c r="C201" s="205"/>
      <c r="D201" s="206" t="s">
        <v>149</v>
      </c>
      <c r="E201" s="207" t="s">
        <v>21</v>
      </c>
      <c r="F201" s="208" t="s">
        <v>284</v>
      </c>
      <c r="G201" s="205"/>
      <c r="H201" s="207" t="s">
        <v>21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149</v>
      </c>
      <c r="AU201" s="214" t="s">
        <v>82</v>
      </c>
      <c r="AV201" s="11" t="s">
        <v>80</v>
      </c>
      <c r="AW201" s="11" t="s">
        <v>35</v>
      </c>
      <c r="AX201" s="11" t="s">
        <v>72</v>
      </c>
      <c r="AY201" s="214" t="s">
        <v>139</v>
      </c>
    </row>
    <row r="202" spans="2:65" s="11" customFormat="1" ht="13.5">
      <c r="B202" s="204"/>
      <c r="C202" s="205"/>
      <c r="D202" s="206" t="s">
        <v>149</v>
      </c>
      <c r="E202" s="207" t="s">
        <v>21</v>
      </c>
      <c r="F202" s="208" t="s">
        <v>285</v>
      </c>
      <c r="G202" s="205"/>
      <c r="H202" s="207" t="s">
        <v>21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149</v>
      </c>
      <c r="AU202" s="214" t="s">
        <v>82</v>
      </c>
      <c r="AV202" s="11" t="s">
        <v>80</v>
      </c>
      <c r="AW202" s="11" t="s">
        <v>35</v>
      </c>
      <c r="AX202" s="11" t="s">
        <v>72</v>
      </c>
      <c r="AY202" s="214" t="s">
        <v>139</v>
      </c>
    </row>
    <row r="203" spans="2:65" s="12" customFormat="1" ht="13.5">
      <c r="B203" s="215"/>
      <c r="C203" s="216"/>
      <c r="D203" s="206" t="s">
        <v>149</v>
      </c>
      <c r="E203" s="217" t="s">
        <v>21</v>
      </c>
      <c r="F203" s="218" t="s">
        <v>286</v>
      </c>
      <c r="G203" s="216"/>
      <c r="H203" s="219">
        <v>258.34899999999999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149</v>
      </c>
      <c r="AU203" s="225" t="s">
        <v>82</v>
      </c>
      <c r="AV203" s="12" t="s">
        <v>82</v>
      </c>
      <c r="AW203" s="12" t="s">
        <v>35</v>
      </c>
      <c r="AX203" s="12" t="s">
        <v>72</v>
      </c>
      <c r="AY203" s="225" t="s">
        <v>139</v>
      </c>
    </row>
    <row r="204" spans="2:65" s="11" customFormat="1" ht="13.5">
      <c r="B204" s="204"/>
      <c r="C204" s="205"/>
      <c r="D204" s="206" t="s">
        <v>149</v>
      </c>
      <c r="E204" s="207" t="s">
        <v>21</v>
      </c>
      <c r="F204" s="208" t="s">
        <v>287</v>
      </c>
      <c r="G204" s="205"/>
      <c r="H204" s="207" t="s">
        <v>21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149</v>
      </c>
      <c r="AU204" s="214" t="s">
        <v>82</v>
      </c>
      <c r="AV204" s="11" t="s">
        <v>80</v>
      </c>
      <c r="AW204" s="11" t="s">
        <v>35</v>
      </c>
      <c r="AX204" s="11" t="s">
        <v>72</v>
      </c>
      <c r="AY204" s="214" t="s">
        <v>139</v>
      </c>
    </row>
    <row r="205" spans="2:65" s="12" customFormat="1" ht="13.5">
      <c r="B205" s="215"/>
      <c r="C205" s="216"/>
      <c r="D205" s="206" t="s">
        <v>149</v>
      </c>
      <c r="E205" s="217" t="s">
        <v>21</v>
      </c>
      <c r="F205" s="218" t="s">
        <v>288</v>
      </c>
      <c r="G205" s="216"/>
      <c r="H205" s="219">
        <v>330.899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149</v>
      </c>
      <c r="AU205" s="225" t="s">
        <v>82</v>
      </c>
      <c r="AV205" s="12" t="s">
        <v>82</v>
      </c>
      <c r="AW205" s="12" t="s">
        <v>35</v>
      </c>
      <c r="AX205" s="12" t="s">
        <v>72</v>
      </c>
      <c r="AY205" s="225" t="s">
        <v>139</v>
      </c>
    </row>
    <row r="206" spans="2:65" s="11" customFormat="1" ht="13.5">
      <c r="B206" s="204"/>
      <c r="C206" s="205"/>
      <c r="D206" s="206" t="s">
        <v>149</v>
      </c>
      <c r="E206" s="207" t="s">
        <v>21</v>
      </c>
      <c r="F206" s="208" t="s">
        <v>289</v>
      </c>
      <c r="G206" s="205"/>
      <c r="H206" s="207" t="s">
        <v>21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149</v>
      </c>
      <c r="AU206" s="214" t="s">
        <v>82</v>
      </c>
      <c r="AV206" s="11" t="s">
        <v>80</v>
      </c>
      <c r="AW206" s="11" t="s">
        <v>35</v>
      </c>
      <c r="AX206" s="11" t="s">
        <v>72</v>
      </c>
      <c r="AY206" s="214" t="s">
        <v>139</v>
      </c>
    </row>
    <row r="207" spans="2:65" s="12" customFormat="1" ht="13.5">
      <c r="B207" s="215"/>
      <c r="C207" s="216"/>
      <c r="D207" s="206" t="s">
        <v>149</v>
      </c>
      <c r="E207" s="217" t="s">
        <v>21</v>
      </c>
      <c r="F207" s="218" t="s">
        <v>290</v>
      </c>
      <c r="G207" s="216"/>
      <c r="H207" s="219">
        <v>22.68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149</v>
      </c>
      <c r="AU207" s="225" t="s">
        <v>82</v>
      </c>
      <c r="AV207" s="12" t="s">
        <v>82</v>
      </c>
      <c r="AW207" s="12" t="s">
        <v>35</v>
      </c>
      <c r="AX207" s="12" t="s">
        <v>72</v>
      </c>
      <c r="AY207" s="225" t="s">
        <v>139</v>
      </c>
    </row>
    <row r="208" spans="2:65" s="13" customFormat="1" ht="13.5">
      <c r="B208" s="226"/>
      <c r="C208" s="227"/>
      <c r="D208" s="206" t="s">
        <v>149</v>
      </c>
      <c r="E208" s="228" t="s">
        <v>21</v>
      </c>
      <c r="F208" s="229" t="s">
        <v>156</v>
      </c>
      <c r="G208" s="227"/>
      <c r="H208" s="230">
        <v>611.928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149</v>
      </c>
      <c r="AU208" s="236" t="s">
        <v>82</v>
      </c>
      <c r="AV208" s="13" t="s">
        <v>147</v>
      </c>
      <c r="AW208" s="13" t="s">
        <v>35</v>
      </c>
      <c r="AX208" s="13" t="s">
        <v>80</v>
      </c>
      <c r="AY208" s="236" t="s">
        <v>139</v>
      </c>
    </row>
    <row r="209" spans="2:65" s="1" customFormat="1" ht="22.9" customHeight="1">
      <c r="B209" s="41"/>
      <c r="C209" s="192" t="s">
        <v>291</v>
      </c>
      <c r="D209" s="192" t="s">
        <v>142</v>
      </c>
      <c r="E209" s="193" t="s">
        <v>292</v>
      </c>
      <c r="F209" s="194" t="s">
        <v>293</v>
      </c>
      <c r="G209" s="195" t="s">
        <v>182</v>
      </c>
      <c r="H209" s="196">
        <v>22.68</v>
      </c>
      <c r="I209" s="197"/>
      <c r="J209" s="198">
        <f>ROUND(I209*H209,2)</f>
        <v>0</v>
      </c>
      <c r="K209" s="194" t="s">
        <v>146</v>
      </c>
      <c r="L209" s="61"/>
      <c r="M209" s="199" t="s">
        <v>21</v>
      </c>
      <c r="N209" s="200" t="s">
        <v>43</v>
      </c>
      <c r="O209" s="42"/>
      <c r="P209" s="201">
        <f>O209*H209</f>
        <v>0</v>
      </c>
      <c r="Q209" s="201">
        <v>1.54E-2</v>
      </c>
      <c r="R209" s="201">
        <f>Q209*H209</f>
        <v>0.34927200000000003</v>
      </c>
      <c r="S209" s="201">
        <v>0</v>
      </c>
      <c r="T209" s="202">
        <f>S209*H209</f>
        <v>0</v>
      </c>
      <c r="AR209" s="24" t="s">
        <v>147</v>
      </c>
      <c r="AT209" s="24" t="s">
        <v>142</v>
      </c>
      <c r="AU209" s="24" t="s">
        <v>82</v>
      </c>
      <c r="AY209" s="24" t="s">
        <v>139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24" t="s">
        <v>80</v>
      </c>
      <c r="BK209" s="203">
        <f>ROUND(I209*H209,2)</f>
        <v>0</v>
      </c>
      <c r="BL209" s="24" t="s">
        <v>147</v>
      </c>
      <c r="BM209" s="24" t="s">
        <v>294</v>
      </c>
    </row>
    <row r="210" spans="2:65" s="11" customFormat="1" ht="13.5">
      <c r="B210" s="204"/>
      <c r="C210" s="205"/>
      <c r="D210" s="206" t="s">
        <v>149</v>
      </c>
      <c r="E210" s="207" t="s">
        <v>21</v>
      </c>
      <c r="F210" s="208" t="s">
        <v>295</v>
      </c>
      <c r="G210" s="205"/>
      <c r="H210" s="207" t="s">
        <v>21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149</v>
      </c>
      <c r="AU210" s="214" t="s">
        <v>82</v>
      </c>
      <c r="AV210" s="11" t="s">
        <v>80</v>
      </c>
      <c r="AW210" s="11" t="s">
        <v>35</v>
      </c>
      <c r="AX210" s="11" t="s">
        <v>72</v>
      </c>
      <c r="AY210" s="214" t="s">
        <v>139</v>
      </c>
    </row>
    <row r="211" spans="2:65" s="11" customFormat="1" ht="13.5">
      <c r="B211" s="204"/>
      <c r="C211" s="205"/>
      <c r="D211" s="206" t="s">
        <v>149</v>
      </c>
      <c r="E211" s="207" t="s">
        <v>21</v>
      </c>
      <c r="F211" s="208" t="s">
        <v>150</v>
      </c>
      <c r="G211" s="205"/>
      <c r="H211" s="207" t="s">
        <v>21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149</v>
      </c>
      <c r="AU211" s="214" t="s">
        <v>82</v>
      </c>
      <c r="AV211" s="11" t="s">
        <v>80</v>
      </c>
      <c r="AW211" s="11" t="s">
        <v>35</v>
      </c>
      <c r="AX211" s="11" t="s">
        <v>72</v>
      </c>
      <c r="AY211" s="214" t="s">
        <v>139</v>
      </c>
    </row>
    <row r="212" spans="2:65" s="12" customFormat="1" ht="13.5">
      <c r="B212" s="215"/>
      <c r="C212" s="216"/>
      <c r="D212" s="206" t="s">
        <v>149</v>
      </c>
      <c r="E212" s="217" t="s">
        <v>21</v>
      </c>
      <c r="F212" s="218" t="s">
        <v>296</v>
      </c>
      <c r="G212" s="216"/>
      <c r="H212" s="219">
        <v>4.62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149</v>
      </c>
      <c r="AU212" s="225" t="s">
        <v>82</v>
      </c>
      <c r="AV212" s="12" t="s">
        <v>82</v>
      </c>
      <c r="AW212" s="12" t="s">
        <v>35</v>
      </c>
      <c r="AX212" s="12" t="s">
        <v>72</v>
      </c>
      <c r="AY212" s="225" t="s">
        <v>139</v>
      </c>
    </row>
    <row r="213" spans="2:65" s="11" customFormat="1" ht="13.5">
      <c r="B213" s="204"/>
      <c r="C213" s="205"/>
      <c r="D213" s="206" t="s">
        <v>149</v>
      </c>
      <c r="E213" s="207" t="s">
        <v>21</v>
      </c>
      <c r="F213" s="208" t="s">
        <v>152</v>
      </c>
      <c r="G213" s="205"/>
      <c r="H213" s="207" t="s">
        <v>21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149</v>
      </c>
      <c r="AU213" s="214" t="s">
        <v>82</v>
      </c>
      <c r="AV213" s="11" t="s">
        <v>80</v>
      </c>
      <c r="AW213" s="11" t="s">
        <v>35</v>
      </c>
      <c r="AX213" s="11" t="s">
        <v>72</v>
      </c>
      <c r="AY213" s="214" t="s">
        <v>139</v>
      </c>
    </row>
    <row r="214" spans="2:65" s="12" customFormat="1" ht="13.5">
      <c r="B214" s="215"/>
      <c r="C214" s="216"/>
      <c r="D214" s="206" t="s">
        <v>149</v>
      </c>
      <c r="E214" s="217" t="s">
        <v>21</v>
      </c>
      <c r="F214" s="218" t="s">
        <v>296</v>
      </c>
      <c r="G214" s="216"/>
      <c r="H214" s="219">
        <v>4.62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149</v>
      </c>
      <c r="AU214" s="225" t="s">
        <v>82</v>
      </c>
      <c r="AV214" s="12" t="s">
        <v>82</v>
      </c>
      <c r="AW214" s="12" t="s">
        <v>35</v>
      </c>
      <c r="AX214" s="12" t="s">
        <v>72</v>
      </c>
      <c r="AY214" s="225" t="s">
        <v>139</v>
      </c>
    </row>
    <row r="215" spans="2:65" s="11" customFormat="1" ht="13.5">
      <c r="B215" s="204"/>
      <c r="C215" s="205"/>
      <c r="D215" s="206" t="s">
        <v>149</v>
      </c>
      <c r="E215" s="207" t="s">
        <v>21</v>
      </c>
      <c r="F215" s="208" t="s">
        <v>153</v>
      </c>
      <c r="G215" s="205"/>
      <c r="H215" s="207" t="s">
        <v>21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149</v>
      </c>
      <c r="AU215" s="214" t="s">
        <v>82</v>
      </c>
      <c r="AV215" s="11" t="s">
        <v>80</v>
      </c>
      <c r="AW215" s="11" t="s">
        <v>35</v>
      </c>
      <c r="AX215" s="11" t="s">
        <v>72</v>
      </c>
      <c r="AY215" s="214" t="s">
        <v>139</v>
      </c>
    </row>
    <row r="216" spans="2:65" s="12" customFormat="1" ht="13.5">
      <c r="B216" s="215"/>
      <c r="C216" s="216"/>
      <c r="D216" s="206" t="s">
        <v>149</v>
      </c>
      <c r="E216" s="217" t="s">
        <v>21</v>
      </c>
      <c r="F216" s="218" t="s">
        <v>296</v>
      </c>
      <c r="G216" s="216"/>
      <c r="H216" s="219">
        <v>4.62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149</v>
      </c>
      <c r="AU216" s="225" t="s">
        <v>82</v>
      </c>
      <c r="AV216" s="12" t="s">
        <v>82</v>
      </c>
      <c r="AW216" s="12" t="s">
        <v>35</v>
      </c>
      <c r="AX216" s="12" t="s">
        <v>72</v>
      </c>
      <c r="AY216" s="225" t="s">
        <v>139</v>
      </c>
    </row>
    <row r="217" spans="2:65" s="11" customFormat="1" ht="13.5">
      <c r="B217" s="204"/>
      <c r="C217" s="205"/>
      <c r="D217" s="206" t="s">
        <v>149</v>
      </c>
      <c r="E217" s="207" t="s">
        <v>21</v>
      </c>
      <c r="F217" s="208" t="s">
        <v>154</v>
      </c>
      <c r="G217" s="205"/>
      <c r="H217" s="207" t="s">
        <v>21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149</v>
      </c>
      <c r="AU217" s="214" t="s">
        <v>82</v>
      </c>
      <c r="AV217" s="11" t="s">
        <v>80</v>
      </c>
      <c r="AW217" s="11" t="s">
        <v>35</v>
      </c>
      <c r="AX217" s="11" t="s">
        <v>72</v>
      </c>
      <c r="AY217" s="214" t="s">
        <v>139</v>
      </c>
    </row>
    <row r="218" spans="2:65" s="12" customFormat="1" ht="13.5">
      <c r="B218" s="215"/>
      <c r="C218" s="216"/>
      <c r="D218" s="206" t="s">
        <v>149</v>
      </c>
      <c r="E218" s="217" t="s">
        <v>21</v>
      </c>
      <c r="F218" s="218" t="s">
        <v>297</v>
      </c>
      <c r="G218" s="216"/>
      <c r="H218" s="219">
        <v>8.82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149</v>
      </c>
      <c r="AU218" s="225" t="s">
        <v>82</v>
      </c>
      <c r="AV218" s="12" t="s">
        <v>82</v>
      </c>
      <c r="AW218" s="12" t="s">
        <v>35</v>
      </c>
      <c r="AX218" s="12" t="s">
        <v>72</v>
      </c>
      <c r="AY218" s="225" t="s">
        <v>139</v>
      </c>
    </row>
    <row r="219" spans="2:65" s="13" customFormat="1" ht="13.5">
      <c r="B219" s="226"/>
      <c r="C219" s="227"/>
      <c r="D219" s="206" t="s">
        <v>149</v>
      </c>
      <c r="E219" s="228" t="s">
        <v>21</v>
      </c>
      <c r="F219" s="229" t="s">
        <v>156</v>
      </c>
      <c r="G219" s="227"/>
      <c r="H219" s="230">
        <v>22.68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149</v>
      </c>
      <c r="AU219" s="236" t="s">
        <v>82</v>
      </c>
      <c r="AV219" s="13" t="s">
        <v>147</v>
      </c>
      <c r="AW219" s="13" t="s">
        <v>35</v>
      </c>
      <c r="AX219" s="13" t="s">
        <v>80</v>
      </c>
      <c r="AY219" s="236" t="s">
        <v>139</v>
      </c>
    </row>
    <row r="220" spans="2:65" s="1" customFormat="1" ht="34.15" customHeight="1">
      <c r="B220" s="41"/>
      <c r="C220" s="192" t="s">
        <v>298</v>
      </c>
      <c r="D220" s="192" t="s">
        <v>142</v>
      </c>
      <c r="E220" s="193" t="s">
        <v>299</v>
      </c>
      <c r="F220" s="194" t="s">
        <v>300</v>
      </c>
      <c r="G220" s="195" t="s">
        <v>182</v>
      </c>
      <c r="H220" s="196">
        <v>330.899</v>
      </c>
      <c r="I220" s="197"/>
      <c r="J220" s="198">
        <f>ROUND(I220*H220,2)</f>
        <v>0</v>
      </c>
      <c r="K220" s="194" t="s">
        <v>146</v>
      </c>
      <c r="L220" s="61"/>
      <c r="M220" s="199" t="s">
        <v>21</v>
      </c>
      <c r="N220" s="200" t="s">
        <v>43</v>
      </c>
      <c r="O220" s="42"/>
      <c r="P220" s="201">
        <f>O220*H220</f>
        <v>0</v>
      </c>
      <c r="Q220" s="201">
        <v>5.1999999999999998E-3</v>
      </c>
      <c r="R220" s="201">
        <f>Q220*H220</f>
        <v>1.7206747999999998</v>
      </c>
      <c r="S220" s="201">
        <v>0</v>
      </c>
      <c r="T220" s="202">
        <f>S220*H220</f>
        <v>0</v>
      </c>
      <c r="AR220" s="24" t="s">
        <v>147</v>
      </c>
      <c r="AT220" s="24" t="s">
        <v>142</v>
      </c>
      <c r="AU220" s="24" t="s">
        <v>82</v>
      </c>
      <c r="AY220" s="24" t="s">
        <v>139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24" t="s">
        <v>80</v>
      </c>
      <c r="BK220" s="203">
        <f>ROUND(I220*H220,2)</f>
        <v>0</v>
      </c>
      <c r="BL220" s="24" t="s">
        <v>147</v>
      </c>
      <c r="BM220" s="24" t="s">
        <v>301</v>
      </c>
    </row>
    <row r="221" spans="2:65" s="11" customFormat="1" ht="13.5">
      <c r="B221" s="204"/>
      <c r="C221" s="205"/>
      <c r="D221" s="206" t="s">
        <v>149</v>
      </c>
      <c r="E221" s="207" t="s">
        <v>21</v>
      </c>
      <c r="F221" s="208" t="s">
        <v>302</v>
      </c>
      <c r="G221" s="205"/>
      <c r="H221" s="207" t="s">
        <v>21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149</v>
      </c>
      <c r="AU221" s="214" t="s">
        <v>82</v>
      </c>
      <c r="AV221" s="11" t="s">
        <v>80</v>
      </c>
      <c r="AW221" s="11" t="s">
        <v>35</v>
      </c>
      <c r="AX221" s="11" t="s">
        <v>72</v>
      </c>
      <c r="AY221" s="214" t="s">
        <v>139</v>
      </c>
    </row>
    <row r="222" spans="2:65" s="12" customFormat="1" ht="13.5">
      <c r="B222" s="215"/>
      <c r="C222" s="216"/>
      <c r="D222" s="206" t="s">
        <v>149</v>
      </c>
      <c r="E222" s="217" t="s">
        <v>21</v>
      </c>
      <c r="F222" s="218" t="s">
        <v>303</v>
      </c>
      <c r="G222" s="216"/>
      <c r="H222" s="219">
        <v>27.331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149</v>
      </c>
      <c r="AU222" s="225" t="s">
        <v>82</v>
      </c>
      <c r="AV222" s="12" t="s">
        <v>82</v>
      </c>
      <c r="AW222" s="12" t="s">
        <v>35</v>
      </c>
      <c r="AX222" s="12" t="s">
        <v>72</v>
      </c>
      <c r="AY222" s="225" t="s">
        <v>139</v>
      </c>
    </row>
    <row r="223" spans="2:65" s="12" customFormat="1" ht="13.5">
      <c r="B223" s="215"/>
      <c r="C223" s="216"/>
      <c r="D223" s="206" t="s">
        <v>149</v>
      </c>
      <c r="E223" s="217" t="s">
        <v>21</v>
      </c>
      <c r="F223" s="218" t="s">
        <v>304</v>
      </c>
      <c r="G223" s="216"/>
      <c r="H223" s="219">
        <v>28.661000000000001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149</v>
      </c>
      <c r="AU223" s="225" t="s">
        <v>82</v>
      </c>
      <c r="AV223" s="12" t="s">
        <v>82</v>
      </c>
      <c r="AW223" s="12" t="s">
        <v>35</v>
      </c>
      <c r="AX223" s="12" t="s">
        <v>72</v>
      </c>
      <c r="AY223" s="225" t="s">
        <v>139</v>
      </c>
    </row>
    <row r="224" spans="2:65" s="12" customFormat="1" ht="13.5">
      <c r="B224" s="215"/>
      <c r="C224" s="216"/>
      <c r="D224" s="206" t="s">
        <v>149</v>
      </c>
      <c r="E224" s="217" t="s">
        <v>21</v>
      </c>
      <c r="F224" s="218" t="s">
        <v>305</v>
      </c>
      <c r="G224" s="216"/>
      <c r="H224" s="219">
        <v>43.08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149</v>
      </c>
      <c r="AU224" s="225" t="s">
        <v>82</v>
      </c>
      <c r="AV224" s="12" t="s">
        <v>82</v>
      </c>
      <c r="AW224" s="12" t="s">
        <v>35</v>
      </c>
      <c r="AX224" s="12" t="s">
        <v>72</v>
      </c>
      <c r="AY224" s="225" t="s">
        <v>139</v>
      </c>
    </row>
    <row r="225" spans="2:65" s="12" customFormat="1" ht="13.5">
      <c r="B225" s="215"/>
      <c r="C225" s="216"/>
      <c r="D225" s="206" t="s">
        <v>149</v>
      </c>
      <c r="E225" s="217" t="s">
        <v>21</v>
      </c>
      <c r="F225" s="218" t="s">
        <v>306</v>
      </c>
      <c r="G225" s="216"/>
      <c r="H225" s="219">
        <v>41.284999999999997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149</v>
      </c>
      <c r="AU225" s="225" t="s">
        <v>82</v>
      </c>
      <c r="AV225" s="12" t="s">
        <v>82</v>
      </c>
      <c r="AW225" s="12" t="s">
        <v>35</v>
      </c>
      <c r="AX225" s="12" t="s">
        <v>72</v>
      </c>
      <c r="AY225" s="225" t="s">
        <v>139</v>
      </c>
    </row>
    <row r="226" spans="2:65" s="12" customFormat="1" ht="13.5">
      <c r="B226" s="215"/>
      <c r="C226" s="216"/>
      <c r="D226" s="206" t="s">
        <v>149</v>
      </c>
      <c r="E226" s="217" t="s">
        <v>21</v>
      </c>
      <c r="F226" s="218" t="s">
        <v>307</v>
      </c>
      <c r="G226" s="216"/>
      <c r="H226" s="219">
        <v>41.284999999999997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149</v>
      </c>
      <c r="AU226" s="225" t="s">
        <v>82</v>
      </c>
      <c r="AV226" s="12" t="s">
        <v>82</v>
      </c>
      <c r="AW226" s="12" t="s">
        <v>35</v>
      </c>
      <c r="AX226" s="12" t="s">
        <v>72</v>
      </c>
      <c r="AY226" s="225" t="s">
        <v>139</v>
      </c>
    </row>
    <row r="227" spans="2:65" s="12" customFormat="1" ht="13.5">
      <c r="B227" s="215"/>
      <c r="C227" s="216"/>
      <c r="D227" s="206" t="s">
        <v>149</v>
      </c>
      <c r="E227" s="217" t="s">
        <v>21</v>
      </c>
      <c r="F227" s="218" t="s">
        <v>308</v>
      </c>
      <c r="G227" s="216"/>
      <c r="H227" s="219">
        <v>15.218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149</v>
      </c>
      <c r="AU227" s="225" t="s">
        <v>82</v>
      </c>
      <c r="AV227" s="12" t="s">
        <v>82</v>
      </c>
      <c r="AW227" s="12" t="s">
        <v>35</v>
      </c>
      <c r="AX227" s="12" t="s">
        <v>72</v>
      </c>
      <c r="AY227" s="225" t="s">
        <v>139</v>
      </c>
    </row>
    <row r="228" spans="2:65" s="12" customFormat="1" ht="13.5">
      <c r="B228" s="215"/>
      <c r="C228" s="216"/>
      <c r="D228" s="206" t="s">
        <v>149</v>
      </c>
      <c r="E228" s="217" t="s">
        <v>21</v>
      </c>
      <c r="F228" s="218" t="s">
        <v>309</v>
      </c>
      <c r="G228" s="216"/>
      <c r="H228" s="219">
        <v>15.218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149</v>
      </c>
      <c r="AU228" s="225" t="s">
        <v>82</v>
      </c>
      <c r="AV228" s="12" t="s">
        <v>82</v>
      </c>
      <c r="AW228" s="12" t="s">
        <v>35</v>
      </c>
      <c r="AX228" s="12" t="s">
        <v>72</v>
      </c>
      <c r="AY228" s="225" t="s">
        <v>139</v>
      </c>
    </row>
    <row r="229" spans="2:65" s="11" customFormat="1" ht="13.5">
      <c r="B229" s="204"/>
      <c r="C229" s="205"/>
      <c r="D229" s="206" t="s">
        <v>149</v>
      </c>
      <c r="E229" s="207" t="s">
        <v>21</v>
      </c>
      <c r="F229" s="208" t="s">
        <v>310</v>
      </c>
      <c r="G229" s="205"/>
      <c r="H229" s="207" t="s">
        <v>21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149</v>
      </c>
      <c r="AU229" s="214" t="s">
        <v>82</v>
      </c>
      <c r="AV229" s="11" t="s">
        <v>80</v>
      </c>
      <c r="AW229" s="11" t="s">
        <v>35</v>
      </c>
      <c r="AX229" s="11" t="s">
        <v>72</v>
      </c>
      <c r="AY229" s="214" t="s">
        <v>139</v>
      </c>
    </row>
    <row r="230" spans="2:65" s="12" customFormat="1" ht="27">
      <c r="B230" s="215"/>
      <c r="C230" s="216"/>
      <c r="D230" s="206" t="s">
        <v>149</v>
      </c>
      <c r="E230" s="217" t="s">
        <v>21</v>
      </c>
      <c r="F230" s="218" t="s">
        <v>311</v>
      </c>
      <c r="G230" s="216"/>
      <c r="H230" s="219">
        <v>105.822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149</v>
      </c>
      <c r="AU230" s="225" t="s">
        <v>82</v>
      </c>
      <c r="AV230" s="12" t="s">
        <v>82</v>
      </c>
      <c r="AW230" s="12" t="s">
        <v>35</v>
      </c>
      <c r="AX230" s="12" t="s">
        <v>72</v>
      </c>
      <c r="AY230" s="225" t="s">
        <v>139</v>
      </c>
    </row>
    <row r="231" spans="2:65" s="12" customFormat="1" ht="13.5">
      <c r="B231" s="215"/>
      <c r="C231" s="216"/>
      <c r="D231" s="206" t="s">
        <v>149</v>
      </c>
      <c r="E231" s="217" t="s">
        <v>21</v>
      </c>
      <c r="F231" s="218" t="s">
        <v>312</v>
      </c>
      <c r="G231" s="216"/>
      <c r="H231" s="219">
        <v>12.999000000000001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149</v>
      </c>
      <c r="AU231" s="225" t="s">
        <v>82</v>
      </c>
      <c r="AV231" s="12" t="s">
        <v>82</v>
      </c>
      <c r="AW231" s="12" t="s">
        <v>35</v>
      </c>
      <c r="AX231" s="12" t="s">
        <v>72</v>
      </c>
      <c r="AY231" s="225" t="s">
        <v>139</v>
      </c>
    </row>
    <row r="232" spans="2:65" s="13" customFormat="1" ht="13.5">
      <c r="B232" s="226"/>
      <c r="C232" s="227"/>
      <c r="D232" s="206" t="s">
        <v>149</v>
      </c>
      <c r="E232" s="228" t="s">
        <v>21</v>
      </c>
      <c r="F232" s="229" t="s">
        <v>156</v>
      </c>
      <c r="G232" s="227"/>
      <c r="H232" s="230">
        <v>330.899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149</v>
      </c>
      <c r="AU232" s="236" t="s">
        <v>82</v>
      </c>
      <c r="AV232" s="13" t="s">
        <v>147</v>
      </c>
      <c r="AW232" s="13" t="s">
        <v>35</v>
      </c>
      <c r="AX232" s="13" t="s">
        <v>80</v>
      </c>
      <c r="AY232" s="236" t="s">
        <v>139</v>
      </c>
    </row>
    <row r="233" spans="2:65" s="1" customFormat="1" ht="22.9" customHeight="1">
      <c r="B233" s="41"/>
      <c r="C233" s="192" t="s">
        <v>313</v>
      </c>
      <c r="D233" s="192" t="s">
        <v>142</v>
      </c>
      <c r="E233" s="193" t="s">
        <v>314</v>
      </c>
      <c r="F233" s="194" t="s">
        <v>315</v>
      </c>
      <c r="G233" s="195" t="s">
        <v>145</v>
      </c>
      <c r="H233" s="196">
        <v>1.466</v>
      </c>
      <c r="I233" s="197"/>
      <c r="J233" s="198">
        <f>ROUND(I233*H233,2)</f>
        <v>0</v>
      </c>
      <c r="K233" s="194" t="s">
        <v>146</v>
      </c>
      <c r="L233" s="61"/>
      <c r="M233" s="199" t="s">
        <v>21</v>
      </c>
      <c r="N233" s="200" t="s">
        <v>43</v>
      </c>
      <c r="O233" s="42"/>
      <c r="P233" s="201">
        <f>O233*H233</f>
        <v>0</v>
      </c>
      <c r="Q233" s="201">
        <v>2.2563399999999998</v>
      </c>
      <c r="R233" s="201">
        <f>Q233*H233</f>
        <v>3.3077944399999994</v>
      </c>
      <c r="S233" s="201">
        <v>0</v>
      </c>
      <c r="T233" s="202">
        <f>S233*H233</f>
        <v>0</v>
      </c>
      <c r="AR233" s="24" t="s">
        <v>147</v>
      </c>
      <c r="AT233" s="24" t="s">
        <v>142</v>
      </c>
      <c r="AU233" s="24" t="s">
        <v>82</v>
      </c>
      <c r="AY233" s="24" t="s">
        <v>139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24" t="s">
        <v>80</v>
      </c>
      <c r="BK233" s="203">
        <f>ROUND(I233*H233,2)</f>
        <v>0</v>
      </c>
      <c r="BL233" s="24" t="s">
        <v>147</v>
      </c>
      <c r="BM233" s="24" t="s">
        <v>316</v>
      </c>
    </row>
    <row r="234" spans="2:65" s="11" customFormat="1" ht="13.5">
      <c r="B234" s="204"/>
      <c r="C234" s="205"/>
      <c r="D234" s="206" t="s">
        <v>149</v>
      </c>
      <c r="E234" s="207" t="s">
        <v>21</v>
      </c>
      <c r="F234" s="208" t="s">
        <v>317</v>
      </c>
      <c r="G234" s="205"/>
      <c r="H234" s="207" t="s">
        <v>21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149</v>
      </c>
      <c r="AU234" s="214" t="s">
        <v>82</v>
      </c>
      <c r="AV234" s="11" t="s">
        <v>80</v>
      </c>
      <c r="AW234" s="11" t="s">
        <v>35</v>
      </c>
      <c r="AX234" s="11" t="s">
        <v>72</v>
      </c>
      <c r="AY234" s="214" t="s">
        <v>139</v>
      </c>
    </row>
    <row r="235" spans="2:65" s="11" customFormat="1" ht="13.5">
      <c r="B235" s="204"/>
      <c r="C235" s="205"/>
      <c r="D235" s="206" t="s">
        <v>149</v>
      </c>
      <c r="E235" s="207" t="s">
        <v>21</v>
      </c>
      <c r="F235" s="208" t="s">
        <v>318</v>
      </c>
      <c r="G235" s="205"/>
      <c r="H235" s="207" t="s">
        <v>21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149</v>
      </c>
      <c r="AU235" s="214" t="s">
        <v>82</v>
      </c>
      <c r="AV235" s="11" t="s">
        <v>80</v>
      </c>
      <c r="AW235" s="11" t="s">
        <v>35</v>
      </c>
      <c r="AX235" s="11" t="s">
        <v>72</v>
      </c>
      <c r="AY235" s="214" t="s">
        <v>139</v>
      </c>
    </row>
    <row r="236" spans="2:65" s="12" customFormat="1" ht="13.5">
      <c r="B236" s="215"/>
      <c r="C236" s="216"/>
      <c r="D236" s="206" t="s">
        <v>149</v>
      </c>
      <c r="E236" s="217" t="s">
        <v>21</v>
      </c>
      <c r="F236" s="218" t="s">
        <v>319</v>
      </c>
      <c r="G236" s="216"/>
      <c r="H236" s="219">
        <v>0.16500000000000001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149</v>
      </c>
      <c r="AU236" s="225" t="s">
        <v>82</v>
      </c>
      <c r="AV236" s="12" t="s">
        <v>82</v>
      </c>
      <c r="AW236" s="12" t="s">
        <v>35</v>
      </c>
      <c r="AX236" s="12" t="s">
        <v>72</v>
      </c>
      <c r="AY236" s="225" t="s">
        <v>139</v>
      </c>
    </row>
    <row r="237" spans="2:65" s="12" customFormat="1" ht="13.5">
      <c r="B237" s="215"/>
      <c r="C237" s="216"/>
      <c r="D237" s="206" t="s">
        <v>149</v>
      </c>
      <c r="E237" s="217" t="s">
        <v>21</v>
      </c>
      <c r="F237" s="218" t="s">
        <v>320</v>
      </c>
      <c r="G237" s="216"/>
      <c r="H237" s="219">
        <v>0.16800000000000001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149</v>
      </c>
      <c r="AU237" s="225" t="s">
        <v>82</v>
      </c>
      <c r="AV237" s="12" t="s">
        <v>82</v>
      </c>
      <c r="AW237" s="12" t="s">
        <v>35</v>
      </c>
      <c r="AX237" s="12" t="s">
        <v>72</v>
      </c>
      <c r="AY237" s="225" t="s">
        <v>139</v>
      </c>
    </row>
    <row r="238" spans="2:65" s="12" customFormat="1" ht="13.5">
      <c r="B238" s="215"/>
      <c r="C238" s="216"/>
      <c r="D238" s="206" t="s">
        <v>149</v>
      </c>
      <c r="E238" s="217" t="s">
        <v>21</v>
      </c>
      <c r="F238" s="218" t="s">
        <v>321</v>
      </c>
      <c r="G238" s="216"/>
      <c r="H238" s="219">
        <v>0.16800000000000001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149</v>
      </c>
      <c r="AU238" s="225" t="s">
        <v>82</v>
      </c>
      <c r="AV238" s="12" t="s">
        <v>82</v>
      </c>
      <c r="AW238" s="12" t="s">
        <v>35</v>
      </c>
      <c r="AX238" s="12" t="s">
        <v>72</v>
      </c>
      <c r="AY238" s="225" t="s">
        <v>139</v>
      </c>
    </row>
    <row r="239" spans="2:65" s="12" customFormat="1" ht="13.5">
      <c r="B239" s="215"/>
      <c r="C239" s="216"/>
      <c r="D239" s="206" t="s">
        <v>149</v>
      </c>
      <c r="E239" s="217" t="s">
        <v>21</v>
      </c>
      <c r="F239" s="218" t="s">
        <v>322</v>
      </c>
      <c r="G239" s="216"/>
      <c r="H239" s="219">
        <v>0.156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149</v>
      </c>
      <c r="AU239" s="225" t="s">
        <v>82</v>
      </c>
      <c r="AV239" s="12" t="s">
        <v>82</v>
      </c>
      <c r="AW239" s="12" t="s">
        <v>35</v>
      </c>
      <c r="AX239" s="12" t="s">
        <v>72</v>
      </c>
      <c r="AY239" s="225" t="s">
        <v>139</v>
      </c>
    </row>
    <row r="240" spans="2:65" s="11" customFormat="1" ht="13.5">
      <c r="B240" s="204"/>
      <c r="C240" s="205"/>
      <c r="D240" s="206" t="s">
        <v>149</v>
      </c>
      <c r="E240" s="207" t="s">
        <v>21</v>
      </c>
      <c r="F240" s="208" t="s">
        <v>323</v>
      </c>
      <c r="G240" s="205"/>
      <c r="H240" s="207" t="s">
        <v>21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149</v>
      </c>
      <c r="AU240" s="214" t="s">
        <v>82</v>
      </c>
      <c r="AV240" s="11" t="s">
        <v>80</v>
      </c>
      <c r="AW240" s="11" t="s">
        <v>35</v>
      </c>
      <c r="AX240" s="11" t="s">
        <v>72</v>
      </c>
      <c r="AY240" s="214" t="s">
        <v>139</v>
      </c>
    </row>
    <row r="241" spans="2:65" s="12" customFormat="1" ht="13.5">
      <c r="B241" s="215"/>
      <c r="C241" s="216"/>
      <c r="D241" s="206" t="s">
        <v>149</v>
      </c>
      <c r="E241" s="217" t="s">
        <v>21</v>
      </c>
      <c r="F241" s="218" t="s">
        <v>324</v>
      </c>
      <c r="G241" s="216"/>
      <c r="H241" s="219">
        <v>6.7000000000000004E-2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149</v>
      </c>
      <c r="AU241" s="225" t="s">
        <v>82</v>
      </c>
      <c r="AV241" s="12" t="s">
        <v>82</v>
      </c>
      <c r="AW241" s="12" t="s">
        <v>35</v>
      </c>
      <c r="AX241" s="12" t="s">
        <v>72</v>
      </c>
      <c r="AY241" s="225" t="s">
        <v>139</v>
      </c>
    </row>
    <row r="242" spans="2:65" s="12" customFormat="1" ht="13.5">
      <c r="B242" s="215"/>
      <c r="C242" s="216"/>
      <c r="D242" s="206" t="s">
        <v>149</v>
      </c>
      <c r="E242" s="217" t="s">
        <v>21</v>
      </c>
      <c r="F242" s="218" t="s">
        <v>325</v>
      </c>
      <c r="G242" s="216"/>
      <c r="H242" s="219">
        <v>5.0999999999999997E-2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149</v>
      </c>
      <c r="AU242" s="225" t="s">
        <v>82</v>
      </c>
      <c r="AV242" s="12" t="s">
        <v>82</v>
      </c>
      <c r="AW242" s="12" t="s">
        <v>35</v>
      </c>
      <c r="AX242" s="12" t="s">
        <v>72</v>
      </c>
      <c r="AY242" s="225" t="s">
        <v>139</v>
      </c>
    </row>
    <row r="243" spans="2:65" s="12" customFormat="1" ht="13.5">
      <c r="B243" s="215"/>
      <c r="C243" s="216"/>
      <c r="D243" s="206" t="s">
        <v>149</v>
      </c>
      <c r="E243" s="217" t="s">
        <v>21</v>
      </c>
      <c r="F243" s="218" t="s">
        <v>326</v>
      </c>
      <c r="G243" s="216"/>
      <c r="H243" s="219">
        <v>4.4999999999999998E-2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149</v>
      </c>
      <c r="AU243" s="225" t="s">
        <v>82</v>
      </c>
      <c r="AV243" s="12" t="s">
        <v>82</v>
      </c>
      <c r="AW243" s="12" t="s">
        <v>35</v>
      </c>
      <c r="AX243" s="12" t="s">
        <v>72</v>
      </c>
      <c r="AY243" s="225" t="s">
        <v>139</v>
      </c>
    </row>
    <row r="244" spans="2:65" s="11" customFormat="1" ht="13.5">
      <c r="B244" s="204"/>
      <c r="C244" s="205"/>
      <c r="D244" s="206" t="s">
        <v>149</v>
      </c>
      <c r="E244" s="207" t="s">
        <v>21</v>
      </c>
      <c r="F244" s="208" t="s">
        <v>327</v>
      </c>
      <c r="G244" s="205"/>
      <c r="H244" s="207" t="s">
        <v>21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149</v>
      </c>
      <c r="AU244" s="214" t="s">
        <v>82</v>
      </c>
      <c r="AV244" s="11" t="s">
        <v>80</v>
      </c>
      <c r="AW244" s="11" t="s">
        <v>35</v>
      </c>
      <c r="AX244" s="11" t="s">
        <v>72</v>
      </c>
      <c r="AY244" s="214" t="s">
        <v>139</v>
      </c>
    </row>
    <row r="245" spans="2:65" s="12" customFormat="1" ht="13.5">
      <c r="B245" s="215"/>
      <c r="C245" s="216"/>
      <c r="D245" s="206" t="s">
        <v>149</v>
      </c>
      <c r="E245" s="217" t="s">
        <v>21</v>
      </c>
      <c r="F245" s="218" t="s">
        <v>328</v>
      </c>
      <c r="G245" s="216"/>
      <c r="H245" s="219">
        <v>6.4000000000000001E-2</v>
      </c>
      <c r="I245" s="220"/>
      <c r="J245" s="216"/>
      <c r="K245" s="216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149</v>
      </c>
      <c r="AU245" s="225" t="s">
        <v>82</v>
      </c>
      <c r="AV245" s="12" t="s">
        <v>82</v>
      </c>
      <c r="AW245" s="12" t="s">
        <v>35</v>
      </c>
      <c r="AX245" s="12" t="s">
        <v>72</v>
      </c>
      <c r="AY245" s="225" t="s">
        <v>139</v>
      </c>
    </row>
    <row r="246" spans="2:65" s="11" customFormat="1" ht="13.5">
      <c r="B246" s="204"/>
      <c r="C246" s="205"/>
      <c r="D246" s="206" t="s">
        <v>149</v>
      </c>
      <c r="E246" s="207" t="s">
        <v>21</v>
      </c>
      <c r="F246" s="208" t="s">
        <v>329</v>
      </c>
      <c r="G246" s="205"/>
      <c r="H246" s="207" t="s">
        <v>21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149</v>
      </c>
      <c r="AU246" s="214" t="s">
        <v>82</v>
      </c>
      <c r="AV246" s="11" t="s">
        <v>80</v>
      </c>
      <c r="AW246" s="11" t="s">
        <v>35</v>
      </c>
      <c r="AX246" s="11" t="s">
        <v>72</v>
      </c>
      <c r="AY246" s="214" t="s">
        <v>139</v>
      </c>
    </row>
    <row r="247" spans="2:65" s="12" customFormat="1" ht="13.5">
      <c r="B247" s="215"/>
      <c r="C247" s="216"/>
      <c r="D247" s="206" t="s">
        <v>149</v>
      </c>
      <c r="E247" s="217" t="s">
        <v>21</v>
      </c>
      <c r="F247" s="218" t="s">
        <v>330</v>
      </c>
      <c r="G247" s="216"/>
      <c r="H247" s="219">
        <v>0.16200000000000001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149</v>
      </c>
      <c r="AU247" s="225" t="s">
        <v>82</v>
      </c>
      <c r="AV247" s="12" t="s">
        <v>82</v>
      </c>
      <c r="AW247" s="12" t="s">
        <v>35</v>
      </c>
      <c r="AX247" s="12" t="s">
        <v>72</v>
      </c>
      <c r="AY247" s="225" t="s">
        <v>139</v>
      </c>
    </row>
    <row r="248" spans="2:65" s="12" customFormat="1" ht="13.5">
      <c r="B248" s="215"/>
      <c r="C248" s="216"/>
      <c r="D248" s="206" t="s">
        <v>149</v>
      </c>
      <c r="E248" s="217" t="s">
        <v>21</v>
      </c>
      <c r="F248" s="218" t="s">
        <v>331</v>
      </c>
      <c r="G248" s="216"/>
      <c r="H248" s="219">
        <v>0.42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149</v>
      </c>
      <c r="AU248" s="225" t="s">
        <v>82</v>
      </c>
      <c r="AV248" s="12" t="s">
        <v>82</v>
      </c>
      <c r="AW248" s="12" t="s">
        <v>35</v>
      </c>
      <c r="AX248" s="12" t="s">
        <v>72</v>
      </c>
      <c r="AY248" s="225" t="s">
        <v>139</v>
      </c>
    </row>
    <row r="249" spans="2:65" s="13" customFormat="1" ht="13.5">
      <c r="B249" s="226"/>
      <c r="C249" s="227"/>
      <c r="D249" s="206" t="s">
        <v>149</v>
      </c>
      <c r="E249" s="228" t="s">
        <v>21</v>
      </c>
      <c r="F249" s="229" t="s">
        <v>156</v>
      </c>
      <c r="G249" s="227"/>
      <c r="H249" s="230">
        <v>1.466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149</v>
      </c>
      <c r="AU249" s="236" t="s">
        <v>82</v>
      </c>
      <c r="AV249" s="13" t="s">
        <v>147</v>
      </c>
      <c r="AW249" s="13" t="s">
        <v>35</v>
      </c>
      <c r="AX249" s="13" t="s">
        <v>80</v>
      </c>
      <c r="AY249" s="236" t="s">
        <v>139</v>
      </c>
    </row>
    <row r="250" spans="2:65" s="1" customFormat="1" ht="22.9" customHeight="1">
      <c r="B250" s="41"/>
      <c r="C250" s="192" t="s">
        <v>332</v>
      </c>
      <c r="D250" s="192" t="s">
        <v>142</v>
      </c>
      <c r="E250" s="193" t="s">
        <v>333</v>
      </c>
      <c r="F250" s="194" t="s">
        <v>334</v>
      </c>
      <c r="G250" s="195" t="s">
        <v>182</v>
      </c>
      <c r="H250" s="196">
        <v>200</v>
      </c>
      <c r="I250" s="197"/>
      <c r="J250" s="198">
        <f>ROUND(I250*H250,2)</f>
        <v>0</v>
      </c>
      <c r="K250" s="194" t="s">
        <v>146</v>
      </c>
      <c r="L250" s="61"/>
      <c r="M250" s="199" t="s">
        <v>21</v>
      </c>
      <c r="N250" s="200" t="s">
        <v>43</v>
      </c>
      <c r="O250" s="42"/>
      <c r="P250" s="201">
        <f>O250*H250</f>
        <v>0</v>
      </c>
      <c r="Q250" s="201">
        <v>3.8999999999999999E-4</v>
      </c>
      <c r="R250" s="201">
        <f>Q250*H250</f>
        <v>7.8E-2</v>
      </c>
      <c r="S250" s="201">
        <v>0</v>
      </c>
      <c r="T250" s="202">
        <f>S250*H250</f>
        <v>0</v>
      </c>
      <c r="AR250" s="24" t="s">
        <v>147</v>
      </c>
      <c r="AT250" s="24" t="s">
        <v>142</v>
      </c>
      <c r="AU250" s="24" t="s">
        <v>82</v>
      </c>
      <c r="AY250" s="24" t="s">
        <v>139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24" t="s">
        <v>80</v>
      </c>
      <c r="BK250" s="203">
        <f>ROUND(I250*H250,2)</f>
        <v>0</v>
      </c>
      <c r="BL250" s="24" t="s">
        <v>147</v>
      </c>
      <c r="BM250" s="24" t="s">
        <v>335</v>
      </c>
    </row>
    <row r="251" spans="2:65" s="11" customFormat="1" ht="13.5">
      <c r="B251" s="204"/>
      <c r="C251" s="205"/>
      <c r="D251" s="206" t="s">
        <v>149</v>
      </c>
      <c r="E251" s="207" t="s">
        <v>21</v>
      </c>
      <c r="F251" s="208" t="s">
        <v>336</v>
      </c>
      <c r="G251" s="205"/>
      <c r="H251" s="207" t="s">
        <v>21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149</v>
      </c>
      <c r="AU251" s="214" t="s">
        <v>82</v>
      </c>
      <c r="AV251" s="11" t="s">
        <v>80</v>
      </c>
      <c r="AW251" s="11" t="s">
        <v>35</v>
      </c>
      <c r="AX251" s="11" t="s">
        <v>72</v>
      </c>
      <c r="AY251" s="214" t="s">
        <v>139</v>
      </c>
    </row>
    <row r="252" spans="2:65" s="12" customFormat="1" ht="13.5">
      <c r="B252" s="215"/>
      <c r="C252" s="216"/>
      <c r="D252" s="206" t="s">
        <v>149</v>
      </c>
      <c r="E252" s="217" t="s">
        <v>21</v>
      </c>
      <c r="F252" s="218" t="s">
        <v>337</v>
      </c>
      <c r="G252" s="216"/>
      <c r="H252" s="219">
        <v>200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149</v>
      </c>
      <c r="AU252" s="225" t="s">
        <v>82</v>
      </c>
      <c r="AV252" s="12" t="s">
        <v>82</v>
      </c>
      <c r="AW252" s="12" t="s">
        <v>35</v>
      </c>
      <c r="AX252" s="12" t="s">
        <v>80</v>
      </c>
      <c r="AY252" s="225" t="s">
        <v>139</v>
      </c>
    </row>
    <row r="253" spans="2:65" s="1" customFormat="1" ht="34.15" customHeight="1">
      <c r="B253" s="41"/>
      <c r="C253" s="192" t="s">
        <v>338</v>
      </c>
      <c r="D253" s="192" t="s">
        <v>142</v>
      </c>
      <c r="E253" s="193" t="s">
        <v>339</v>
      </c>
      <c r="F253" s="194" t="s">
        <v>340</v>
      </c>
      <c r="G253" s="195" t="s">
        <v>159</v>
      </c>
      <c r="H253" s="196">
        <v>40</v>
      </c>
      <c r="I253" s="197"/>
      <c r="J253" s="198">
        <f>ROUND(I253*H253,2)</f>
        <v>0</v>
      </c>
      <c r="K253" s="194" t="s">
        <v>146</v>
      </c>
      <c r="L253" s="61"/>
      <c r="M253" s="199" t="s">
        <v>21</v>
      </c>
      <c r="N253" s="200" t="s">
        <v>43</v>
      </c>
      <c r="O253" s="42"/>
      <c r="P253" s="201">
        <f>O253*H253</f>
        <v>0</v>
      </c>
      <c r="Q253" s="201">
        <v>4.8000000000000001E-4</v>
      </c>
      <c r="R253" s="201">
        <f>Q253*H253</f>
        <v>1.9200000000000002E-2</v>
      </c>
      <c r="S253" s="201">
        <v>0</v>
      </c>
      <c r="T253" s="202">
        <f>S253*H253</f>
        <v>0</v>
      </c>
      <c r="AR253" s="24" t="s">
        <v>147</v>
      </c>
      <c r="AT253" s="24" t="s">
        <v>142</v>
      </c>
      <c r="AU253" s="24" t="s">
        <v>82</v>
      </c>
      <c r="AY253" s="24" t="s">
        <v>139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24" t="s">
        <v>80</v>
      </c>
      <c r="BK253" s="203">
        <f>ROUND(I253*H253,2)</f>
        <v>0</v>
      </c>
      <c r="BL253" s="24" t="s">
        <v>147</v>
      </c>
      <c r="BM253" s="24" t="s">
        <v>341</v>
      </c>
    </row>
    <row r="254" spans="2:65" s="12" customFormat="1" ht="13.5">
      <c r="B254" s="215"/>
      <c r="C254" s="216"/>
      <c r="D254" s="206" t="s">
        <v>149</v>
      </c>
      <c r="E254" s="217" t="s">
        <v>21</v>
      </c>
      <c r="F254" s="218" t="s">
        <v>342</v>
      </c>
      <c r="G254" s="216"/>
      <c r="H254" s="219">
        <v>6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149</v>
      </c>
      <c r="AU254" s="225" t="s">
        <v>82</v>
      </c>
      <c r="AV254" s="12" t="s">
        <v>82</v>
      </c>
      <c r="AW254" s="12" t="s">
        <v>35</v>
      </c>
      <c r="AX254" s="12" t="s">
        <v>72</v>
      </c>
      <c r="AY254" s="225" t="s">
        <v>139</v>
      </c>
    </row>
    <row r="255" spans="2:65" s="12" customFormat="1" ht="13.5">
      <c r="B255" s="215"/>
      <c r="C255" s="216"/>
      <c r="D255" s="206" t="s">
        <v>149</v>
      </c>
      <c r="E255" s="217" t="s">
        <v>21</v>
      </c>
      <c r="F255" s="218" t="s">
        <v>343</v>
      </c>
      <c r="G255" s="216"/>
      <c r="H255" s="219">
        <v>9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149</v>
      </c>
      <c r="AU255" s="225" t="s">
        <v>82</v>
      </c>
      <c r="AV255" s="12" t="s">
        <v>82</v>
      </c>
      <c r="AW255" s="12" t="s">
        <v>35</v>
      </c>
      <c r="AX255" s="12" t="s">
        <v>72</v>
      </c>
      <c r="AY255" s="225" t="s">
        <v>139</v>
      </c>
    </row>
    <row r="256" spans="2:65" s="12" customFormat="1" ht="13.5">
      <c r="B256" s="215"/>
      <c r="C256" s="216"/>
      <c r="D256" s="206" t="s">
        <v>149</v>
      </c>
      <c r="E256" s="217" t="s">
        <v>21</v>
      </c>
      <c r="F256" s="218" t="s">
        <v>344</v>
      </c>
      <c r="G256" s="216"/>
      <c r="H256" s="219">
        <v>9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149</v>
      </c>
      <c r="AU256" s="225" t="s">
        <v>82</v>
      </c>
      <c r="AV256" s="12" t="s">
        <v>82</v>
      </c>
      <c r="AW256" s="12" t="s">
        <v>35</v>
      </c>
      <c r="AX256" s="12" t="s">
        <v>72</v>
      </c>
      <c r="AY256" s="225" t="s">
        <v>139</v>
      </c>
    </row>
    <row r="257" spans="2:65" s="12" customFormat="1" ht="13.5">
      <c r="B257" s="215"/>
      <c r="C257" s="216"/>
      <c r="D257" s="206" t="s">
        <v>149</v>
      </c>
      <c r="E257" s="217" t="s">
        <v>21</v>
      </c>
      <c r="F257" s="218" t="s">
        <v>343</v>
      </c>
      <c r="G257" s="216"/>
      <c r="H257" s="219">
        <v>9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149</v>
      </c>
      <c r="AU257" s="225" t="s">
        <v>82</v>
      </c>
      <c r="AV257" s="12" t="s">
        <v>82</v>
      </c>
      <c r="AW257" s="12" t="s">
        <v>35</v>
      </c>
      <c r="AX257" s="12" t="s">
        <v>72</v>
      </c>
      <c r="AY257" s="225" t="s">
        <v>139</v>
      </c>
    </row>
    <row r="258" spans="2:65" s="11" customFormat="1" ht="13.5">
      <c r="B258" s="204"/>
      <c r="C258" s="205"/>
      <c r="D258" s="206" t="s">
        <v>149</v>
      </c>
      <c r="E258" s="207" t="s">
        <v>21</v>
      </c>
      <c r="F258" s="208" t="s">
        <v>345</v>
      </c>
      <c r="G258" s="205"/>
      <c r="H258" s="207" t="s">
        <v>21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149</v>
      </c>
      <c r="AU258" s="214" t="s">
        <v>82</v>
      </c>
      <c r="AV258" s="11" t="s">
        <v>80</v>
      </c>
      <c r="AW258" s="11" t="s">
        <v>35</v>
      </c>
      <c r="AX258" s="11" t="s">
        <v>72</v>
      </c>
      <c r="AY258" s="214" t="s">
        <v>139</v>
      </c>
    </row>
    <row r="259" spans="2:65" s="12" customFormat="1" ht="13.5">
      <c r="B259" s="215"/>
      <c r="C259" s="216"/>
      <c r="D259" s="206" t="s">
        <v>149</v>
      </c>
      <c r="E259" s="217" t="s">
        <v>21</v>
      </c>
      <c r="F259" s="218" t="s">
        <v>346</v>
      </c>
      <c r="G259" s="216"/>
      <c r="H259" s="219">
        <v>7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149</v>
      </c>
      <c r="AU259" s="225" t="s">
        <v>82</v>
      </c>
      <c r="AV259" s="12" t="s">
        <v>82</v>
      </c>
      <c r="AW259" s="12" t="s">
        <v>35</v>
      </c>
      <c r="AX259" s="12" t="s">
        <v>72</v>
      </c>
      <c r="AY259" s="225" t="s">
        <v>139</v>
      </c>
    </row>
    <row r="260" spans="2:65" s="13" customFormat="1" ht="13.5">
      <c r="B260" s="226"/>
      <c r="C260" s="227"/>
      <c r="D260" s="206" t="s">
        <v>149</v>
      </c>
      <c r="E260" s="228" t="s">
        <v>21</v>
      </c>
      <c r="F260" s="229" t="s">
        <v>156</v>
      </c>
      <c r="G260" s="227"/>
      <c r="H260" s="230">
        <v>40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AT260" s="236" t="s">
        <v>149</v>
      </c>
      <c r="AU260" s="236" t="s">
        <v>82</v>
      </c>
      <c r="AV260" s="13" t="s">
        <v>147</v>
      </c>
      <c r="AW260" s="13" t="s">
        <v>35</v>
      </c>
      <c r="AX260" s="13" t="s">
        <v>80</v>
      </c>
      <c r="AY260" s="236" t="s">
        <v>139</v>
      </c>
    </row>
    <row r="261" spans="2:65" s="1" customFormat="1" ht="14.45" customHeight="1">
      <c r="B261" s="41"/>
      <c r="C261" s="248" t="s">
        <v>9</v>
      </c>
      <c r="D261" s="248" t="s">
        <v>347</v>
      </c>
      <c r="E261" s="249" t="s">
        <v>348</v>
      </c>
      <c r="F261" s="250" t="s">
        <v>349</v>
      </c>
      <c r="G261" s="251" t="s">
        <v>159</v>
      </c>
      <c r="H261" s="252">
        <v>10</v>
      </c>
      <c r="I261" s="253"/>
      <c r="J261" s="254">
        <f>ROUND(I261*H261,2)</f>
        <v>0</v>
      </c>
      <c r="K261" s="250" t="s">
        <v>146</v>
      </c>
      <c r="L261" s="255"/>
      <c r="M261" s="256" t="s">
        <v>21</v>
      </c>
      <c r="N261" s="257" t="s">
        <v>43</v>
      </c>
      <c r="O261" s="42"/>
      <c r="P261" s="201">
        <f>O261*H261</f>
        <v>0</v>
      </c>
      <c r="Q261" s="201">
        <v>1.0789999999999999E-2</v>
      </c>
      <c r="R261" s="201">
        <f>Q261*H261</f>
        <v>0.1079</v>
      </c>
      <c r="S261" s="201">
        <v>0</v>
      </c>
      <c r="T261" s="202">
        <f>S261*H261</f>
        <v>0</v>
      </c>
      <c r="AR261" s="24" t="s">
        <v>210</v>
      </c>
      <c r="AT261" s="24" t="s">
        <v>347</v>
      </c>
      <c r="AU261" s="24" t="s">
        <v>82</v>
      </c>
      <c r="AY261" s="24" t="s">
        <v>139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24" t="s">
        <v>80</v>
      </c>
      <c r="BK261" s="203">
        <f>ROUND(I261*H261,2)</f>
        <v>0</v>
      </c>
      <c r="BL261" s="24" t="s">
        <v>147</v>
      </c>
      <c r="BM261" s="24" t="s">
        <v>350</v>
      </c>
    </row>
    <row r="262" spans="2:65" s="12" customFormat="1" ht="13.5">
      <c r="B262" s="215"/>
      <c r="C262" s="216"/>
      <c r="D262" s="206" t="s">
        <v>149</v>
      </c>
      <c r="E262" s="217" t="s">
        <v>21</v>
      </c>
      <c r="F262" s="218" t="s">
        <v>351</v>
      </c>
      <c r="G262" s="216"/>
      <c r="H262" s="219">
        <v>10</v>
      </c>
      <c r="I262" s="220"/>
      <c r="J262" s="216"/>
      <c r="K262" s="216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149</v>
      </c>
      <c r="AU262" s="225" t="s">
        <v>82</v>
      </c>
      <c r="AV262" s="12" t="s">
        <v>82</v>
      </c>
      <c r="AW262" s="12" t="s">
        <v>35</v>
      </c>
      <c r="AX262" s="12" t="s">
        <v>80</v>
      </c>
      <c r="AY262" s="225" t="s">
        <v>139</v>
      </c>
    </row>
    <row r="263" spans="2:65" s="1" customFormat="1" ht="14.45" customHeight="1">
      <c r="B263" s="41"/>
      <c r="C263" s="248" t="s">
        <v>352</v>
      </c>
      <c r="D263" s="248" t="s">
        <v>347</v>
      </c>
      <c r="E263" s="249" t="s">
        <v>353</v>
      </c>
      <c r="F263" s="250" t="s">
        <v>354</v>
      </c>
      <c r="G263" s="251" t="s">
        <v>159</v>
      </c>
      <c r="H263" s="252">
        <v>29</v>
      </c>
      <c r="I263" s="253"/>
      <c r="J263" s="254">
        <f>ROUND(I263*H263,2)</f>
        <v>0</v>
      </c>
      <c r="K263" s="250" t="s">
        <v>146</v>
      </c>
      <c r="L263" s="255"/>
      <c r="M263" s="256" t="s">
        <v>21</v>
      </c>
      <c r="N263" s="257" t="s">
        <v>43</v>
      </c>
      <c r="O263" s="42"/>
      <c r="P263" s="201">
        <f>O263*H263</f>
        <v>0</v>
      </c>
      <c r="Q263" s="201">
        <v>1.225E-2</v>
      </c>
      <c r="R263" s="201">
        <f>Q263*H263</f>
        <v>0.35525000000000001</v>
      </c>
      <c r="S263" s="201">
        <v>0</v>
      </c>
      <c r="T263" s="202">
        <f>S263*H263</f>
        <v>0</v>
      </c>
      <c r="AR263" s="24" t="s">
        <v>210</v>
      </c>
      <c r="AT263" s="24" t="s">
        <v>347</v>
      </c>
      <c r="AU263" s="24" t="s">
        <v>82</v>
      </c>
      <c r="AY263" s="24" t="s">
        <v>139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24" t="s">
        <v>80</v>
      </c>
      <c r="BK263" s="203">
        <f>ROUND(I263*H263,2)</f>
        <v>0</v>
      </c>
      <c r="BL263" s="24" t="s">
        <v>147</v>
      </c>
      <c r="BM263" s="24" t="s">
        <v>355</v>
      </c>
    </row>
    <row r="264" spans="2:65" s="12" customFormat="1" ht="13.5">
      <c r="B264" s="215"/>
      <c r="C264" s="216"/>
      <c r="D264" s="206" t="s">
        <v>149</v>
      </c>
      <c r="E264" s="217" t="s">
        <v>21</v>
      </c>
      <c r="F264" s="218" t="s">
        <v>356</v>
      </c>
      <c r="G264" s="216"/>
      <c r="H264" s="219">
        <v>5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149</v>
      </c>
      <c r="AU264" s="225" t="s">
        <v>82</v>
      </c>
      <c r="AV264" s="12" t="s">
        <v>82</v>
      </c>
      <c r="AW264" s="12" t="s">
        <v>35</v>
      </c>
      <c r="AX264" s="12" t="s">
        <v>72</v>
      </c>
      <c r="AY264" s="225" t="s">
        <v>139</v>
      </c>
    </row>
    <row r="265" spans="2:65" s="12" customFormat="1" ht="13.5">
      <c r="B265" s="215"/>
      <c r="C265" s="216"/>
      <c r="D265" s="206" t="s">
        <v>149</v>
      </c>
      <c r="E265" s="217" t="s">
        <v>21</v>
      </c>
      <c r="F265" s="218" t="s">
        <v>357</v>
      </c>
      <c r="G265" s="216"/>
      <c r="H265" s="219">
        <v>6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149</v>
      </c>
      <c r="AU265" s="225" t="s">
        <v>82</v>
      </c>
      <c r="AV265" s="12" t="s">
        <v>82</v>
      </c>
      <c r="AW265" s="12" t="s">
        <v>35</v>
      </c>
      <c r="AX265" s="12" t="s">
        <v>72</v>
      </c>
      <c r="AY265" s="225" t="s">
        <v>139</v>
      </c>
    </row>
    <row r="266" spans="2:65" s="12" customFormat="1" ht="13.5">
      <c r="B266" s="215"/>
      <c r="C266" s="216"/>
      <c r="D266" s="206" t="s">
        <v>149</v>
      </c>
      <c r="E266" s="217" t="s">
        <v>21</v>
      </c>
      <c r="F266" s="218" t="s">
        <v>357</v>
      </c>
      <c r="G266" s="216"/>
      <c r="H266" s="219">
        <v>6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149</v>
      </c>
      <c r="AU266" s="225" t="s">
        <v>82</v>
      </c>
      <c r="AV266" s="12" t="s">
        <v>82</v>
      </c>
      <c r="AW266" s="12" t="s">
        <v>35</v>
      </c>
      <c r="AX266" s="12" t="s">
        <v>72</v>
      </c>
      <c r="AY266" s="225" t="s">
        <v>139</v>
      </c>
    </row>
    <row r="267" spans="2:65" s="12" customFormat="1" ht="13.5">
      <c r="B267" s="215"/>
      <c r="C267" s="216"/>
      <c r="D267" s="206" t="s">
        <v>149</v>
      </c>
      <c r="E267" s="217" t="s">
        <v>21</v>
      </c>
      <c r="F267" s="218" t="s">
        <v>357</v>
      </c>
      <c r="G267" s="216"/>
      <c r="H267" s="219">
        <v>6</v>
      </c>
      <c r="I267" s="220"/>
      <c r="J267" s="216"/>
      <c r="K267" s="216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149</v>
      </c>
      <c r="AU267" s="225" t="s">
        <v>82</v>
      </c>
      <c r="AV267" s="12" t="s">
        <v>82</v>
      </c>
      <c r="AW267" s="12" t="s">
        <v>35</v>
      </c>
      <c r="AX267" s="12" t="s">
        <v>72</v>
      </c>
      <c r="AY267" s="225" t="s">
        <v>139</v>
      </c>
    </row>
    <row r="268" spans="2:65" s="12" customFormat="1" ht="13.5">
      <c r="B268" s="215"/>
      <c r="C268" s="216"/>
      <c r="D268" s="206" t="s">
        <v>149</v>
      </c>
      <c r="E268" s="217" t="s">
        <v>21</v>
      </c>
      <c r="F268" s="218" t="s">
        <v>358</v>
      </c>
      <c r="G268" s="216"/>
      <c r="H268" s="219">
        <v>6</v>
      </c>
      <c r="I268" s="220"/>
      <c r="J268" s="216"/>
      <c r="K268" s="216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149</v>
      </c>
      <c r="AU268" s="225" t="s">
        <v>82</v>
      </c>
      <c r="AV268" s="12" t="s">
        <v>82</v>
      </c>
      <c r="AW268" s="12" t="s">
        <v>35</v>
      </c>
      <c r="AX268" s="12" t="s">
        <v>72</v>
      </c>
      <c r="AY268" s="225" t="s">
        <v>139</v>
      </c>
    </row>
    <row r="269" spans="2:65" s="13" customFormat="1" ht="13.5">
      <c r="B269" s="226"/>
      <c r="C269" s="227"/>
      <c r="D269" s="206" t="s">
        <v>149</v>
      </c>
      <c r="E269" s="228" t="s">
        <v>21</v>
      </c>
      <c r="F269" s="229" t="s">
        <v>156</v>
      </c>
      <c r="G269" s="227"/>
      <c r="H269" s="230">
        <v>29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149</v>
      </c>
      <c r="AU269" s="236" t="s">
        <v>82</v>
      </c>
      <c r="AV269" s="13" t="s">
        <v>147</v>
      </c>
      <c r="AW269" s="13" t="s">
        <v>35</v>
      </c>
      <c r="AX269" s="13" t="s">
        <v>80</v>
      </c>
      <c r="AY269" s="236" t="s">
        <v>139</v>
      </c>
    </row>
    <row r="270" spans="2:65" s="1" customFormat="1" ht="14.45" customHeight="1">
      <c r="B270" s="41"/>
      <c r="C270" s="248" t="s">
        <v>359</v>
      </c>
      <c r="D270" s="248" t="s">
        <v>347</v>
      </c>
      <c r="E270" s="249" t="s">
        <v>360</v>
      </c>
      <c r="F270" s="250" t="s">
        <v>361</v>
      </c>
      <c r="G270" s="251" t="s">
        <v>159</v>
      </c>
      <c r="H270" s="252">
        <v>1</v>
      </c>
      <c r="I270" s="253"/>
      <c r="J270" s="254">
        <f>ROUND(I270*H270,2)</f>
        <v>0</v>
      </c>
      <c r="K270" s="250" t="s">
        <v>146</v>
      </c>
      <c r="L270" s="255"/>
      <c r="M270" s="256" t="s">
        <v>21</v>
      </c>
      <c r="N270" s="257" t="s">
        <v>43</v>
      </c>
      <c r="O270" s="42"/>
      <c r="P270" s="201">
        <f>O270*H270</f>
        <v>0</v>
      </c>
      <c r="Q270" s="201">
        <v>1.521E-2</v>
      </c>
      <c r="R270" s="201">
        <f>Q270*H270</f>
        <v>1.521E-2</v>
      </c>
      <c r="S270" s="201">
        <v>0</v>
      </c>
      <c r="T270" s="202">
        <f>S270*H270</f>
        <v>0</v>
      </c>
      <c r="AR270" s="24" t="s">
        <v>210</v>
      </c>
      <c r="AT270" s="24" t="s">
        <v>347</v>
      </c>
      <c r="AU270" s="24" t="s">
        <v>82</v>
      </c>
      <c r="AY270" s="24" t="s">
        <v>139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24" t="s">
        <v>80</v>
      </c>
      <c r="BK270" s="203">
        <f>ROUND(I270*H270,2)</f>
        <v>0</v>
      </c>
      <c r="BL270" s="24" t="s">
        <v>147</v>
      </c>
      <c r="BM270" s="24" t="s">
        <v>362</v>
      </c>
    </row>
    <row r="271" spans="2:65" s="1" customFormat="1" ht="34.15" customHeight="1">
      <c r="B271" s="41"/>
      <c r="C271" s="192" t="s">
        <v>363</v>
      </c>
      <c r="D271" s="192" t="s">
        <v>142</v>
      </c>
      <c r="E271" s="193" t="s">
        <v>364</v>
      </c>
      <c r="F271" s="194" t="s">
        <v>365</v>
      </c>
      <c r="G271" s="195" t="s">
        <v>159</v>
      </c>
      <c r="H271" s="196">
        <v>18</v>
      </c>
      <c r="I271" s="197"/>
      <c r="J271" s="198">
        <f>ROUND(I271*H271,2)</f>
        <v>0</v>
      </c>
      <c r="K271" s="194" t="s">
        <v>146</v>
      </c>
      <c r="L271" s="61"/>
      <c r="M271" s="199" t="s">
        <v>21</v>
      </c>
      <c r="N271" s="200" t="s">
        <v>43</v>
      </c>
      <c r="O271" s="42"/>
      <c r="P271" s="201">
        <f>O271*H271</f>
        <v>0</v>
      </c>
      <c r="Q271" s="201">
        <v>0.44169999999999998</v>
      </c>
      <c r="R271" s="201">
        <f>Q271*H271</f>
        <v>7.9505999999999997</v>
      </c>
      <c r="S271" s="201">
        <v>0</v>
      </c>
      <c r="T271" s="202">
        <f>S271*H271</f>
        <v>0</v>
      </c>
      <c r="AR271" s="24" t="s">
        <v>147</v>
      </c>
      <c r="AT271" s="24" t="s">
        <v>142</v>
      </c>
      <c r="AU271" s="24" t="s">
        <v>82</v>
      </c>
      <c r="AY271" s="24" t="s">
        <v>139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24" t="s">
        <v>80</v>
      </c>
      <c r="BK271" s="203">
        <f>ROUND(I271*H271,2)</f>
        <v>0</v>
      </c>
      <c r="BL271" s="24" t="s">
        <v>147</v>
      </c>
      <c r="BM271" s="24" t="s">
        <v>366</v>
      </c>
    </row>
    <row r="272" spans="2:65" s="12" customFormat="1" ht="13.5">
      <c r="B272" s="215"/>
      <c r="C272" s="216"/>
      <c r="D272" s="206" t="s">
        <v>149</v>
      </c>
      <c r="E272" s="217" t="s">
        <v>21</v>
      </c>
      <c r="F272" s="218" t="s">
        <v>367</v>
      </c>
      <c r="G272" s="216"/>
      <c r="H272" s="219">
        <v>18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149</v>
      </c>
      <c r="AU272" s="225" t="s">
        <v>82</v>
      </c>
      <c r="AV272" s="12" t="s">
        <v>82</v>
      </c>
      <c r="AW272" s="12" t="s">
        <v>35</v>
      </c>
      <c r="AX272" s="12" t="s">
        <v>80</v>
      </c>
      <c r="AY272" s="225" t="s">
        <v>139</v>
      </c>
    </row>
    <row r="273" spans="2:65" s="1" customFormat="1" ht="14.45" customHeight="1">
      <c r="B273" s="41"/>
      <c r="C273" s="248" t="s">
        <v>368</v>
      </c>
      <c r="D273" s="248" t="s">
        <v>347</v>
      </c>
      <c r="E273" s="249" t="s">
        <v>369</v>
      </c>
      <c r="F273" s="250" t="s">
        <v>370</v>
      </c>
      <c r="G273" s="251" t="s">
        <v>159</v>
      </c>
      <c r="H273" s="252">
        <v>3</v>
      </c>
      <c r="I273" s="253"/>
      <c r="J273" s="254">
        <f>ROUND(I273*H273,2)</f>
        <v>0</v>
      </c>
      <c r="K273" s="250" t="s">
        <v>371</v>
      </c>
      <c r="L273" s="255"/>
      <c r="M273" s="256" t="s">
        <v>21</v>
      </c>
      <c r="N273" s="257" t="s">
        <v>43</v>
      </c>
      <c r="O273" s="42"/>
      <c r="P273" s="201">
        <f>O273*H273</f>
        <v>0</v>
      </c>
      <c r="Q273" s="201">
        <v>1.7090000000000001E-2</v>
      </c>
      <c r="R273" s="201">
        <f>Q273*H273</f>
        <v>5.1270000000000003E-2</v>
      </c>
      <c r="S273" s="201">
        <v>0</v>
      </c>
      <c r="T273" s="202">
        <f>S273*H273</f>
        <v>0</v>
      </c>
      <c r="AR273" s="24" t="s">
        <v>210</v>
      </c>
      <c r="AT273" s="24" t="s">
        <v>347</v>
      </c>
      <c r="AU273" s="24" t="s">
        <v>82</v>
      </c>
      <c r="AY273" s="24" t="s">
        <v>139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24" t="s">
        <v>80</v>
      </c>
      <c r="BK273" s="203">
        <f>ROUND(I273*H273,2)</f>
        <v>0</v>
      </c>
      <c r="BL273" s="24" t="s">
        <v>147</v>
      </c>
      <c r="BM273" s="24" t="s">
        <v>372</v>
      </c>
    </row>
    <row r="274" spans="2:65" s="12" customFormat="1" ht="13.5">
      <c r="B274" s="215"/>
      <c r="C274" s="216"/>
      <c r="D274" s="206" t="s">
        <v>149</v>
      </c>
      <c r="E274" s="217" t="s">
        <v>21</v>
      </c>
      <c r="F274" s="218" t="s">
        <v>373</v>
      </c>
      <c r="G274" s="216"/>
      <c r="H274" s="219">
        <v>3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149</v>
      </c>
      <c r="AU274" s="225" t="s">
        <v>82</v>
      </c>
      <c r="AV274" s="12" t="s">
        <v>82</v>
      </c>
      <c r="AW274" s="12" t="s">
        <v>35</v>
      </c>
      <c r="AX274" s="12" t="s">
        <v>80</v>
      </c>
      <c r="AY274" s="225" t="s">
        <v>139</v>
      </c>
    </row>
    <row r="275" spans="2:65" s="1" customFormat="1" ht="14.45" customHeight="1">
      <c r="B275" s="41"/>
      <c r="C275" s="248" t="s">
        <v>374</v>
      </c>
      <c r="D275" s="248" t="s">
        <v>347</v>
      </c>
      <c r="E275" s="249" t="s">
        <v>375</v>
      </c>
      <c r="F275" s="250" t="s">
        <v>376</v>
      </c>
      <c r="G275" s="251" t="s">
        <v>159</v>
      </c>
      <c r="H275" s="252">
        <v>7</v>
      </c>
      <c r="I275" s="253"/>
      <c r="J275" s="254">
        <f>ROUND(I275*H275,2)</f>
        <v>0</v>
      </c>
      <c r="K275" s="250" t="s">
        <v>146</v>
      </c>
      <c r="L275" s="255"/>
      <c r="M275" s="256" t="s">
        <v>21</v>
      </c>
      <c r="N275" s="257" t="s">
        <v>43</v>
      </c>
      <c r="O275" s="42"/>
      <c r="P275" s="201">
        <f>O275*H275</f>
        <v>0</v>
      </c>
      <c r="Q275" s="201">
        <v>1.9359999999999999E-2</v>
      </c>
      <c r="R275" s="201">
        <f>Q275*H275</f>
        <v>0.13552</v>
      </c>
      <c r="S275" s="201">
        <v>0</v>
      </c>
      <c r="T275" s="202">
        <f>S275*H275</f>
        <v>0</v>
      </c>
      <c r="AR275" s="24" t="s">
        <v>210</v>
      </c>
      <c r="AT275" s="24" t="s">
        <v>347</v>
      </c>
      <c r="AU275" s="24" t="s">
        <v>82</v>
      </c>
      <c r="AY275" s="24" t="s">
        <v>139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24" t="s">
        <v>80</v>
      </c>
      <c r="BK275" s="203">
        <f>ROUND(I275*H275,2)</f>
        <v>0</v>
      </c>
      <c r="BL275" s="24" t="s">
        <v>147</v>
      </c>
      <c r="BM275" s="24" t="s">
        <v>377</v>
      </c>
    </row>
    <row r="276" spans="2:65" s="12" customFormat="1" ht="13.5">
      <c r="B276" s="215"/>
      <c r="C276" s="216"/>
      <c r="D276" s="206" t="s">
        <v>149</v>
      </c>
      <c r="E276" s="217" t="s">
        <v>21</v>
      </c>
      <c r="F276" s="218" t="s">
        <v>378</v>
      </c>
      <c r="G276" s="216"/>
      <c r="H276" s="219">
        <v>7</v>
      </c>
      <c r="I276" s="220"/>
      <c r="J276" s="216"/>
      <c r="K276" s="216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149</v>
      </c>
      <c r="AU276" s="225" t="s">
        <v>82</v>
      </c>
      <c r="AV276" s="12" t="s">
        <v>82</v>
      </c>
      <c r="AW276" s="12" t="s">
        <v>35</v>
      </c>
      <c r="AX276" s="12" t="s">
        <v>80</v>
      </c>
      <c r="AY276" s="225" t="s">
        <v>139</v>
      </c>
    </row>
    <row r="277" spans="2:65" s="1" customFormat="1" ht="14.45" customHeight="1">
      <c r="B277" s="41"/>
      <c r="C277" s="248" t="s">
        <v>379</v>
      </c>
      <c r="D277" s="248" t="s">
        <v>347</v>
      </c>
      <c r="E277" s="249" t="s">
        <v>380</v>
      </c>
      <c r="F277" s="250" t="s">
        <v>381</v>
      </c>
      <c r="G277" s="251" t="s">
        <v>159</v>
      </c>
      <c r="H277" s="252">
        <v>3</v>
      </c>
      <c r="I277" s="253"/>
      <c r="J277" s="254">
        <f>ROUND(I277*H277,2)</f>
        <v>0</v>
      </c>
      <c r="K277" s="250" t="s">
        <v>371</v>
      </c>
      <c r="L277" s="255"/>
      <c r="M277" s="256" t="s">
        <v>21</v>
      </c>
      <c r="N277" s="257" t="s">
        <v>43</v>
      </c>
      <c r="O277" s="42"/>
      <c r="P277" s="201">
        <f>O277*H277</f>
        <v>0</v>
      </c>
      <c r="Q277" s="201">
        <v>2.1239999999999998E-2</v>
      </c>
      <c r="R277" s="201">
        <f>Q277*H277</f>
        <v>6.3719999999999999E-2</v>
      </c>
      <c r="S277" s="201">
        <v>0</v>
      </c>
      <c r="T277" s="202">
        <f>S277*H277</f>
        <v>0</v>
      </c>
      <c r="AR277" s="24" t="s">
        <v>210</v>
      </c>
      <c r="AT277" s="24" t="s">
        <v>347</v>
      </c>
      <c r="AU277" s="24" t="s">
        <v>82</v>
      </c>
      <c r="AY277" s="24" t="s">
        <v>139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24" t="s">
        <v>80</v>
      </c>
      <c r="BK277" s="203">
        <f>ROUND(I277*H277,2)</f>
        <v>0</v>
      </c>
      <c r="BL277" s="24" t="s">
        <v>147</v>
      </c>
      <c r="BM277" s="24" t="s">
        <v>382</v>
      </c>
    </row>
    <row r="278" spans="2:65" s="12" customFormat="1" ht="13.5">
      <c r="B278" s="215"/>
      <c r="C278" s="216"/>
      <c r="D278" s="206" t="s">
        <v>149</v>
      </c>
      <c r="E278" s="217" t="s">
        <v>21</v>
      </c>
      <c r="F278" s="218" t="s">
        <v>373</v>
      </c>
      <c r="G278" s="216"/>
      <c r="H278" s="219">
        <v>3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149</v>
      </c>
      <c r="AU278" s="225" t="s">
        <v>82</v>
      </c>
      <c r="AV278" s="12" t="s">
        <v>82</v>
      </c>
      <c r="AW278" s="12" t="s">
        <v>35</v>
      </c>
      <c r="AX278" s="12" t="s">
        <v>80</v>
      </c>
      <c r="AY278" s="225" t="s">
        <v>139</v>
      </c>
    </row>
    <row r="279" spans="2:65" s="1" customFormat="1" ht="14.45" customHeight="1">
      <c r="B279" s="41"/>
      <c r="C279" s="248" t="s">
        <v>383</v>
      </c>
      <c r="D279" s="248" t="s">
        <v>347</v>
      </c>
      <c r="E279" s="249" t="s">
        <v>384</v>
      </c>
      <c r="F279" s="250" t="s">
        <v>385</v>
      </c>
      <c r="G279" s="251" t="s">
        <v>159</v>
      </c>
      <c r="H279" s="252">
        <v>5</v>
      </c>
      <c r="I279" s="253"/>
      <c r="J279" s="254">
        <f>ROUND(I279*H279,2)</f>
        <v>0</v>
      </c>
      <c r="K279" s="250" t="s">
        <v>146</v>
      </c>
      <c r="L279" s="255"/>
      <c r="M279" s="256" t="s">
        <v>21</v>
      </c>
      <c r="N279" s="257" t="s">
        <v>43</v>
      </c>
      <c r="O279" s="42"/>
      <c r="P279" s="201">
        <f>O279*H279</f>
        <v>0</v>
      </c>
      <c r="Q279" s="201">
        <v>1.992E-2</v>
      </c>
      <c r="R279" s="201">
        <f>Q279*H279</f>
        <v>9.9599999999999994E-2</v>
      </c>
      <c r="S279" s="201">
        <v>0</v>
      </c>
      <c r="T279" s="202">
        <f>S279*H279</f>
        <v>0</v>
      </c>
      <c r="AR279" s="24" t="s">
        <v>210</v>
      </c>
      <c r="AT279" s="24" t="s">
        <v>347</v>
      </c>
      <c r="AU279" s="24" t="s">
        <v>82</v>
      </c>
      <c r="AY279" s="24" t="s">
        <v>139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24" t="s">
        <v>80</v>
      </c>
      <c r="BK279" s="203">
        <f>ROUND(I279*H279,2)</f>
        <v>0</v>
      </c>
      <c r="BL279" s="24" t="s">
        <v>147</v>
      </c>
      <c r="BM279" s="24" t="s">
        <v>386</v>
      </c>
    </row>
    <row r="280" spans="2:65" s="12" customFormat="1" ht="13.5">
      <c r="B280" s="215"/>
      <c r="C280" s="216"/>
      <c r="D280" s="206" t="s">
        <v>149</v>
      </c>
      <c r="E280" s="217" t="s">
        <v>21</v>
      </c>
      <c r="F280" s="218" t="s">
        <v>387</v>
      </c>
      <c r="G280" s="216"/>
      <c r="H280" s="219">
        <v>5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149</v>
      </c>
      <c r="AU280" s="225" t="s">
        <v>82</v>
      </c>
      <c r="AV280" s="12" t="s">
        <v>82</v>
      </c>
      <c r="AW280" s="12" t="s">
        <v>35</v>
      </c>
      <c r="AX280" s="12" t="s">
        <v>80</v>
      </c>
      <c r="AY280" s="225" t="s">
        <v>139</v>
      </c>
    </row>
    <row r="281" spans="2:65" s="10" customFormat="1" ht="29.85" customHeight="1">
      <c r="B281" s="176"/>
      <c r="C281" s="177"/>
      <c r="D281" s="178" t="s">
        <v>71</v>
      </c>
      <c r="E281" s="190" t="s">
        <v>221</v>
      </c>
      <c r="F281" s="190" t="s">
        <v>388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SUM(P282:P370)</f>
        <v>0</v>
      </c>
      <c r="Q281" s="184"/>
      <c r="R281" s="185">
        <f>SUM(R282:R370)</f>
        <v>1.984E-2</v>
      </c>
      <c r="S281" s="184"/>
      <c r="T281" s="186">
        <f>SUM(T282:T370)</f>
        <v>57.297437000000002</v>
      </c>
      <c r="AR281" s="187" t="s">
        <v>80</v>
      </c>
      <c r="AT281" s="188" t="s">
        <v>71</v>
      </c>
      <c r="AU281" s="188" t="s">
        <v>80</v>
      </c>
      <c r="AY281" s="187" t="s">
        <v>139</v>
      </c>
      <c r="BK281" s="189">
        <f>SUM(BK282:BK370)</f>
        <v>0</v>
      </c>
    </row>
    <row r="282" spans="2:65" s="1" customFormat="1" ht="68.45" customHeight="1">
      <c r="B282" s="41"/>
      <c r="C282" s="192" t="s">
        <v>389</v>
      </c>
      <c r="D282" s="192" t="s">
        <v>142</v>
      </c>
      <c r="E282" s="193" t="s">
        <v>390</v>
      </c>
      <c r="F282" s="194" t="s">
        <v>391</v>
      </c>
      <c r="G282" s="195" t="s">
        <v>182</v>
      </c>
      <c r="H282" s="196">
        <v>496</v>
      </c>
      <c r="I282" s="197"/>
      <c r="J282" s="198">
        <f>ROUND(I282*H282,2)</f>
        <v>0</v>
      </c>
      <c r="K282" s="194" t="s">
        <v>146</v>
      </c>
      <c r="L282" s="61"/>
      <c r="M282" s="199" t="s">
        <v>21</v>
      </c>
      <c r="N282" s="200" t="s">
        <v>43</v>
      </c>
      <c r="O282" s="42"/>
      <c r="P282" s="201">
        <f>O282*H282</f>
        <v>0</v>
      </c>
      <c r="Q282" s="201">
        <v>4.0000000000000003E-5</v>
      </c>
      <c r="R282" s="201">
        <f>Q282*H282</f>
        <v>1.984E-2</v>
      </c>
      <c r="S282" s="201">
        <v>0</v>
      </c>
      <c r="T282" s="202">
        <f>S282*H282</f>
        <v>0</v>
      </c>
      <c r="AR282" s="24" t="s">
        <v>147</v>
      </c>
      <c r="AT282" s="24" t="s">
        <v>142</v>
      </c>
      <c r="AU282" s="24" t="s">
        <v>82</v>
      </c>
      <c r="AY282" s="24" t="s">
        <v>139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24" t="s">
        <v>80</v>
      </c>
      <c r="BK282" s="203">
        <f>ROUND(I282*H282,2)</f>
        <v>0</v>
      </c>
      <c r="BL282" s="24" t="s">
        <v>147</v>
      </c>
      <c r="BM282" s="24" t="s">
        <v>392</v>
      </c>
    </row>
    <row r="283" spans="2:65" s="12" customFormat="1" ht="13.5">
      <c r="B283" s="215"/>
      <c r="C283" s="216"/>
      <c r="D283" s="206" t="s">
        <v>149</v>
      </c>
      <c r="E283" s="217" t="s">
        <v>21</v>
      </c>
      <c r="F283" s="218" t="s">
        <v>393</v>
      </c>
      <c r="G283" s="216"/>
      <c r="H283" s="219">
        <v>350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149</v>
      </c>
      <c r="AU283" s="225" t="s">
        <v>82</v>
      </c>
      <c r="AV283" s="12" t="s">
        <v>82</v>
      </c>
      <c r="AW283" s="12" t="s">
        <v>35</v>
      </c>
      <c r="AX283" s="12" t="s">
        <v>72</v>
      </c>
      <c r="AY283" s="225" t="s">
        <v>139</v>
      </c>
    </row>
    <row r="284" spans="2:65" s="12" customFormat="1" ht="13.5">
      <c r="B284" s="215"/>
      <c r="C284" s="216"/>
      <c r="D284" s="206" t="s">
        <v>149</v>
      </c>
      <c r="E284" s="217" t="s">
        <v>21</v>
      </c>
      <c r="F284" s="218" t="s">
        <v>394</v>
      </c>
      <c r="G284" s="216"/>
      <c r="H284" s="219">
        <v>146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149</v>
      </c>
      <c r="AU284" s="225" t="s">
        <v>82</v>
      </c>
      <c r="AV284" s="12" t="s">
        <v>82</v>
      </c>
      <c r="AW284" s="12" t="s">
        <v>35</v>
      </c>
      <c r="AX284" s="12" t="s">
        <v>72</v>
      </c>
      <c r="AY284" s="225" t="s">
        <v>139</v>
      </c>
    </row>
    <row r="285" spans="2:65" s="13" customFormat="1" ht="13.5">
      <c r="B285" s="226"/>
      <c r="C285" s="227"/>
      <c r="D285" s="206" t="s">
        <v>149</v>
      </c>
      <c r="E285" s="228" t="s">
        <v>21</v>
      </c>
      <c r="F285" s="229" t="s">
        <v>156</v>
      </c>
      <c r="G285" s="227"/>
      <c r="H285" s="230">
        <v>496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149</v>
      </c>
      <c r="AU285" s="236" t="s">
        <v>82</v>
      </c>
      <c r="AV285" s="13" t="s">
        <v>147</v>
      </c>
      <c r="AW285" s="13" t="s">
        <v>35</v>
      </c>
      <c r="AX285" s="13" t="s">
        <v>80</v>
      </c>
      <c r="AY285" s="236" t="s">
        <v>139</v>
      </c>
    </row>
    <row r="286" spans="2:65" s="1" customFormat="1" ht="34.15" customHeight="1">
      <c r="B286" s="41"/>
      <c r="C286" s="192" t="s">
        <v>395</v>
      </c>
      <c r="D286" s="192" t="s">
        <v>142</v>
      </c>
      <c r="E286" s="193" t="s">
        <v>396</v>
      </c>
      <c r="F286" s="194" t="s">
        <v>397</v>
      </c>
      <c r="G286" s="195" t="s">
        <v>182</v>
      </c>
      <c r="H286" s="196">
        <v>240.94900000000001</v>
      </c>
      <c r="I286" s="197"/>
      <c r="J286" s="198">
        <f>ROUND(I286*H286,2)</f>
        <v>0</v>
      </c>
      <c r="K286" s="194" t="s">
        <v>146</v>
      </c>
      <c r="L286" s="61"/>
      <c r="M286" s="199" t="s">
        <v>21</v>
      </c>
      <c r="N286" s="200" t="s">
        <v>43</v>
      </c>
      <c r="O286" s="42"/>
      <c r="P286" s="201">
        <f>O286*H286</f>
        <v>0</v>
      </c>
      <c r="Q286" s="201">
        <v>0</v>
      </c>
      <c r="R286" s="201">
        <f>Q286*H286</f>
        <v>0</v>
      </c>
      <c r="S286" s="201">
        <v>0.13100000000000001</v>
      </c>
      <c r="T286" s="202">
        <f>S286*H286</f>
        <v>31.564319000000001</v>
      </c>
      <c r="AR286" s="24" t="s">
        <v>147</v>
      </c>
      <c r="AT286" s="24" t="s">
        <v>142</v>
      </c>
      <c r="AU286" s="24" t="s">
        <v>82</v>
      </c>
      <c r="AY286" s="24" t="s">
        <v>139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24" t="s">
        <v>80</v>
      </c>
      <c r="BK286" s="203">
        <f>ROUND(I286*H286,2)</f>
        <v>0</v>
      </c>
      <c r="BL286" s="24" t="s">
        <v>147</v>
      </c>
      <c r="BM286" s="24" t="s">
        <v>398</v>
      </c>
    </row>
    <row r="287" spans="2:65" s="11" customFormat="1" ht="13.5">
      <c r="B287" s="204"/>
      <c r="C287" s="205"/>
      <c r="D287" s="206" t="s">
        <v>149</v>
      </c>
      <c r="E287" s="207" t="s">
        <v>21</v>
      </c>
      <c r="F287" s="208" t="s">
        <v>399</v>
      </c>
      <c r="G287" s="205"/>
      <c r="H287" s="207" t="s">
        <v>21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149</v>
      </c>
      <c r="AU287" s="214" t="s">
        <v>82</v>
      </c>
      <c r="AV287" s="11" t="s">
        <v>80</v>
      </c>
      <c r="AW287" s="11" t="s">
        <v>35</v>
      </c>
      <c r="AX287" s="11" t="s">
        <v>72</v>
      </c>
      <c r="AY287" s="214" t="s">
        <v>139</v>
      </c>
    </row>
    <row r="288" spans="2:65" s="12" customFormat="1" ht="13.5">
      <c r="B288" s="215"/>
      <c r="C288" s="216"/>
      <c r="D288" s="206" t="s">
        <v>149</v>
      </c>
      <c r="E288" s="217" t="s">
        <v>21</v>
      </c>
      <c r="F288" s="218" t="s">
        <v>400</v>
      </c>
      <c r="G288" s="216"/>
      <c r="H288" s="219">
        <v>50.319000000000003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149</v>
      </c>
      <c r="AU288" s="225" t="s">
        <v>82</v>
      </c>
      <c r="AV288" s="12" t="s">
        <v>82</v>
      </c>
      <c r="AW288" s="12" t="s">
        <v>35</v>
      </c>
      <c r="AX288" s="12" t="s">
        <v>72</v>
      </c>
      <c r="AY288" s="225" t="s">
        <v>139</v>
      </c>
    </row>
    <row r="289" spans="2:65" s="12" customFormat="1" ht="13.5">
      <c r="B289" s="215"/>
      <c r="C289" s="216"/>
      <c r="D289" s="206" t="s">
        <v>149</v>
      </c>
      <c r="E289" s="217" t="s">
        <v>21</v>
      </c>
      <c r="F289" s="218" t="s">
        <v>401</v>
      </c>
      <c r="G289" s="216"/>
      <c r="H289" s="219">
        <v>48.863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149</v>
      </c>
      <c r="AU289" s="225" t="s">
        <v>82</v>
      </c>
      <c r="AV289" s="12" t="s">
        <v>82</v>
      </c>
      <c r="AW289" s="12" t="s">
        <v>35</v>
      </c>
      <c r="AX289" s="12" t="s">
        <v>72</v>
      </c>
      <c r="AY289" s="225" t="s">
        <v>139</v>
      </c>
    </row>
    <row r="290" spans="2:65" s="12" customFormat="1" ht="13.5">
      <c r="B290" s="215"/>
      <c r="C290" s="216"/>
      <c r="D290" s="206" t="s">
        <v>149</v>
      </c>
      <c r="E290" s="217" t="s">
        <v>21</v>
      </c>
      <c r="F290" s="218" t="s">
        <v>402</v>
      </c>
      <c r="G290" s="216"/>
      <c r="H290" s="219">
        <v>48.023000000000003</v>
      </c>
      <c r="I290" s="220"/>
      <c r="J290" s="216"/>
      <c r="K290" s="216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149</v>
      </c>
      <c r="AU290" s="225" t="s">
        <v>82</v>
      </c>
      <c r="AV290" s="12" t="s">
        <v>82</v>
      </c>
      <c r="AW290" s="12" t="s">
        <v>35</v>
      </c>
      <c r="AX290" s="12" t="s">
        <v>72</v>
      </c>
      <c r="AY290" s="225" t="s">
        <v>139</v>
      </c>
    </row>
    <row r="291" spans="2:65" s="12" customFormat="1" ht="13.5">
      <c r="B291" s="215"/>
      <c r="C291" s="216"/>
      <c r="D291" s="206" t="s">
        <v>149</v>
      </c>
      <c r="E291" s="217" t="s">
        <v>21</v>
      </c>
      <c r="F291" s="218" t="s">
        <v>403</v>
      </c>
      <c r="G291" s="216"/>
      <c r="H291" s="219">
        <v>47.381</v>
      </c>
      <c r="I291" s="220"/>
      <c r="J291" s="216"/>
      <c r="K291" s="216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149</v>
      </c>
      <c r="AU291" s="225" t="s">
        <v>82</v>
      </c>
      <c r="AV291" s="12" t="s">
        <v>82</v>
      </c>
      <c r="AW291" s="12" t="s">
        <v>35</v>
      </c>
      <c r="AX291" s="12" t="s">
        <v>72</v>
      </c>
      <c r="AY291" s="225" t="s">
        <v>139</v>
      </c>
    </row>
    <row r="292" spans="2:65" s="11" customFormat="1" ht="13.5">
      <c r="B292" s="204"/>
      <c r="C292" s="205"/>
      <c r="D292" s="206" t="s">
        <v>149</v>
      </c>
      <c r="E292" s="207" t="s">
        <v>21</v>
      </c>
      <c r="F292" s="208" t="s">
        <v>323</v>
      </c>
      <c r="G292" s="205"/>
      <c r="H292" s="207" t="s">
        <v>21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149</v>
      </c>
      <c r="AU292" s="214" t="s">
        <v>82</v>
      </c>
      <c r="AV292" s="11" t="s">
        <v>80</v>
      </c>
      <c r="AW292" s="11" t="s">
        <v>35</v>
      </c>
      <c r="AX292" s="11" t="s">
        <v>72</v>
      </c>
      <c r="AY292" s="214" t="s">
        <v>139</v>
      </c>
    </row>
    <row r="293" spans="2:65" s="12" customFormat="1" ht="13.5">
      <c r="B293" s="215"/>
      <c r="C293" s="216"/>
      <c r="D293" s="206" t="s">
        <v>149</v>
      </c>
      <c r="E293" s="217" t="s">
        <v>21</v>
      </c>
      <c r="F293" s="218" t="s">
        <v>404</v>
      </c>
      <c r="G293" s="216"/>
      <c r="H293" s="219">
        <v>19.039000000000001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149</v>
      </c>
      <c r="AU293" s="225" t="s">
        <v>82</v>
      </c>
      <c r="AV293" s="12" t="s">
        <v>82</v>
      </c>
      <c r="AW293" s="12" t="s">
        <v>35</v>
      </c>
      <c r="AX293" s="12" t="s">
        <v>72</v>
      </c>
      <c r="AY293" s="225" t="s">
        <v>139</v>
      </c>
    </row>
    <row r="294" spans="2:65" s="12" customFormat="1" ht="13.5">
      <c r="B294" s="215"/>
      <c r="C294" s="216"/>
      <c r="D294" s="206" t="s">
        <v>149</v>
      </c>
      <c r="E294" s="217" t="s">
        <v>21</v>
      </c>
      <c r="F294" s="218" t="s">
        <v>405</v>
      </c>
      <c r="G294" s="216"/>
      <c r="H294" s="219">
        <v>12.249000000000001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149</v>
      </c>
      <c r="AU294" s="225" t="s">
        <v>82</v>
      </c>
      <c r="AV294" s="12" t="s">
        <v>82</v>
      </c>
      <c r="AW294" s="12" t="s">
        <v>35</v>
      </c>
      <c r="AX294" s="12" t="s">
        <v>72</v>
      </c>
      <c r="AY294" s="225" t="s">
        <v>139</v>
      </c>
    </row>
    <row r="295" spans="2:65" s="12" customFormat="1" ht="13.5">
      <c r="B295" s="215"/>
      <c r="C295" s="216"/>
      <c r="D295" s="206" t="s">
        <v>149</v>
      </c>
      <c r="E295" s="217" t="s">
        <v>21</v>
      </c>
      <c r="F295" s="218" t="s">
        <v>406</v>
      </c>
      <c r="G295" s="216"/>
      <c r="H295" s="219">
        <v>15.074999999999999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149</v>
      </c>
      <c r="AU295" s="225" t="s">
        <v>82</v>
      </c>
      <c r="AV295" s="12" t="s">
        <v>82</v>
      </c>
      <c r="AW295" s="12" t="s">
        <v>35</v>
      </c>
      <c r="AX295" s="12" t="s">
        <v>72</v>
      </c>
      <c r="AY295" s="225" t="s">
        <v>139</v>
      </c>
    </row>
    <row r="296" spans="2:65" s="13" customFormat="1" ht="13.5">
      <c r="B296" s="226"/>
      <c r="C296" s="227"/>
      <c r="D296" s="206" t="s">
        <v>149</v>
      </c>
      <c r="E296" s="228" t="s">
        <v>21</v>
      </c>
      <c r="F296" s="229" t="s">
        <v>156</v>
      </c>
      <c r="G296" s="227"/>
      <c r="H296" s="230">
        <v>240.94900000000001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149</v>
      </c>
      <c r="AU296" s="236" t="s">
        <v>82</v>
      </c>
      <c r="AV296" s="13" t="s">
        <v>147</v>
      </c>
      <c r="AW296" s="13" t="s">
        <v>35</v>
      </c>
      <c r="AX296" s="13" t="s">
        <v>80</v>
      </c>
      <c r="AY296" s="236" t="s">
        <v>139</v>
      </c>
    </row>
    <row r="297" spans="2:65" s="1" customFormat="1" ht="34.15" customHeight="1">
      <c r="B297" s="41"/>
      <c r="C297" s="192" t="s">
        <v>407</v>
      </c>
      <c r="D297" s="192" t="s">
        <v>142</v>
      </c>
      <c r="E297" s="193" t="s">
        <v>408</v>
      </c>
      <c r="F297" s="194" t="s">
        <v>409</v>
      </c>
      <c r="G297" s="195" t="s">
        <v>182</v>
      </c>
      <c r="H297" s="196">
        <v>14.238</v>
      </c>
      <c r="I297" s="197"/>
      <c r="J297" s="198">
        <f>ROUND(I297*H297,2)</f>
        <v>0</v>
      </c>
      <c r="K297" s="194" t="s">
        <v>146</v>
      </c>
      <c r="L297" s="61"/>
      <c r="M297" s="199" t="s">
        <v>21</v>
      </c>
      <c r="N297" s="200" t="s">
        <v>43</v>
      </c>
      <c r="O297" s="42"/>
      <c r="P297" s="201">
        <f>O297*H297</f>
        <v>0</v>
      </c>
      <c r="Q297" s="201">
        <v>0</v>
      </c>
      <c r="R297" s="201">
        <f>Q297*H297</f>
        <v>0</v>
      </c>
      <c r="S297" s="201">
        <v>0.26100000000000001</v>
      </c>
      <c r="T297" s="202">
        <f>S297*H297</f>
        <v>3.7161179999999998</v>
      </c>
      <c r="AR297" s="24" t="s">
        <v>147</v>
      </c>
      <c r="AT297" s="24" t="s">
        <v>142</v>
      </c>
      <c r="AU297" s="24" t="s">
        <v>82</v>
      </c>
      <c r="AY297" s="24" t="s">
        <v>139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24" t="s">
        <v>80</v>
      </c>
      <c r="BK297" s="203">
        <f>ROUND(I297*H297,2)</f>
        <v>0</v>
      </c>
      <c r="BL297" s="24" t="s">
        <v>147</v>
      </c>
      <c r="BM297" s="24" t="s">
        <v>410</v>
      </c>
    </row>
    <row r="298" spans="2:65" s="11" customFormat="1" ht="13.5">
      <c r="B298" s="204"/>
      <c r="C298" s="205"/>
      <c r="D298" s="206" t="s">
        <v>149</v>
      </c>
      <c r="E298" s="207" t="s">
        <v>21</v>
      </c>
      <c r="F298" s="208" t="s">
        <v>411</v>
      </c>
      <c r="G298" s="205"/>
      <c r="H298" s="207" t="s">
        <v>21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149</v>
      </c>
      <c r="AU298" s="214" t="s">
        <v>82</v>
      </c>
      <c r="AV298" s="11" t="s">
        <v>80</v>
      </c>
      <c r="AW298" s="11" t="s">
        <v>35</v>
      </c>
      <c r="AX298" s="11" t="s">
        <v>72</v>
      </c>
      <c r="AY298" s="214" t="s">
        <v>139</v>
      </c>
    </row>
    <row r="299" spans="2:65" s="12" customFormat="1" ht="13.5">
      <c r="B299" s="215"/>
      <c r="C299" s="216"/>
      <c r="D299" s="206" t="s">
        <v>149</v>
      </c>
      <c r="E299" s="217" t="s">
        <v>21</v>
      </c>
      <c r="F299" s="218" t="s">
        <v>412</v>
      </c>
      <c r="G299" s="216"/>
      <c r="H299" s="219">
        <v>14.238</v>
      </c>
      <c r="I299" s="220"/>
      <c r="J299" s="216"/>
      <c r="K299" s="216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149</v>
      </c>
      <c r="AU299" s="225" t="s">
        <v>82</v>
      </c>
      <c r="AV299" s="12" t="s">
        <v>82</v>
      </c>
      <c r="AW299" s="12" t="s">
        <v>35</v>
      </c>
      <c r="AX299" s="12" t="s">
        <v>80</v>
      </c>
      <c r="AY299" s="225" t="s">
        <v>139</v>
      </c>
    </row>
    <row r="300" spans="2:65" s="1" customFormat="1" ht="22.9" customHeight="1">
      <c r="B300" s="41"/>
      <c r="C300" s="192" t="s">
        <v>413</v>
      </c>
      <c r="D300" s="192" t="s">
        <v>142</v>
      </c>
      <c r="E300" s="193" t="s">
        <v>414</v>
      </c>
      <c r="F300" s="194" t="s">
        <v>415</v>
      </c>
      <c r="G300" s="195" t="s">
        <v>145</v>
      </c>
      <c r="H300" s="196">
        <v>1.704</v>
      </c>
      <c r="I300" s="197"/>
      <c r="J300" s="198">
        <f>ROUND(I300*H300,2)</f>
        <v>0</v>
      </c>
      <c r="K300" s="194" t="s">
        <v>146</v>
      </c>
      <c r="L300" s="61"/>
      <c r="M300" s="199" t="s">
        <v>21</v>
      </c>
      <c r="N300" s="200" t="s">
        <v>43</v>
      </c>
      <c r="O300" s="42"/>
      <c r="P300" s="201">
        <f>O300*H300</f>
        <v>0</v>
      </c>
      <c r="Q300" s="201">
        <v>0</v>
      </c>
      <c r="R300" s="201">
        <f>Q300*H300</f>
        <v>0</v>
      </c>
      <c r="S300" s="201">
        <v>2.2000000000000002</v>
      </c>
      <c r="T300" s="202">
        <f>S300*H300</f>
        <v>3.7488000000000001</v>
      </c>
      <c r="AR300" s="24" t="s">
        <v>147</v>
      </c>
      <c r="AT300" s="24" t="s">
        <v>142</v>
      </c>
      <c r="AU300" s="24" t="s">
        <v>82</v>
      </c>
      <c r="AY300" s="24" t="s">
        <v>139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24" t="s">
        <v>80</v>
      </c>
      <c r="BK300" s="203">
        <f>ROUND(I300*H300,2)</f>
        <v>0</v>
      </c>
      <c r="BL300" s="24" t="s">
        <v>147</v>
      </c>
      <c r="BM300" s="24" t="s">
        <v>416</v>
      </c>
    </row>
    <row r="301" spans="2:65" s="11" customFormat="1" ht="13.5">
      <c r="B301" s="204"/>
      <c r="C301" s="205"/>
      <c r="D301" s="206" t="s">
        <v>149</v>
      </c>
      <c r="E301" s="207" t="s">
        <v>21</v>
      </c>
      <c r="F301" s="208" t="s">
        <v>417</v>
      </c>
      <c r="G301" s="205"/>
      <c r="H301" s="207" t="s">
        <v>21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149</v>
      </c>
      <c r="AU301" s="214" t="s">
        <v>82</v>
      </c>
      <c r="AV301" s="11" t="s">
        <v>80</v>
      </c>
      <c r="AW301" s="11" t="s">
        <v>35</v>
      </c>
      <c r="AX301" s="11" t="s">
        <v>72</v>
      </c>
      <c r="AY301" s="214" t="s">
        <v>139</v>
      </c>
    </row>
    <row r="302" spans="2:65" s="12" customFormat="1" ht="13.5">
      <c r="B302" s="215"/>
      <c r="C302" s="216"/>
      <c r="D302" s="206" t="s">
        <v>149</v>
      </c>
      <c r="E302" s="217" t="s">
        <v>21</v>
      </c>
      <c r="F302" s="218" t="s">
        <v>418</v>
      </c>
      <c r="G302" s="216"/>
      <c r="H302" s="219">
        <v>1.7999999999999999E-2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149</v>
      </c>
      <c r="AU302" s="225" t="s">
        <v>82</v>
      </c>
      <c r="AV302" s="12" t="s">
        <v>82</v>
      </c>
      <c r="AW302" s="12" t="s">
        <v>35</v>
      </c>
      <c r="AX302" s="12" t="s">
        <v>72</v>
      </c>
      <c r="AY302" s="225" t="s">
        <v>139</v>
      </c>
    </row>
    <row r="303" spans="2:65" s="12" customFormat="1" ht="13.5">
      <c r="B303" s="215"/>
      <c r="C303" s="216"/>
      <c r="D303" s="206" t="s">
        <v>149</v>
      </c>
      <c r="E303" s="217" t="s">
        <v>21</v>
      </c>
      <c r="F303" s="218" t="s">
        <v>419</v>
      </c>
      <c r="G303" s="216"/>
      <c r="H303" s="219">
        <v>6.2E-2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149</v>
      </c>
      <c r="AU303" s="225" t="s">
        <v>82</v>
      </c>
      <c r="AV303" s="12" t="s">
        <v>82</v>
      </c>
      <c r="AW303" s="12" t="s">
        <v>35</v>
      </c>
      <c r="AX303" s="12" t="s">
        <v>72</v>
      </c>
      <c r="AY303" s="225" t="s">
        <v>139</v>
      </c>
    </row>
    <row r="304" spans="2:65" s="12" customFormat="1" ht="13.5">
      <c r="B304" s="215"/>
      <c r="C304" s="216"/>
      <c r="D304" s="206" t="s">
        <v>149</v>
      </c>
      <c r="E304" s="217" t="s">
        <v>21</v>
      </c>
      <c r="F304" s="218" t="s">
        <v>420</v>
      </c>
      <c r="G304" s="216"/>
      <c r="H304" s="219">
        <v>0.122</v>
      </c>
      <c r="I304" s="220"/>
      <c r="J304" s="216"/>
      <c r="K304" s="216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149</v>
      </c>
      <c r="AU304" s="225" t="s">
        <v>82</v>
      </c>
      <c r="AV304" s="12" t="s">
        <v>82</v>
      </c>
      <c r="AW304" s="12" t="s">
        <v>35</v>
      </c>
      <c r="AX304" s="12" t="s">
        <v>72</v>
      </c>
      <c r="AY304" s="225" t="s">
        <v>139</v>
      </c>
    </row>
    <row r="305" spans="2:65" s="12" customFormat="1" ht="13.5">
      <c r="B305" s="215"/>
      <c r="C305" s="216"/>
      <c r="D305" s="206" t="s">
        <v>149</v>
      </c>
      <c r="E305" s="217" t="s">
        <v>21</v>
      </c>
      <c r="F305" s="218" t="s">
        <v>421</v>
      </c>
      <c r="G305" s="216"/>
      <c r="H305" s="219">
        <v>0.122</v>
      </c>
      <c r="I305" s="220"/>
      <c r="J305" s="216"/>
      <c r="K305" s="216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149</v>
      </c>
      <c r="AU305" s="225" t="s">
        <v>82</v>
      </c>
      <c r="AV305" s="12" t="s">
        <v>82</v>
      </c>
      <c r="AW305" s="12" t="s">
        <v>35</v>
      </c>
      <c r="AX305" s="12" t="s">
        <v>72</v>
      </c>
      <c r="AY305" s="225" t="s">
        <v>139</v>
      </c>
    </row>
    <row r="306" spans="2:65" s="12" customFormat="1" ht="13.5">
      <c r="B306" s="215"/>
      <c r="C306" s="216"/>
      <c r="D306" s="206" t="s">
        <v>149</v>
      </c>
      <c r="E306" s="217" t="s">
        <v>21</v>
      </c>
      <c r="F306" s="218" t="s">
        <v>422</v>
      </c>
      <c r="G306" s="216"/>
      <c r="H306" s="219">
        <v>0.12</v>
      </c>
      <c r="I306" s="220"/>
      <c r="J306" s="216"/>
      <c r="K306" s="216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149</v>
      </c>
      <c r="AU306" s="225" t="s">
        <v>82</v>
      </c>
      <c r="AV306" s="12" t="s">
        <v>82</v>
      </c>
      <c r="AW306" s="12" t="s">
        <v>35</v>
      </c>
      <c r="AX306" s="12" t="s">
        <v>72</v>
      </c>
      <c r="AY306" s="225" t="s">
        <v>139</v>
      </c>
    </row>
    <row r="307" spans="2:65" s="11" customFormat="1" ht="13.5">
      <c r="B307" s="204"/>
      <c r="C307" s="205"/>
      <c r="D307" s="206" t="s">
        <v>149</v>
      </c>
      <c r="E307" s="207" t="s">
        <v>21</v>
      </c>
      <c r="F307" s="208" t="s">
        <v>423</v>
      </c>
      <c r="G307" s="205"/>
      <c r="H307" s="207" t="s">
        <v>21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149</v>
      </c>
      <c r="AU307" s="214" t="s">
        <v>82</v>
      </c>
      <c r="AV307" s="11" t="s">
        <v>80</v>
      </c>
      <c r="AW307" s="11" t="s">
        <v>35</v>
      </c>
      <c r="AX307" s="11" t="s">
        <v>72</v>
      </c>
      <c r="AY307" s="214" t="s">
        <v>139</v>
      </c>
    </row>
    <row r="308" spans="2:65" s="12" customFormat="1" ht="13.5">
      <c r="B308" s="215"/>
      <c r="C308" s="216"/>
      <c r="D308" s="206" t="s">
        <v>149</v>
      </c>
      <c r="E308" s="217" t="s">
        <v>21</v>
      </c>
      <c r="F308" s="218" t="s">
        <v>424</v>
      </c>
      <c r="G308" s="216"/>
      <c r="H308" s="219">
        <v>0.153</v>
      </c>
      <c r="I308" s="220"/>
      <c r="J308" s="216"/>
      <c r="K308" s="216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149</v>
      </c>
      <c r="AU308" s="225" t="s">
        <v>82</v>
      </c>
      <c r="AV308" s="12" t="s">
        <v>82</v>
      </c>
      <c r="AW308" s="12" t="s">
        <v>35</v>
      </c>
      <c r="AX308" s="12" t="s">
        <v>72</v>
      </c>
      <c r="AY308" s="225" t="s">
        <v>139</v>
      </c>
    </row>
    <row r="309" spans="2:65" s="12" customFormat="1" ht="27">
      <c r="B309" s="215"/>
      <c r="C309" s="216"/>
      <c r="D309" s="206" t="s">
        <v>149</v>
      </c>
      <c r="E309" s="217" t="s">
        <v>21</v>
      </c>
      <c r="F309" s="218" t="s">
        <v>425</v>
      </c>
      <c r="G309" s="216"/>
      <c r="H309" s="219">
        <v>0.26200000000000001</v>
      </c>
      <c r="I309" s="220"/>
      <c r="J309" s="216"/>
      <c r="K309" s="216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149</v>
      </c>
      <c r="AU309" s="225" t="s">
        <v>82</v>
      </c>
      <c r="AV309" s="12" t="s">
        <v>82</v>
      </c>
      <c r="AW309" s="12" t="s">
        <v>35</v>
      </c>
      <c r="AX309" s="12" t="s">
        <v>72</v>
      </c>
      <c r="AY309" s="225" t="s">
        <v>139</v>
      </c>
    </row>
    <row r="310" spans="2:65" s="12" customFormat="1" ht="27">
      <c r="B310" s="215"/>
      <c r="C310" s="216"/>
      <c r="D310" s="206" t="s">
        <v>149</v>
      </c>
      <c r="E310" s="217" t="s">
        <v>21</v>
      </c>
      <c r="F310" s="218" t="s">
        <v>426</v>
      </c>
      <c r="G310" s="216"/>
      <c r="H310" s="219">
        <v>0.26200000000000001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149</v>
      </c>
      <c r="AU310" s="225" t="s">
        <v>82</v>
      </c>
      <c r="AV310" s="12" t="s">
        <v>82</v>
      </c>
      <c r="AW310" s="12" t="s">
        <v>35</v>
      </c>
      <c r="AX310" s="12" t="s">
        <v>72</v>
      </c>
      <c r="AY310" s="225" t="s">
        <v>139</v>
      </c>
    </row>
    <row r="311" spans="2:65" s="12" customFormat="1" ht="13.5">
      <c r="B311" s="215"/>
      <c r="C311" s="216"/>
      <c r="D311" s="206" t="s">
        <v>149</v>
      </c>
      <c r="E311" s="217" t="s">
        <v>21</v>
      </c>
      <c r="F311" s="218" t="s">
        <v>427</v>
      </c>
      <c r="G311" s="216"/>
      <c r="H311" s="219">
        <v>0.25900000000000001</v>
      </c>
      <c r="I311" s="220"/>
      <c r="J311" s="216"/>
      <c r="K311" s="216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149</v>
      </c>
      <c r="AU311" s="225" t="s">
        <v>82</v>
      </c>
      <c r="AV311" s="12" t="s">
        <v>82</v>
      </c>
      <c r="AW311" s="12" t="s">
        <v>35</v>
      </c>
      <c r="AX311" s="12" t="s">
        <v>72</v>
      </c>
      <c r="AY311" s="225" t="s">
        <v>139</v>
      </c>
    </row>
    <row r="312" spans="2:65" s="12" customFormat="1" ht="13.5">
      <c r="B312" s="215"/>
      <c r="C312" s="216"/>
      <c r="D312" s="206" t="s">
        <v>149</v>
      </c>
      <c r="E312" s="217" t="s">
        <v>21</v>
      </c>
      <c r="F312" s="218" t="s">
        <v>428</v>
      </c>
      <c r="G312" s="216"/>
      <c r="H312" s="219">
        <v>8.4000000000000005E-2</v>
      </c>
      <c r="I312" s="220"/>
      <c r="J312" s="216"/>
      <c r="K312" s="216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149</v>
      </c>
      <c r="AU312" s="225" t="s">
        <v>82</v>
      </c>
      <c r="AV312" s="12" t="s">
        <v>82</v>
      </c>
      <c r="AW312" s="12" t="s">
        <v>35</v>
      </c>
      <c r="AX312" s="12" t="s">
        <v>72</v>
      </c>
      <c r="AY312" s="225" t="s">
        <v>139</v>
      </c>
    </row>
    <row r="313" spans="2:65" s="12" customFormat="1" ht="13.5">
      <c r="B313" s="215"/>
      <c r="C313" s="216"/>
      <c r="D313" s="206" t="s">
        <v>149</v>
      </c>
      <c r="E313" s="217" t="s">
        <v>21</v>
      </c>
      <c r="F313" s="218" t="s">
        <v>429</v>
      </c>
      <c r="G313" s="216"/>
      <c r="H313" s="219">
        <v>8.4000000000000005E-2</v>
      </c>
      <c r="I313" s="220"/>
      <c r="J313" s="216"/>
      <c r="K313" s="216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149</v>
      </c>
      <c r="AU313" s="225" t="s">
        <v>82</v>
      </c>
      <c r="AV313" s="12" t="s">
        <v>82</v>
      </c>
      <c r="AW313" s="12" t="s">
        <v>35</v>
      </c>
      <c r="AX313" s="12" t="s">
        <v>72</v>
      </c>
      <c r="AY313" s="225" t="s">
        <v>139</v>
      </c>
    </row>
    <row r="314" spans="2:65" s="12" customFormat="1" ht="13.5">
      <c r="B314" s="215"/>
      <c r="C314" s="216"/>
      <c r="D314" s="206" t="s">
        <v>149</v>
      </c>
      <c r="E314" s="217" t="s">
        <v>21</v>
      </c>
      <c r="F314" s="218" t="s">
        <v>430</v>
      </c>
      <c r="G314" s="216"/>
      <c r="H314" s="219">
        <v>0.156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149</v>
      </c>
      <c r="AU314" s="225" t="s">
        <v>82</v>
      </c>
      <c r="AV314" s="12" t="s">
        <v>82</v>
      </c>
      <c r="AW314" s="12" t="s">
        <v>35</v>
      </c>
      <c r="AX314" s="12" t="s">
        <v>72</v>
      </c>
      <c r="AY314" s="225" t="s">
        <v>139</v>
      </c>
    </row>
    <row r="315" spans="2:65" s="13" customFormat="1" ht="13.5">
      <c r="B315" s="226"/>
      <c r="C315" s="227"/>
      <c r="D315" s="206" t="s">
        <v>149</v>
      </c>
      <c r="E315" s="228" t="s">
        <v>21</v>
      </c>
      <c r="F315" s="229" t="s">
        <v>156</v>
      </c>
      <c r="G315" s="227"/>
      <c r="H315" s="230">
        <v>1.704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149</v>
      </c>
      <c r="AU315" s="236" t="s">
        <v>82</v>
      </c>
      <c r="AV315" s="13" t="s">
        <v>147</v>
      </c>
      <c r="AW315" s="13" t="s">
        <v>35</v>
      </c>
      <c r="AX315" s="13" t="s">
        <v>80</v>
      </c>
      <c r="AY315" s="236" t="s">
        <v>139</v>
      </c>
    </row>
    <row r="316" spans="2:65" s="1" customFormat="1" ht="22.9" customHeight="1">
      <c r="B316" s="41"/>
      <c r="C316" s="192" t="s">
        <v>431</v>
      </c>
      <c r="D316" s="192" t="s">
        <v>142</v>
      </c>
      <c r="E316" s="193" t="s">
        <v>432</v>
      </c>
      <c r="F316" s="194" t="s">
        <v>433</v>
      </c>
      <c r="G316" s="195" t="s">
        <v>145</v>
      </c>
      <c r="H316" s="196">
        <v>4.0129999999999999</v>
      </c>
      <c r="I316" s="197"/>
      <c r="J316" s="198">
        <f>ROUND(I316*H316,2)</f>
        <v>0</v>
      </c>
      <c r="K316" s="194" t="s">
        <v>146</v>
      </c>
      <c r="L316" s="61"/>
      <c r="M316" s="199" t="s">
        <v>21</v>
      </c>
      <c r="N316" s="200" t="s">
        <v>43</v>
      </c>
      <c r="O316" s="42"/>
      <c r="P316" s="201">
        <f>O316*H316</f>
        <v>0</v>
      </c>
      <c r="Q316" s="201">
        <v>0</v>
      </c>
      <c r="R316" s="201">
        <f>Q316*H316</f>
        <v>0</v>
      </c>
      <c r="S316" s="201">
        <v>2.2000000000000002</v>
      </c>
      <c r="T316" s="202">
        <f>S316*H316</f>
        <v>8.8285999999999998</v>
      </c>
      <c r="AR316" s="24" t="s">
        <v>147</v>
      </c>
      <c r="AT316" s="24" t="s">
        <v>142</v>
      </c>
      <c r="AU316" s="24" t="s">
        <v>82</v>
      </c>
      <c r="AY316" s="24" t="s">
        <v>139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24" t="s">
        <v>80</v>
      </c>
      <c r="BK316" s="203">
        <f>ROUND(I316*H316,2)</f>
        <v>0</v>
      </c>
      <c r="BL316" s="24" t="s">
        <v>147</v>
      </c>
      <c r="BM316" s="24" t="s">
        <v>434</v>
      </c>
    </row>
    <row r="317" spans="2:65" s="11" customFormat="1" ht="13.5">
      <c r="B317" s="204"/>
      <c r="C317" s="205"/>
      <c r="D317" s="206" t="s">
        <v>149</v>
      </c>
      <c r="E317" s="207" t="s">
        <v>21</v>
      </c>
      <c r="F317" s="208" t="s">
        <v>435</v>
      </c>
      <c r="G317" s="205"/>
      <c r="H317" s="207" t="s">
        <v>21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149</v>
      </c>
      <c r="AU317" s="214" t="s">
        <v>82</v>
      </c>
      <c r="AV317" s="11" t="s">
        <v>80</v>
      </c>
      <c r="AW317" s="11" t="s">
        <v>35</v>
      </c>
      <c r="AX317" s="11" t="s">
        <v>72</v>
      </c>
      <c r="AY317" s="214" t="s">
        <v>139</v>
      </c>
    </row>
    <row r="318" spans="2:65" s="12" customFormat="1" ht="13.5">
      <c r="B318" s="215"/>
      <c r="C318" s="216"/>
      <c r="D318" s="206" t="s">
        <v>149</v>
      </c>
      <c r="E318" s="217" t="s">
        <v>21</v>
      </c>
      <c r="F318" s="218" t="s">
        <v>436</v>
      </c>
      <c r="G318" s="216"/>
      <c r="H318" s="219">
        <v>4.0129999999999999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149</v>
      </c>
      <c r="AU318" s="225" t="s">
        <v>82</v>
      </c>
      <c r="AV318" s="12" t="s">
        <v>82</v>
      </c>
      <c r="AW318" s="12" t="s">
        <v>35</v>
      </c>
      <c r="AX318" s="12" t="s">
        <v>80</v>
      </c>
      <c r="AY318" s="225" t="s">
        <v>139</v>
      </c>
    </row>
    <row r="319" spans="2:65" s="1" customFormat="1" ht="14.45" customHeight="1">
      <c r="B319" s="41"/>
      <c r="C319" s="192" t="s">
        <v>437</v>
      </c>
      <c r="D319" s="192" t="s">
        <v>142</v>
      </c>
      <c r="E319" s="193" t="s">
        <v>438</v>
      </c>
      <c r="F319" s="194" t="s">
        <v>439</v>
      </c>
      <c r="G319" s="195" t="s">
        <v>182</v>
      </c>
      <c r="H319" s="196">
        <v>218.345</v>
      </c>
      <c r="I319" s="197"/>
      <c r="J319" s="198">
        <f>ROUND(I319*H319,2)</f>
        <v>0</v>
      </c>
      <c r="K319" s="194" t="s">
        <v>146</v>
      </c>
      <c r="L319" s="61"/>
      <c r="M319" s="199" t="s">
        <v>21</v>
      </c>
      <c r="N319" s="200" t="s">
        <v>43</v>
      </c>
      <c r="O319" s="42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AR319" s="24" t="s">
        <v>147</v>
      </c>
      <c r="AT319" s="24" t="s">
        <v>142</v>
      </c>
      <c r="AU319" s="24" t="s">
        <v>82</v>
      </c>
      <c r="AY319" s="24" t="s">
        <v>139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24" t="s">
        <v>80</v>
      </c>
      <c r="BK319" s="203">
        <f>ROUND(I319*H319,2)</f>
        <v>0</v>
      </c>
      <c r="BL319" s="24" t="s">
        <v>147</v>
      </c>
      <c r="BM319" s="24" t="s">
        <v>440</v>
      </c>
    </row>
    <row r="320" spans="2:65" s="11" customFormat="1" ht="13.5">
      <c r="B320" s="204"/>
      <c r="C320" s="205"/>
      <c r="D320" s="206" t="s">
        <v>149</v>
      </c>
      <c r="E320" s="207" t="s">
        <v>21</v>
      </c>
      <c r="F320" s="208" t="s">
        <v>441</v>
      </c>
      <c r="G320" s="205"/>
      <c r="H320" s="207" t="s">
        <v>21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149</v>
      </c>
      <c r="AU320" s="214" t="s">
        <v>82</v>
      </c>
      <c r="AV320" s="11" t="s">
        <v>80</v>
      </c>
      <c r="AW320" s="11" t="s">
        <v>35</v>
      </c>
      <c r="AX320" s="11" t="s">
        <v>72</v>
      </c>
      <c r="AY320" s="214" t="s">
        <v>139</v>
      </c>
    </row>
    <row r="321" spans="2:65" s="12" customFormat="1" ht="13.5">
      <c r="B321" s="215"/>
      <c r="C321" s="216"/>
      <c r="D321" s="206" t="s">
        <v>149</v>
      </c>
      <c r="E321" s="217" t="s">
        <v>21</v>
      </c>
      <c r="F321" s="218" t="s">
        <v>442</v>
      </c>
      <c r="G321" s="216"/>
      <c r="H321" s="219">
        <v>218.345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149</v>
      </c>
      <c r="AU321" s="225" t="s">
        <v>82</v>
      </c>
      <c r="AV321" s="12" t="s">
        <v>82</v>
      </c>
      <c r="AW321" s="12" t="s">
        <v>35</v>
      </c>
      <c r="AX321" s="12" t="s">
        <v>80</v>
      </c>
      <c r="AY321" s="225" t="s">
        <v>139</v>
      </c>
    </row>
    <row r="322" spans="2:65" s="1" customFormat="1" ht="22.9" customHeight="1">
      <c r="B322" s="41"/>
      <c r="C322" s="192" t="s">
        <v>443</v>
      </c>
      <c r="D322" s="192" t="s">
        <v>142</v>
      </c>
      <c r="E322" s="193" t="s">
        <v>444</v>
      </c>
      <c r="F322" s="194" t="s">
        <v>445</v>
      </c>
      <c r="G322" s="195" t="s">
        <v>182</v>
      </c>
      <c r="H322" s="196">
        <v>436.69</v>
      </c>
      <c r="I322" s="197"/>
      <c r="J322" s="198">
        <f>ROUND(I322*H322,2)</f>
        <v>0</v>
      </c>
      <c r="K322" s="194" t="s">
        <v>146</v>
      </c>
      <c r="L322" s="61"/>
      <c r="M322" s="199" t="s">
        <v>21</v>
      </c>
      <c r="N322" s="200" t="s">
        <v>43</v>
      </c>
      <c r="O322" s="42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AR322" s="24" t="s">
        <v>147</v>
      </c>
      <c r="AT322" s="24" t="s">
        <v>142</v>
      </c>
      <c r="AU322" s="24" t="s">
        <v>82</v>
      </c>
      <c r="AY322" s="24" t="s">
        <v>139</v>
      </c>
      <c r="BE322" s="203">
        <f>IF(N322="základní",J322,0)</f>
        <v>0</v>
      </c>
      <c r="BF322" s="203">
        <f>IF(N322="snížená",J322,0)</f>
        <v>0</v>
      </c>
      <c r="BG322" s="203">
        <f>IF(N322="zákl. přenesená",J322,0)</f>
        <v>0</v>
      </c>
      <c r="BH322" s="203">
        <f>IF(N322="sníž. přenesená",J322,0)</f>
        <v>0</v>
      </c>
      <c r="BI322" s="203">
        <f>IF(N322="nulová",J322,0)</f>
        <v>0</v>
      </c>
      <c r="BJ322" s="24" t="s">
        <v>80</v>
      </c>
      <c r="BK322" s="203">
        <f>ROUND(I322*H322,2)</f>
        <v>0</v>
      </c>
      <c r="BL322" s="24" t="s">
        <v>147</v>
      </c>
      <c r="BM322" s="24" t="s">
        <v>446</v>
      </c>
    </row>
    <row r="323" spans="2:65" s="12" customFormat="1" ht="13.5">
      <c r="B323" s="215"/>
      <c r="C323" s="216"/>
      <c r="D323" s="206" t="s">
        <v>149</v>
      </c>
      <c r="E323" s="217" t="s">
        <v>21</v>
      </c>
      <c r="F323" s="218" t="s">
        <v>447</v>
      </c>
      <c r="G323" s="216"/>
      <c r="H323" s="219">
        <v>436.69</v>
      </c>
      <c r="I323" s="220"/>
      <c r="J323" s="216"/>
      <c r="K323" s="216"/>
      <c r="L323" s="221"/>
      <c r="M323" s="222"/>
      <c r="N323" s="223"/>
      <c r="O323" s="223"/>
      <c r="P323" s="223"/>
      <c r="Q323" s="223"/>
      <c r="R323" s="223"/>
      <c r="S323" s="223"/>
      <c r="T323" s="224"/>
      <c r="AT323" s="225" t="s">
        <v>149</v>
      </c>
      <c r="AU323" s="225" t="s">
        <v>82</v>
      </c>
      <c r="AV323" s="12" t="s">
        <v>82</v>
      </c>
      <c r="AW323" s="12" t="s">
        <v>35</v>
      </c>
      <c r="AX323" s="12" t="s">
        <v>80</v>
      </c>
      <c r="AY323" s="225" t="s">
        <v>139</v>
      </c>
    </row>
    <row r="324" spans="2:65" s="1" customFormat="1" ht="34.15" customHeight="1">
      <c r="B324" s="41"/>
      <c r="C324" s="192" t="s">
        <v>448</v>
      </c>
      <c r="D324" s="192" t="s">
        <v>142</v>
      </c>
      <c r="E324" s="193" t="s">
        <v>449</v>
      </c>
      <c r="F324" s="194" t="s">
        <v>450</v>
      </c>
      <c r="G324" s="195" t="s">
        <v>182</v>
      </c>
      <c r="H324" s="196">
        <v>3.6</v>
      </c>
      <c r="I324" s="197"/>
      <c r="J324" s="198">
        <f>ROUND(I324*H324,2)</f>
        <v>0</v>
      </c>
      <c r="K324" s="194" t="s">
        <v>146</v>
      </c>
      <c r="L324" s="61"/>
      <c r="M324" s="199" t="s">
        <v>21</v>
      </c>
      <c r="N324" s="200" t="s">
        <v>43</v>
      </c>
      <c r="O324" s="42"/>
      <c r="P324" s="201">
        <f>O324*H324</f>
        <v>0</v>
      </c>
      <c r="Q324" s="201">
        <v>0</v>
      </c>
      <c r="R324" s="201">
        <f>Q324*H324</f>
        <v>0</v>
      </c>
      <c r="S324" s="201">
        <v>5.5E-2</v>
      </c>
      <c r="T324" s="202">
        <f>S324*H324</f>
        <v>0.19800000000000001</v>
      </c>
      <c r="AR324" s="24" t="s">
        <v>147</v>
      </c>
      <c r="AT324" s="24" t="s">
        <v>142</v>
      </c>
      <c r="AU324" s="24" t="s">
        <v>82</v>
      </c>
      <c r="AY324" s="24" t="s">
        <v>139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24" t="s">
        <v>80</v>
      </c>
      <c r="BK324" s="203">
        <f>ROUND(I324*H324,2)</f>
        <v>0</v>
      </c>
      <c r="BL324" s="24" t="s">
        <v>147</v>
      </c>
      <c r="BM324" s="24" t="s">
        <v>451</v>
      </c>
    </row>
    <row r="325" spans="2:65" s="11" customFormat="1" ht="13.5">
      <c r="B325" s="204"/>
      <c r="C325" s="205"/>
      <c r="D325" s="206" t="s">
        <v>149</v>
      </c>
      <c r="E325" s="207" t="s">
        <v>21</v>
      </c>
      <c r="F325" s="208" t="s">
        <v>452</v>
      </c>
      <c r="G325" s="205"/>
      <c r="H325" s="207" t="s">
        <v>21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149</v>
      </c>
      <c r="AU325" s="214" t="s">
        <v>82</v>
      </c>
      <c r="AV325" s="11" t="s">
        <v>80</v>
      </c>
      <c r="AW325" s="11" t="s">
        <v>35</v>
      </c>
      <c r="AX325" s="11" t="s">
        <v>72</v>
      </c>
      <c r="AY325" s="214" t="s">
        <v>139</v>
      </c>
    </row>
    <row r="326" spans="2:65" s="12" customFormat="1" ht="13.5">
      <c r="B326" s="215"/>
      <c r="C326" s="216"/>
      <c r="D326" s="206" t="s">
        <v>149</v>
      </c>
      <c r="E326" s="217" t="s">
        <v>21</v>
      </c>
      <c r="F326" s="218" t="s">
        <v>453</v>
      </c>
      <c r="G326" s="216"/>
      <c r="H326" s="219">
        <v>0.6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149</v>
      </c>
      <c r="AU326" s="225" t="s">
        <v>82</v>
      </c>
      <c r="AV326" s="12" t="s">
        <v>82</v>
      </c>
      <c r="AW326" s="12" t="s">
        <v>35</v>
      </c>
      <c r="AX326" s="12" t="s">
        <v>72</v>
      </c>
      <c r="AY326" s="225" t="s">
        <v>139</v>
      </c>
    </row>
    <row r="327" spans="2:65" s="11" customFormat="1" ht="13.5">
      <c r="B327" s="204"/>
      <c r="C327" s="205"/>
      <c r="D327" s="206" t="s">
        <v>149</v>
      </c>
      <c r="E327" s="207" t="s">
        <v>21</v>
      </c>
      <c r="F327" s="208" t="s">
        <v>454</v>
      </c>
      <c r="G327" s="205"/>
      <c r="H327" s="207" t="s">
        <v>21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149</v>
      </c>
      <c r="AU327" s="214" t="s">
        <v>82</v>
      </c>
      <c r="AV327" s="11" t="s">
        <v>80</v>
      </c>
      <c r="AW327" s="11" t="s">
        <v>35</v>
      </c>
      <c r="AX327" s="11" t="s">
        <v>72</v>
      </c>
      <c r="AY327" s="214" t="s">
        <v>139</v>
      </c>
    </row>
    <row r="328" spans="2:65" s="12" customFormat="1" ht="13.5">
      <c r="B328" s="215"/>
      <c r="C328" s="216"/>
      <c r="D328" s="206" t="s">
        <v>149</v>
      </c>
      <c r="E328" s="217" t="s">
        <v>21</v>
      </c>
      <c r="F328" s="218" t="s">
        <v>455</v>
      </c>
      <c r="G328" s="216"/>
      <c r="H328" s="219">
        <v>1.2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149</v>
      </c>
      <c r="AU328" s="225" t="s">
        <v>82</v>
      </c>
      <c r="AV328" s="12" t="s">
        <v>82</v>
      </c>
      <c r="AW328" s="12" t="s">
        <v>35</v>
      </c>
      <c r="AX328" s="12" t="s">
        <v>72</v>
      </c>
      <c r="AY328" s="225" t="s">
        <v>139</v>
      </c>
    </row>
    <row r="329" spans="2:65" s="11" customFormat="1" ht="13.5">
      <c r="B329" s="204"/>
      <c r="C329" s="205"/>
      <c r="D329" s="206" t="s">
        <v>149</v>
      </c>
      <c r="E329" s="207" t="s">
        <v>21</v>
      </c>
      <c r="F329" s="208" t="s">
        <v>456</v>
      </c>
      <c r="G329" s="205"/>
      <c r="H329" s="207" t="s">
        <v>21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149</v>
      </c>
      <c r="AU329" s="214" t="s">
        <v>82</v>
      </c>
      <c r="AV329" s="11" t="s">
        <v>80</v>
      </c>
      <c r="AW329" s="11" t="s">
        <v>35</v>
      </c>
      <c r="AX329" s="11" t="s">
        <v>72</v>
      </c>
      <c r="AY329" s="214" t="s">
        <v>139</v>
      </c>
    </row>
    <row r="330" spans="2:65" s="12" customFormat="1" ht="13.5">
      <c r="B330" s="215"/>
      <c r="C330" s="216"/>
      <c r="D330" s="206" t="s">
        <v>149</v>
      </c>
      <c r="E330" s="217" t="s">
        <v>21</v>
      </c>
      <c r="F330" s="218" t="s">
        <v>453</v>
      </c>
      <c r="G330" s="216"/>
      <c r="H330" s="219">
        <v>0.6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149</v>
      </c>
      <c r="AU330" s="225" t="s">
        <v>82</v>
      </c>
      <c r="AV330" s="12" t="s">
        <v>82</v>
      </c>
      <c r="AW330" s="12" t="s">
        <v>35</v>
      </c>
      <c r="AX330" s="12" t="s">
        <v>72</v>
      </c>
      <c r="AY330" s="225" t="s">
        <v>139</v>
      </c>
    </row>
    <row r="331" spans="2:65" s="11" customFormat="1" ht="13.5">
      <c r="B331" s="204"/>
      <c r="C331" s="205"/>
      <c r="D331" s="206" t="s">
        <v>149</v>
      </c>
      <c r="E331" s="207" t="s">
        <v>21</v>
      </c>
      <c r="F331" s="208" t="s">
        <v>457</v>
      </c>
      <c r="G331" s="205"/>
      <c r="H331" s="207" t="s">
        <v>21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149</v>
      </c>
      <c r="AU331" s="214" t="s">
        <v>82</v>
      </c>
      <c r="AV331" s="11" t="s">
        <v>80</v>
      </c>
      <c r="AW331" s="11" t="s">
        <v>35</v>
      </c>
      <c r="AX331" s="11" t="s">
        <v>72</v>
      </c>
      <c r="AY331" s="214" t="s">
        <v>139</v>
      </c>
    </row>
    <row r="332" spans="2:65" s="12" customFormat="1" ht="13.5">
      <c r="B332" s="215"/>
      <c r="C332" s="216"/>
      <c r="D332" s="206" t="s">
        <v>149</v>
      </c>
      <c r="E332" s="217" t="s">
        <v>21</v>
      </c>
      <c r="F332" s="218" t="s">
        <v>453</v>
      </c>
      <c r="G332" s="216"/>
      <c r="H332" s="219">
        <v>0.6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149</v>
      </c>
      <c r="AU332" s="225" t="s">
        <v>82</v>
      </c>
      <c r="AV332" s="12" t="s">
        <v>82</v>
      </c>
      <c r="AW332" s="12" t="s">
        <v>35</v>
      </c>
      <c r="AX332" s="12" t="s">
        <v>72</v>
      </c>
      <c r="AY332" s="225" t="s">
        <v>139</v>
      </c>
    </row>
    <row r="333" spans="2:65" s="11" customFormat="1" ht="13.5">
      <c r="B333" s="204"/>
      <c r="C333" s="205"/>
      <c r="D333" s="206" t="s">
        <v>149</v>
      </c>
      <c r="E333" s="207" t="s">
        <v>21</v>
      </c>
      <c r="F333" s="208" t="s">
        <v>458</v>
      </c>
      <c r="G333" s="205"/>
      <c r="H333" s="207" t="s">
        <v>21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149</v>
      </c>
      <c r="AU333" s="214" t="s">
        <v>82</v>
      </c>
      <c r="AV333" s="11" t="s">
        <v>80</v>
      </c>
      <c r="AW333" s="11" t="s">
        <v>35</v>
      </c>
      <c r="AX333" s="11" t="s">
        <v>72</v>
      </c>
      <c r="AY333" s="214" t="s">
        <v>139</v>
      </c>
    </row>
    <row r="334" spans="2:65" s="12" customFormat="1" ht="13.5">
      <c r="B334" s="215"/>
      <c r="C334" s="216"/>
      <c r="D334" s="206" t="s">
        <v>149</v>
      </c>
      <c r="E334" s="217" t="s">
        <v>21</v>
      </c>
      <c r="F334" s="218" t="s">
        <v>453</v>
      </c>
      <c r="G334" s="216"/>
      <c r="H334" s="219">
        <v>0.6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149</v>
      </c>
      <c r="AU334" s="225" t="s">
        <v>82</v>
      </c>
      <c r="AV334" s="12" t="s">
        <v>82</v>
      </c>
      <c r="AW334" s="12" t="s">
        <v>35</v>
      </c>
      <c r="AX334" s="12" t="s">
        <v>72</v>
      </c>
      <c r="AY334" s="225" t="s">
        <v>139</v>
      </c>
    </row>
    <row r="335" spans="2:65" s="13" customFormat="1" ht="13.5">
      <c r="B335" s="226"/>
      <c r="C335" s="227"/>
      <c r="D335" s="206" t="s">
        <v>149</v>
      </c>
      <c r="E335" s="228" t="s">
        <v>21</v>
      </c>
      <c r="F335" s="229" t="s">
        <v>156</v>
      </c>
      <c r="G335" s="227"/>
      <c r="H335" s="230">
        <v>3.6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AT335" s="236" t="s">
        <v>149</v>
      </c>
      <c r="AU335" s="236" t="s">
        <v>82</v>
      </c>
      <c r="AV335" s="13" t="s">
        <v>147</v>
      </c>
      <c r="AW335" s="13" t="s">
        <v>35</v>
      </c>
      <c r="AX335" s="13" t="s">
        <v>80</v>
      </c>
      <c r="AY335" s="236" t="s">
        <v>139</v>
      </c>
    </row>
    <row r="336" spans="2:65" s="1" customFormat="1" ht="22.9" customHeight="1">
      <c r="B336" s="41"/>
      <c r="C336" s="192" t="s">
        <v>459</v>
      </c>
      <c r="D336" s="192" t="s">
        <v>142</v>
      </c>
      <c r="E336" s="193" t="s">
        <v>460</v>
      </c>
      <c r="F336" s="194" t="s">
        <v>461</v>
      </c>
      <c r="G336" s="195" t="s">
        <v>182</v>
      </c>
      <c r="H336" s="196">
        <v>67.599999999999994</v>
      </c>
      <c r="I336" s="197"/>
      <c r="J336" s="198">
        <f>ROUND(I336*H336,2)</f>
        <v>0</v>
      </c>
      <c r="K336" s="194" t="s">
        <v>146</v>
      </c>
      <c r="L336" s="61"/>
      <c r="M336" s="199" t="s">
        <v>21</v>
      </c>
      <c r="N336" s="200" t="s">
        <v>43</v>
      </c>
      <c r="O336" s="42"/>
      <c r="P336" s="201">
        <f>O336*H336</f>
        <v>0</v>
      </c>
      <c r="Q336" s="201">
        <v>0</v>
      </c>
      <c r="R336" s="201">
        <f>Q336*H336</f>
        <v>0</v>
      </c>
      <c r="S336" s="201">
        <v>7.5999999999999998E-2</v>
      </c>
      <c r="T336" s="202">
        <f>S336*H336</f>
        <v>5.1375999999999991</v>
      </c>
      <c r="AR336" s="24" t="s">
        <v>147</v>
      </c>
      <c r="AT336" s="24" t="s">
        <v>142</v>
      </c>
      <c r="AU336" s="24" t="s">
        <v>82</v>
      </c>
      <c r="AY336" s="24" t="s">
        <v>139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24" t="s">
        <v>80</v>
      </c>
      <c r="BK336" s="203">
        <f>ROUND(I336*H336,2)</f>
        <v>0</v>
      </c>
      <c r="BL336" s="24" t="s">
        <v>147</v>
      </c>
      <c r="BM336" s="24" t="s">
        <v>462</v>
      </c>
    </row>
    <row r="337" spans="2:65" s="11" customFormat="1" ht="13.5">
      <c r="B337" s="204"/>
      <c r="C337" s="205"/>
      <c r="D337" s="206" t="s">
        <v>149</v>
      </c>
      <c r="E337" s="207" t="s">
        <v>21</v>
      </c>
      <c r="F337" s="208" t="s">
        <v>463</v>
      </c>
      <c r="G337" s="205"/>
      <c r="H337" s="207" t="s">
        <v>21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149</v>
      </c>
      <c r="AU337" s="214" t="s">
        <v>82</v>
      </c>
      <c r="AV337" s="11" t="s">
        <v>80</v>
      </c>
      <c r="AW337" s="11" t="s">
        <v>35</v>
      </c>
      <c r="AX337" s="11" t="s">
        <v>72</v>
      </c>
      <c r="AY337" s="214" t="s">
        <v>139</v>
      </c>
    </row>
    <row r="338" spans="2:65" s="12" customFormat="1" ht="13.5">
      <c r="B338" s="215"/>
      <c r="C338" s="216"/>
      <c r="D338" s="206" t="s">
        <v>149</v>
      </c>
      <c r="E338" s="217" t="s">
        <v>21</v>
      </c>
      <c r="F338" s="218" t="s">
        <v>464</v>
      </c>
      <c r="G338" s="216"/>
      <c r="H338" s="219">
        <v>12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149</v>
      </c>
      <c r="AU338" s="225" t="s">
        <v>82</v>
      </c>
      <c r="AV338" s="12" t="s">
        <v>82</v>
      </c>
      <c r="AW338" s="12" t="s">
        <v>35</v>
      </c>
      <c r="AX338" s="12" t="s">
        <v>72</v>
      </c>
      <c r="AY338" s="225" t="s">
        <v>139</v>
      </c>
    </row>
    <row r="339" spans="2:65" s="12" customFormat="1" ht="13.5">
      <c r="B339" s="215"/>
      <c r="C339" s="216"/>
      <c r="D339" s="206" t="s">
        <v>149</v>
      </c>
      <c r="E339" s="217" t="s">
        <v>21</v>
      </c>
      <c r="F339" s="218" t="s">
        <v>465</v>
      </c>
      <c r="G339" s="216"/>
      <c r="H339" s="219">
        <v>11.6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149</v>
      </c>
      <c r="AU339" s="225" t="s">
        <v>82</v>
      </c>
      <c r="AV339" s="12" t="s">
        <v>82</v>
      </c>
      <c r="AW339" s="12" t="s">
        <v>35</v>
      </c>
      <c r="AX339" s="12" t="s">
        <v>72</v>
      </c>
      <c r="AY339" s="225" t="s">
        <v>139</v>
      </c>
    </row>
    <row r="340" spans="2:65" s="12" customFormat="1" ht="13.5">
      <c r="B340" s="215"/>
      <c r="C340" s="216"/>
      <c r="D340" s="206" t="s">
        <v>149</v>
      </c>
      <c r="E340" s="217" t="s">
        <v>21</v>
      </c>
      <c r="F340" s="218" t="s">
        <v>465</v>
      </c>
      <c r="G340" s="216"/>
      <c r="H340" s="219">
        <v>11.6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149</v>
      </c>
      <c r="AU340" s="225" t="s">
        <v>82</v>
      </c>
      <c r="AV340" s="12" t="s">
        <v>82</v>
      </c>
      <c r="AW340" s="12" t="s">
        <v>35</v>
      </c>
      <c r="AX340" s="12" t="s">
        <v>72</v>
      </c>
      <c r="AY340" s="225" t="s">
        <v>139</v>
      </c>
    </row>
    <row r="341" spans="2:65" s="12" customFormat="1" ht="13.5">
      <c r="B341" s="215"/>
      <c r="C341" s="216"/>
      <c r="D341" s="206" t="s">
        <v>149</v>
      </c>
      <c r="E341" s="217" t="s">
        <v>21</v>
      </c>
      <c r="F341" s="218" t="s">
        <v>466</v>
      </c>
      <c r="G341" s="216"/>
      <c r="H341" s="219">
        <v>11.2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149</v>
      </c>
      <c r="AU341" s="225" t="s">
        <v>82</v>
      </c>
      <c r="AV341" s="12" t="s">
        <v>82</v>
      </c>
      <c r="AW341" s="12" t="s">
        <v>35</v>
      </c>
      <c r="AX341" s="12" t="s">
        <v>72</v>
      </c>
      <c r="AY341" s="225" t="s">
        <v>139</v>
      </c>
    </row>
    <row r="342" spans="2:65" s="11" customFormat="1" ht="13.5">
      <c r="B342" s="204"/>
      <c r="C342" s="205"/>
      <c r="D342" s="206" t="s">
        <v>149</v>
      </c>
      <c r="E342" s="207" t="s">
        <v>21</v>
      </c>
      <c r="F342" s="208" t="s">
        <v>467</v>
      </c>
      <c r="G342" s="205"/>
      <c r="H342" s="207" t="s">
        <v>21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149</v>
      </c>
      <c r="AU342" s="214" t="s">
        <v>82</v>
      </c>
      <c r="AV342" s="11" t="s">
        <v>80</v>
      </c>
      <c r="AW342" s="11" t="s">
        <v>35</v>
      </c>
      <c r="AX342" s="11" t="s">
        <v>72</v>
      </c>
      <c r="AY342" s="214" t="s">
        <v>139</v>
      </c>
    </row>
    <row r="343" spans="2:65" s="12" customFormat="1" ht="13.5">
      <c r="B343" s="215"/>
      <c r="C343" s="216"/>
      <c r="D343" s="206" t="s">
        <v>149</v>
      </c>
      <c r="E343" s="217" t="s">
        <v>21</v>
      </c>
      <c r="F343" s="218" t="s">
        <v>468</v>
      </c>
      <c r="G343" s="216"/>
      <c r="H343" s="219">
        <v>8</v>
      </c>
      <c r="I343" s="220"/>
      <c r="J343" s="216"/>
      <c r="K343" s="216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149</v>
      </c>
      <c r="AU343" s="225" t="s">
        <v>82</v>
      </c>
      <c r="AV343" s="12" t="s">
        <v>82</v>
      </c>
      <c r="AW343" s="12" t="s">
        <v>35</v>
      </c>
      <c r="AX343" s="12" t="s">
        <v>72</v>
      </c>
      <c r="AY343" s="225" t="s">
        <v>139</v>
      </c>
    </row>
    <row r="344" spans="2:65" s="12" customFormat="1" ht="13.5">
      <c r="B344" s="215"/>
      <c r="C344" s="216"/>
      <c r="D344" s="206" t="s">
        <v>149</v>
      </c>
      <c r="E344" s="217" t="s">
        <v>21</v>
      </c>
      <c r="F344" s="218" t="s">
        <v>469</v>
      </c>
      <c r="G344" s="216"/>
      <c r="H344" s="219">
        <v>6.8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149</v>
      </c>
      <c r="AU344" s="225" t="s">
        <v>82</v>
      </c>
      <c r="AV344" s="12" t="s">
        <v>82</v>
      </c>
      <c r="AW344" s="12" t="s">
        <v>35</v>
      </c>
      <c r="AX344" s="12" t="s">
        <v>72</v>
      </c>
      <c r="AY344" s="225" t="s">
        <v>139</v>
      </c>
    </row>
    <row r="345" spans="2:65" s="12" customFormat="1" ht="13.5">
      <c r="B345" s="215"/>
      <c r="C345" s="216"/>
      <c r="D345" s="206" t="s">
        <v>149</v>
      </c>
      <c r="E345" s="217" t="s">
        <v>21</v>
      </c>
      <c r="F345" s="218" t="s">
        <v>470</v>
      </c>
      <c r="G345" s="216"/>
      <c r="H345" s="219">
        <v>6.4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149</v>
      </c>
      <c r="AU345" s="225" t="s">
        <v>82</v>
      </c>
      <c r="AV345" s="12" t="s">
        <v>82</v>
      </c>
      <c r="AW345" s="12" t="s">
        <v>35</v>
      </c>
      <c r="AX345" s="12" t="s">
        <v>72</v>
      </c>
      <c r="AY345" s="225" t="s">
        <v>139</v>
      </c>
    </row>
    <row r="346" spans="2:65" s="13" customFormat="1" ht="13.5">
      <c r="B346" s="226"/>
      <c r="C346" s="227"/>
      <c r="D346" s="206" t="s">
        <v>149</v>
      </c>
      <c r="E346" s="228" t="s">
        <v>21</v>
      </c>
      <c r="F346" s="229" t="s">
        <v>156</v>
      </c>
      <c r="G346" s="227"/>
      <c r="H346" s="230">
        <v>67.599999999999994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149</v>
      </c>
      <c r="AU346" s="236" t="s">
        <v>82</v>
      </c>
      <c r="AV346" s="13" t="s">
        <v>147</v>
      </c>
      <c r="AW346" s="13" t="s">
        <v>35</v>
      </c>
      <c r="AX346" s="13" t="s">
        <v>80</v>
      </c>
      <c r="AY346" s="236" t="s">
        <v>139</v>
      </c>
    </row>
    <row r="347" spans="2:65" s="1" customFormat="1" ht="34.15" customHeight="1">
      <c r="B347" s="41"/>
      <c r="C347" s="192" t="s">
        <v>471</v>
      </c>
      <c r="D347" s="192" t="s">
        <v>142</v>
      </c>
      <c r="E347" s="193" t="s">
        <v>472</v>
      </c>
      <c r="F347" s="194" t="s">
        <v>473</v>
      </c>
      <c r="G347" s="195" t="s">
        <v>182</v>
      </c>
      <c r="H347" s="196">
        <v>3.2</v>
      </c>
      <c r="I347" s="197"/>
      <c r="J347" s="198">
        <f>ROUND(I347*H347,2)</f>
        <v>0</v>
      </c>
      <c r="K347" s="194" t="s">
        <v>146</v>
      </c>
      <c r="L347" s="61"/>
      <c r="M347" s="199" t="s">
        <v>21</v>
      </c>
      <c r="N347" s="200" t="s">
        <v>43</v>
      </c>
      <c r="O347" s="42"/>
      <c r="P347" s="201">
        <f>O347*H347</f>
        <v>0</v>
      </c>
      <c r="Q347" s="201">
        <v>0</v>
      </c>
      <c r="R347" s="201">
        <f>Q347*H347</f>
        <v>0</v>
      </c>
      <c r="S347" s="201">
        <v>0.27</v>
      </c>
      <c r="T347" s="202">
        <f>S347*H347</f>
        <v>0.8640000000000001</v>
      </c>
      <c r="AR347" s="24" t="s">
        <v>147</v>
      </c>
      <c r="AT347" s="24" t="s">
        <v>142</v>
      </c>
      <c r="AU347" s="24" t="s">
        <v>82</v>
      </c>
      <c r="AY347" s="24" t="s">
        <v>139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24" t="s">
        <v>80</v>
      </c>
      <c r="BK347" s="203">
        <f>ROUND(I347*H347,2)</f>
        <v>0</v>
      </c>
      <c r="BL347" s="24" t="s">
        <v>147</v>
      </c>
      <c r="BM347" s="24" t="s">
        <v>474</v>
      </c>
    </row>
    <row r="348" spans="2:65" s="12" customFormat="1" ht="13.5">
      <c r="B348" s="215"/>
      <c r="C348" s="216"/>
      <c r="D348" s="206" t="s">
        <v>149</v>
      </c>
      <c r="E348" s="217" t="s">
        <v>21</v>
      </c>
      <c r="F348" s="218" t="s">
        <v>475</v>
      </c>
      <c r="G348" s="216"/>
      <c r="H348" s="219">
        <v>3.2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149</v>
      </c>
      <c r="AU348" s="225" t="s">
        <v>82</v>
      </c>
      <c r="AV348" s="12" t="s">
        <v>82</v>
      </c>
      <c r="AW348" s="12" t="s">
        <v>35</v>
      </c>
      <c r="AX348" s="12" t="s">
        <v>80</v>
      </c>
      <c r="AY348" s="225" t="s">
        <v>139</v>
      </c>
    </row>
    <row r="349" spans="2:65" s="1" customFormat="1" ht="34.15" customHeight="1">
      <c r="B349" s="41"/>
      <c r="C349" s="192" t="s">
        <v>476</v>
      </c>
      <c r="D349" s="192" t="s">
        <v>142</v>
      </c>
      <c r="E349" s="193" t="s">
        <v>477</v>
      </c>
      <c r="F349" s="194" t="s">
        <v>478</v>
      </c>
      <c r="G349" s="195" t="s">
        <v>145</v>
      </c>
      <c r="H349" s="196">
        <v>1.8</v>
      </c>
      <c r="I349" s="197"/>
      <c r="J349" s="198">
        <f>ROUND(I349*H349,2)</f>
        <v>0</v>
      </c>
      <c r="K349" s="194" t="s">
        <v>146</v>
      </c>
      <c r="L349" s="61"/>
      <c r="M349" s="199" t="s">
        <v>21</v>
      </c>
      <c r="N349" s="200" t="s">
        <v>43</v>
      </c>
      <c r="O349" s="42"/>
      <c r="P349" s="201">
        <f>O349*H349</f>
        <v>0</v>
      </c>
      <c r="Q349" s="201">
        <v>0</v>
      </c>
      <c r="R349" s="201">
        <f>Q349*H349</f>
        <v>0</v>
      </c>
      <c r="S349" s="201">
        <v>1.8</v>
      </c>
      <c r="T349" s="202">
        <f>S349*H349</f>
        <v>3.24</v>
      </c>
      <c r="AR349" s="24" t="s">
        <v>147</v>
      </c>
      <c r="AT349" s="24" t="s">
        <v>142</v>
      </c>
      <c r="AU349" s="24" t="s">
        <v>82</v>
      </c>
      <c r="AY349" s="24" t="s">
        <v>139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24" t="s">
        <v>80</v>
      </c>
      <c r="BK349" s="203">
        <f>ROUND(I349*H349,2)</f>
        <v>0</v>
      </c>
      <c r="BL349" s="24" t="s">
        <v>147</v>
      </c>
      <c r="BM349" s="24" t="s">
        <v>479</v>
      </c>
    </row>
    <row r="350" spans="2:65" s="12" customFormat="1" ht="13.5">
      <c r="B350" s="215"/>
      <c r="C350" s="216"/>
      <c r="D350" s="206" t="s">
        <v>149</v>
      </c>
      <c r="E350" s="217" t="s">
        <v>21</v>
      </c>
      <c r="F350" s="218" t="s">
        <v>480</v>
      </c>
      <c r="G350" s="216"/>
      <c r="H350" s="219">
        <v>0.9</v>
      </c>
      <c r="I350" s="220"/>
      <c r="J350" s="216"/>
      <c r="K350" s="216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149</v>
      </c>
      <c r="AU350" s="225" t="s">
        <v>82</v>
      </c>
      <c r="AV350" s="12" t="s">
        <v>82</v>
      </c>
      <c r="AW350" s="12" t="s">
        <v>35</v>
      </c>
      <c r="AX350" s="12" t="s">
        <v>72</v>
      </c>
      <c r="AY350" s="225" t="s">
        <v>139</v>
      </c>
    </row>
    <row r="351" spans="2:65" s="12" customFormat="1" ht="13.5">
      <c r="B351" s="215"/>
      <c r="C351" s="216"/>
      <c r="D351" s="206" t="s">
        <v>149</v>
      </c>
      <c r="E351" s="217" t="s">
        <v>21</v>
      </c>
      <c r="F351" s="218" t="s">
        <v>481</v>
      </c>
      <c r="G351" s="216"/>
      <c r="H351" s="219">
        <v>0.9</v>
      </c>
      <c r="I351" s="220"/>
      <c r="J351" s="216"/>
      <c r="K351" s="216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149</v>
      </c>
      <c r="AU351" s="225" t="s">
        <v>82</v>
      </c>
      <c r="AV351" s="12" t="s">
        <v>82</v>
      </c>
      <c r="AW351" s="12" t="s">
        <v>35</v>
      </c>
      <c r="AX351" s="12" t="s">
        <v>72</v>
      </c>
      <c r="AY351" s="225" t="s">
        <v>139</v>
      </c>
    </row>
    <row r="352" spans="2:65" s="13" customFormat="1" ht="13.5">
      <c r="B352" s="226"/>
      <c r="C352" s="227"/>
      <c r="D352" s="206" t="s">
        <v>149</v>
      </c>
      <c r="E352" s="228" t="s">
        <v>21</v>
      </c>
      <c r="F352" s="229" t="s">
        <v>156</v>
      </c>
      <c r="G352" s="227"/>
      <c r="H352" s="230">
        <v>1.8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AT352" s="236" t="s">
        <v>149</v>
      </c>
      <c r="AU352" s="236" t="s">
        <v>82</v>
      </c>
      <c r="AV352" s="13" t="s">
        <v>147</v>
      </c>
      <c r="AW352" s="13" t="s">
        <v>35</v>
      </c>
      <c r="AX352" s="13" t="s">
        <v>80</v>
      </c>
      <c r="AY352" s="236" t="s">
        <v>139</v>
      </c>
    </row>
    <row r="353" spans="2:65" s="1" customFormat="1" ht="22.9" customHeight="1">
      <c r="B353" s="41"/>
      <c r="C353" s="192" t="s">
        <v>482</v>
      </c>
      <c r="D353" s="192" t="s">
        <v>142</v>
      </c>
      <c r="E353" s="193" t="s">
        <v>483</v>
      </c>
      <c r="F353" s="194" t="s">
        <v>484</v>
      </c>
      <c r="G353" s="195" t="s">
        <v>203</v>
      </c>
      <c r="H353" s="196">
        <v>281.16000000000003</v>
      </c>
      <c r="I353" s="197"/>
      <c r="J353" s="198">
        <f>ROUND(I353*H353,2)</f>
        <v>0</v>
      </c>
      <c r="K353" s="194" t="s">
        <v>146</v>
      </c>
      <c r="L353" s="61"/>
      <c r="M353" s="199" t="s">
        <v>21</v>
      </c>
      <c r="N353" s="200" t="s">
        <v>43</v>
      </c>
      <c r="O353" s="42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AR353" s="24" t="s">
        <v>147</v>
      </c>
      <c r="AT353" s="24" t="s">
        <v>142</v>
      </c>
      <c r="AU353" s="24" t="s">
        <v>82</v>
      </c>
      <c r="AY353" s="24" t="s">
        <v>139</v>
      </c>
      <c r="BE353" s="203">
        <f>IF(N353="základní",J353,0)</f>
        <v>0</v>
      </c>
      <c r="BF353" s="203">
        <f>IF(N353="snížená",J353,0)</f>
        <v>0</v>
      </c>
      <c r="BG353" s="203">
        <f>IF(N353="zákl. přenesená",J353,0)</f>
        <v>0</v>
      </c>
      <c r="BH353" s="203">
        <f>IF(N353="sníž. přenesená",J353,0)</f>
        <v>0</v>
      </c>
      <c r="BI353" s="203">
        <f>IF(N353="nulová",J353,0)</f>
        <v>0</v>
      </c>
      <c r="BJ353" s="24" t="s">
        <v>80</v>
      </c>
      <c r="BK353" s="203">
        <f>ROUND(I353*H353,2)</f>
        <v>0</v>
      </c>
      <c r="BL353" s="24" t="s">
        <v>147</v>
      </c>
      <c r="BM353" s="24" t="s">
        <v>485</v>
      </c>
    </row>
    <row r="354" spans="2:65" s="11" customFormat="1" ht="13.5">
      <c r="B354" s="204"/>
      <c r="C354" s="205"/>
      <c r="D354" s="206" t="s">
        <v>149</v>
      </c>
      <c r="E354" s="207" t="s">
        <v>21</v>
      </c>
      <c r="F354" s="208" t="s">
        <v>486</v>
      </c>
      <c r="G354" s="205"/>
      <c r="H354" s="207" t="s">
        <v>21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149</v>
      </c>
      <c r="AU354" s="214" t="s">
        <v>82</v>
      </c>
      <c r="AV354" s="11" t="s">
        <v>80</v>
      </c>
      <c r="AW354" s="11" t="s">
        <v>35</v>
      </c>
      <c r="AX354" s="11" t="s">
        <v>72</v>
      </c>
      <c r="AY354" s="214" t="s">
        <v>139</v>
      </c>
    </row>
    <row r="355" spans="2:65" s="12" customFormat="1" ht="13.5">
      <c r="B355" s="215"/>
      <c r="C355" s="216"/>
      <c r="D355" s="206" t="s">
        <v>149</v>
      </c>
      <c r="E355" s="217" t="s">
        <v>21</v>
      </c>
      <c r="F355" s="218" t="s">
        <v>487</v>
      </c>
      <c r="G355" s="216"/>
      <c r="H355" s="219">
        <v>3.6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149</v>
      </c>
      <c r="AU355" s="225" t="s">
        <v>82</v>
      </c>
      <c r="AV355" s="12" t="s">
        <v>82</v>
      </c>
      <c r="AW355" s="12" t="s">
        <v>35</v>
      </c>
      <c r="AX355" s="12" t="s">
        <v>72</v>
      </c>
      <c r="AY355" s="225" t="s">
        <v>139</v>
      </c>
    </row>
    <row r="356" spans="2:65" s="12" customFormat="1" ht="13.5">
      <c r="B356" s="215"/>
      <c r="C356" s="216"/>
      <c r="D356" s="206" t="s">
        <v>149</v>
      </c>
      <c r="E356" s="217" t="s">
        <v>21</v>
      </c>
      <c r="F356" s="218" t="s">
        <v>488</v>
      </c>
      <c r="G356" s="216"/>
      <c r="H356" s="219">
        <v>12.4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149</v>
      </c>
      <c r="AU356" s="225" t="s">
        <v>82</v>
      </c>
      <c r="AV356" s="12" t="s">
        <v>82</v>
      </c>
      <c r="AW356" s="12" t="s">
        <v>35</v>
      </c>
      <c r="AX356" s="12" t="s">
        <v>72</v>
      </c>
      <c r="AY356" s="225" t="s">
        <v>139</v>
      </c>
    </row>
    <row r="357" spans="2:65" s="12" customFormat="1" ht="13.5">
      <c r="B357" s="215"/>
      <c r="C357" s="216"/>
      <c r="D357" s="206" t="s">
        <v>149</v>
      </c>
      <c r="E357" s="217" t="s">
        <v>21</v>
      </c>
      <c r="F357" s="218" t="s">
        <v>489</v>
      </c>
      <c r="G357" s="216"/>
      <c r="H357" s="219">
        <v>24.4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149</v>
      </c>
      <c r="AU357" s="225" t="s">
        <v>82</v>
      </c>
      <c r="AV357" s="12" t="s">
        <v>82</v>
      </c>
      <c r="AW357" s="12" t="s">
        <v>35</v>
      </c>
      <c r="AX357" s="12" t="s">
        <v>72</v>
      </c>
      <c r="AY357" s="225" t="s">
        <v>139</v>
      </c>
    </row>
    <row r="358" spans="2:65" s="12" customFormat="1" ht="13.5">
      <c r="B358" s="215"/>
      <c r="C358" s="216"/>
      <c r="D358" s="206" t="s">
        <v>149</v>
      </c>
      <c r="E358" s="217" t="s">
        <v>21</v>
      </c>
      <c r="F358" s="218" t="s">
        <v>490</v>
      </c>
      <c r="G358" s="216"/>
      <c r="H358" s="219">
        <v>48.8</v>
      </c>
      <c r="I358" s="220"/>
      <c r="J358" s="216"/>
      <c r="K358" s="216"/>
      <c r="L358" s="221"/>
      <c r="M358" s="222"/>
      <c r="N358" s="223"/>
      <c r="O358" s="223"/>
      <c r="P358" s="223"/>
      <c r="Q358" s="223"/>
      <c r="R358" s="223"/>
      <c r="S358" s="223"/>
      <c r="T358" s="224"/>
      <c r="AT358" s="225" t="s">
        <v>149</v>
      </c>
      <c r="AU358" s="225" t="s">
        <v>82</v>
      </c>
      <c r="AV358" s="12" t="s">
        <v>82</v>
      </c>
      <c r="AW358" s="12" t="s">
        <v>35</v>
      </c>
      <c r="AX358" s="12" t="s">
        <v>72</v>
      </c>
      <c r="AY358" s="225" t="s">
        <v>139</v>
      </c>
    </row>
    <row r="359" spans="2:65" s="12" customFormat="1" ht="13.5">
      <c r="B359" s="215"/>
      <c r="C359" s="216"/>
      <c r="D359" s="206" t="s">
        <v>149</v>
      </c>
      <c r="E359" s="217" t="s">
        <v>21</v>
      </c>
      <c r="F359" s="218" t="s">
        <v>491</v>
      </c>
      <c r="G359" s="216"/>
      <c r="H359" s="219">
        <v>24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149</v>
      </c>
      <c r="AU359" s="225" t="s">
        <v>82</v>
      </c>
      <c r="AV359" s="12" t="s">
        <v>82</v>
      </c>
      <c r="AW359" s="12" t="s">
        <v>35</v>
      </c>
      <c r="AX359" s="12" t="s">
        <v>72</v>
      </c>
      <c r="AY359" s="225" t="s">
        <v>139</v>
      </c>
    </row>
    <row r="360" spans="2:65" s="11" customFormat="1" ht="13.5">
      <c r="B360" s="204"/>
      <c r="C360" s="205"/>
      <c r="D360" s="206" t="s">
        <v>149</v>
      </c>
      <c r="E360" s="207" t="s">
        <v>21</v>
      </c>
      <c r="F360" s="208" t="s">
        <v>492</v>
      </c>
      <c r="G360" s="205"/>
      <c r="H360" s="207" t="s">
        <v>21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149</v>
      </c>
      <c r="AU360" s="214" t="s">
        <v>82</v>
      </c>
      <c r="AV360" s="11" t="s">
        <v>80</v>
      </c>
      <c r="AW360" s="11" t="s">
        <v>35</v>
      </c>
      <c r="AX360" s="11" t="s">
        <v>72</v>
      </c>
      <c r="AY360" s="214" t="s">
        <v>139</v>
      </c>
    </row>
    <row r="361" spans="2:65" s="12" customFormat="1" ht="13.5">
      <c r="B361" s="215"/>
      <c r="C361" s="216"/>
      <c r="D361" s="206" t="s">
        <v>149</v>
      </c>
      <c r="E361" s="217" t="s">
        <v>21</v>
      </c>
      <c r="F361" s="218" t="s">
        <v>493</v>
      </c>
      <c r="G361" s="216"/>
      <c r="H361" s="219">
        <v>20.350000000000001</v>
      </c>
      <c r="I361" s="220"/>
      <c r="J361" s="216"/>
      <c r="K361" s="216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149</v>
      </c>
      <c r="AU361" s="225" t="s">
        <v>82</v>
      </c>
      <c r="AV361" s="12" t="s">
        <v>82</v>
      </c>
      <c r="AW361" s="12" t="s">
        <v>35</v>
      </c>
      <c r="AX361" s="12" t="s">
        <v>72</v>
      </c>
      <c r="AY361" s="225" t="s">
        <v>139</v>
      </c>
    </row>
    <row r="362" spans="2:65" s="12" customFormat="1" ht="13.5">
      <c r="B362" s="215"/>
      <c r="C362" s="216"/>
      <c r="D362" s="206" t="s">
        <v>149</v>
      </c>
      <c r="E362" s="217" t="s">
        <v>21</v>
      </c>
      <c r="F362" s="218" t="s">
        <v>494</v>
      </c>
      <c r="G362" s="216"/>
      <c r="H362" s="219">
        <v>34.97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149</v>
      </c>
      <c r="AU362" s="225" t="s">
        <v>82</v>
      </c>
      <c r="AV362" s="12" t="s">
        <v>82</v>
      </c>
      <c r="AW362" s="12" t="s">
        <v>35</v>
      </c>
      <c r="AX362" s="12" t="s">
        <v>72</v>
      </c>
      <c r="AY362" s="225" t="s">
        <v>139</v>
      </c>
    </row>
    <row r="363" spans="2:65" s="12" customFormat="1" ht="13.5">
      <c r="B363" s="215"/>
      <c r="C363" s="216"/>
      <c r="D363" s="206" t="s">
        <v>149</v>
      </c>
      <c r="E363" s="217" t="s">
        <v>21</v>
      </c>
      <c r="F363" s="218" t="s">
        <v>495</v>
      </c>
      <c r="G363" s="216"/>
      <c r="H363" s="219">
        <v>34.97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149</v>
      </c>
      <c r="AU363" s="225" t="s">
        <v>82</v>
      </c>
      <c r="AV363" s="12" t="s">
        <v>82</v>
      </c>
      <c r="AW363" s="12" t="s">
        <v>35</v>
      </c>
      <c r="AX363" s="12" t="s">
        <v>72</v>
      </c>
      <c r="AY363" s="225" t="s">
        <v>139</v>
      </c>
    </row>
    <row r="364" spans="2:65" s="12" customFormat="1" ht="13.5">
      <c r="B364" s="215"/>
      <c r="C364" s="216"/>
      <c r="D364" s="206" t="s">
        <v>149</v>
      </c>
      <c r="E364" s="217" t="s">
        <v>21</v>
      </c>
      <c r="F364" s="218" t="s">
        <v>496</v>
      </c>
      <c r="G364" s="216"/>
      <c r="H364" s="219">
        <v>34.53</v>
      </c>
      <c r="I364" s="220"/>
      <c r="J364" s="216"/>
      <c r="K364" s="216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149</v>
      </c>
      <c r="AU364" s="225" t="s">
        <v>82</v>
      </c>
      <c r="AV364" s="12" t="s">
        <v>82</v>
      </c>
      <c r="AW364" s="12" t="s">
        <v>35</v>
      </c>
      <c r="AX364" s="12" t="s">
        <v>72</v>
      </c>
      <c r="AY364" s="225" t="s">
        <v>139</v>
      </c>
    </row>
    <row r="365" spans="2:65" s="12" customFormat="1" ht="13.5">
      <c r="B365" s="215"/>
      <c r="C365" s="216"/>
      <c r="D365" s="206" t="s">
        <v>149</v>
      </c>
      <c r="E365" s="217" t="s">
        <v>21</v>
      </c>
      <c r="F365" s="218" t="s">
        <v>497</v>
      </c>
      <c r="G365" s="216"/>
      <c r="H365" s="219">
        <v>11.2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AT365" s="225" t="s">
        <v>149</v>
      </c>
      <c r="AU365" s="225" t="s">
        <v>82</v>
      </c>
      <c r="AV365" s="12" t="s">
        <v>82</v>
      </c>
      <c r="AW365" s="12" t="s">
        <v>35</v>
      </c>
      <c r="AX365" s="12" t="s">
        <v>72</v>
      </c>
      <c r="AY365" s="225" t="s">
        <v>139</v>
      </c>
    </row>
    <row r="366" spans="2:65" s="12" customFormat="1" ht="13.5">
      <c r="B366" s="215"/>
      <c r="C366" s="216"/>
      <c r="D366" s="206" t="s">
        <v>149</v>
      </c>
      <c r="E366" s="217" t="s">
        <v>21</v>
      </c>
      <c r="F366" s="218" t="s">
        <v>498</v>
      </c>
      <c r="G366" s="216"/>
      <c r="H366" s="219">
        <v>11.2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149</v>
      </c>
      <c r="AU366" s="225" t="s">
        <v>82</v>
      </c>
      <c r="AV366" s="12" t="s">
        <v>82</v>
      </c>
      <c r="AW366" s="12" t="s">
        <v>35</v>
      </c>
      <c r="AX366" s="12" t="s">
        <v>72</v>
      </c>
      <c r="AY366" s="225" t="s">
        <v>139</v>
      </c>
    </row>
    <row r="367" spans="2:65" s="12" customFormat="1" ht="13.5">
      <c r="B367" s="215"/>
      <c r="C367" s="216"/>
      <c r="D367" s="206" t="s">
        <v>149</v>
      </c>
      <c r="E367" s="217" t="s">
        <v>21</v>
      </c>
      <c r="F367" s="218" t="s">
        <v>499</v>
      </c>
      <c r="G367" s="216"/>
      <c r="H367" s="219">
        <v>20.74</v>
      </c>
      <c r="I367" s="220"/>
      <c r="J367" s="216"/>
      <c r="K367" s="216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149</v>
      </c>
      <c r="AU367" s="225" t="s">
        <v>82</v>
      </c>
      <c r="AV367" s="12" t="s">
        <v>82</v>
      </c>
      <c r="AW367" s="12" t="s">
        <v>35</v>
      </c>
      <c r="AX367" s="12" t="s">
        <v>72</v>
      </c>
      <c r="AY367" s="225" t="s">
        <v>139</v>
      </c>
    </row>
    <row r="368" spans="2:65" s="13" customFormat="1" ht="13.5">
      <c r="B368" s="226"/>
      <c r="C368" s="227"/>
      <c r="D368" s="206" t="s">
        <v>149</v>
      </c>
      <c r="E368" s="228" t="s">
        <v>21</v>
      </c>
      <c r="F368" s="229" t="s">
        <v>156</v>
      </c>
      <c r="G368" s="227"/>
      <c r="H368" s="230">
        <v>281.16000000000003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AT368" s="236" t="s">
        <v>149</v>
      </c>
      <c r="AU368" s="236" t="s">
        <v>82</v>
      </c>
      <c r="AV368" s="13" t="s">
        <v>147</v>
      </c>
      <c r="AW368" s="13" t="s">
        <v>35</v>
      </c>
      <c r="AX368" s="13" t="s">
        <v>80</v>
      </c>
      <c r="AY368" s="236" t="s">
        <v>139</v>
      </c>
    </row>
    <row r="369" spans="2:65" s="1" customFormat="1" ht="14.45" customHeight="1">
      <c r="B369" s="41"/>
      <c r="C369" s="248" t="s">
        <v>500</v>
      </c>
      <c r="D369" s="248" t="s">
        <v>347</v>
      </c>
      <c r="E369" s="249" t="s">
        <v>501</v>
      </c>
      <c r="F369" s="250" t="s">
        <v>502</v>
      </c>
      <c r="G369" s="251" t="s">
        <v>503</v>
      </c>
      <c r="H369" s="252">
        <v>15</v>
      </c>
      <c r="I369" s="253"/>
      <c r="J369" s="254">
        <f>ROUND(I369*H369,2)</f>
        <v>0</v>
      </c>
      <c r="K369" s="250" t="s">
        <v>371</v>
      </c>
      <c r="L369" s="255"/>
      <c r="M369" s="256" t="s">
        <v>21</v>
      </c>
      <c r="N369" s="257" t="s">
        <v>43</v>
      </c>
      <c r="O369" s="42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AR369" s="24" t="s">
        <v>210</v>
      </c>
      <c r="AT369" s="24" t="s">
        <v>347</v>
      </c>
      <c r="AU369" s="24" t="s">
        <v>82</v>
      </c>
      <c r="AY369" s="24" t="s">
        <v>139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24" t="s">
        <v>80</v>
      </c>
      <c r="BK369" s="203">
        <f>ROUND(I369*H369,2)</f>
        <v>0</v>
      </c>
      <c r="BL369" s="24" t="s">
        <v>147</v>
      </c>
      <c r="BM369" s="24" t="s">
        <v>504</v>
      </c>
    </row>
    <row r="370" spans="2:65" s="1" customFormat="1" ht="14.45" customHeight="1">
      <c r="B370" s="41"/>
      <c r="C370" s="248" t="s">
        <v>505</v>
      </c>
      <c r="D370" s="248" t="s">
        <v>347</v>
      </c>
      <c r="E370" s="249" t="s">
        <v>506</v>
      </c>
      <c r="F370" s="250" t="s">
        <v>507</v>
      </c>
      <c r="G370" s="251" t="s">
        <v>503</v>
      </c>
      <c r="H370" s="252">
        <v>58</v>
      </c>
      <c r="I370" s="253"/>
      <c r="J370" s="254">
        <f>ROUND(I370*H370,2)</f>
        <v>0</v>
      </c>
      <c r="K370" s="250" t="s">
        <v>371</v>
      </c>
      <c r="L370" s="255"/>
      <c r="M370" s="256" t="s">
        <v>21</v>
      </c>
      <c r="N370" s="257" t="s">
        <v>43</v>
      </c>
      <c r="O370" s="42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AR370" s="24" t="s">
        <v>210</v>
      </c>
      <c r="AT370" s="24" t="s">
        <v>347</v>
      </c>
      <c r="AU370" s="24" t="s">
        <v>82</v>
      </c>
      <c r="AY370" s="24" t="s">
        <v>139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24" t="s">
        <v>80</v>
      </c>
      <c r="BK370" s="203">
        <f>ROUND(I370*H370,2)</f>
        <v>0</v>
      </c>
      <c r="BL370" s="24" t="s">
        <v>147</v>
      </c>
      <c r="BM370" s="24" t="s">
        <v>508</v>
      </c>
    </row>
    <row r="371" spans="2:65" s="10" customFormat="1" ht="29.85" customHeight="1">
      <c r="B371" s="176"/>
      <c r="C371" s="177"/>
      <c r="D371" s="178" t="s">
        <v>71</v>
      </c>
      <c r="E371" s="190" t="s">
        <v>509</v>
      </c>
      <c r="F371" s="190" t="s">
        <v>510</v>
      </c>
      <c r="G371" s="177"/>
      <c r="H371" s="177"/>
      <c r="I371" s="180"/>
      <c r="J371" s="191">
        <f>BK371</f>
        <v>0</v>
      </c>
      <c r="K371" s="177"/>
      <c r="L371" s="182"/>
      <c r="M371" s="183"/>
      <c r="N371" s="184"/>
      <c r="O371" s="184"/>
      <c r="P371" s="185">
        <f>SUM(P372:P383)</f>
        <v>0</v>
      </c>
      <c r="Q371" s="184"/>
      <c r="R371" s="185">
        <f>SUM(R372:R383)</f>
        <v>0</v>
      </c>
      <c r="S371" s="184"/>
      <c r="T371" s="186">
        <f>SUM(T372:T383)</f>
        <v>0</v>
      </c>
      <c r="AR371" s="187" t="s">
        <v>80</v>
      </c>
      <c r="AT371" s="188" t="s">
        <v>71</v>
      </c>
      <c r="AU371" s="188" t="s">
        <v>80</v>
      </c>
      <c r="AY371" s="187" t="s">
        <v>139</v>
      </c>
      <c r="BK371" s="189">
        <f>SUM(BK372:BK383)</f>
        <v>0</v>
      </c>
    </row>
    <row r="372" spans="2:65" s="1" customFormat="1" ht="34.15" customHeight="1">
      <c r="B372" s="41"/>
      <c r="C372" s="192" t="s">
        <v>511</v>
      </c>
      <c r="D372" s="192" t="s">
        <v>142</v>
      </c>
      <c r="E372" s="193" t="s">
        <v>512</v>
      </c>
      <c r="F372" s="194" t="s">
        <v>513</v>
      </c>
      <c r="G372" s="195" t="s">
        <v>176</v>
      </c>
      <c r="H372" s="196">
        <v>113.788</v>
      </c>
      <c r="I372" s="197"/>
      <c r="J372" s="198">
        <f>ROUND(I372*H372,2)</f>
        <v>0</v>
      </c>
      <c r="K372" s="194" t="s">
        <v>146</v>
      </c>
      <c r="L372" s="61"/>
      <c r="M372" s="199" t="s">
        <v>21</v>
      </c>
      <c r="N372" s="200" t="s">
        <v>43</v>
      </c>
      <c r="O372" s="42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AR372" s="24" t="s">
        <v>147</v>
      </c>
      <c r="AT372" s="24" t="s">
        <v>142</v>
      </c>
      <c r="AU372" s="24" t="s">
        <v>82</v>
      </c>
      <c r="AY372" s="24" t="s">
        <v>139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24" t="s">
        <v>80</v>
      </c>
      <c r="BK372" s="203">
        <f>ROUND(I372*H372,2)</f>
        <v>0</v>
      </c>
      <c r="BL372" s="24" t="s">
        <v>147</v>
      </c>
      <c r="BM372" s="24" t="s">
        <v>514</v>
      </c>
    </row>
    <row r="373" spans="2:65" s="1" customFormat="1" ht="22.9" customHeight="1">
      <c r="B373" s="41"/>
      <c r="C373" s="192" t="s">
        <v>515</v>
      </c>
      <c r="D373" s="192" t="s">
        <v>142</v>
      </c>
      <c r="E373" s="193" t="s">
        <v>516</v>
      </c>
      <c r="F373" s="194" t="s">
        <v>517</v>
      </c>
      <c r="G373" s="195" t="s">
        <v>203</v>
      </c>
      <c r="H373" s="196">
        <v>13.55</v>
      </c>
      <c r="I373" s="197"/>
      <c r="J373" s="198">
        <f>ROUND(I373*H373,2)</f>
        <v>0</v>
      </c>
      <c r="K373" s="194" t="s">
        <v>146</v>
      </c>
      <c r="L373" s="61"/>
      <c r="M373" s="199" t="s">
        <v>21</v>
      </c>
      <c r="N373" s="200" t="s">
        <v>43</v>
      </c>
      <c r="O373" s="42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AR373" s="24" t="s">
        <v>147</v>
      </c>
      <c r="AT373" s="24" t="s">
        <v>142</v>
      </c>
      <c r="AU373" s="24" t="s">
        <v>82</v>
      </c>
      <c r="AY373" s="24" t="s">
        <v>139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24" t="s">
        <v>80</v>
      </c>
      <c r="BK373" s="203">
        <f>ROUND(I373*H373,2)</f>
        <v>0</v>
      </c>
      <c r="BL373" s="24" t="s">
        <v>147</v>
      </c>
      <c r="BM373" s="24" t="s">
        <v>518</v>
      </c>
    </row>
    <row r="374" spans="2:65" s="12" customFormat="1" ht="13.5">
      <c r="B374" s="215"/>
      <c r="C374" s="216"/>
      <c r="D374" s="206" t="s">
        <v>149</v>
      </c>
      <c r="E374" s="217" t="s">
        <v>21</v>
      </c>
      <c r="F374" s="218" t="s">
        <v>519</v>
      </c>
      <c r="G374" s="216"/>
      <c r="H374" s="219">
        <v>13.55</v>
      </c>
      <c r="I374" s="220"/>
      <c r="J374" s="216"/>
      <c r="K374" s="216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149</v>
      </c>
      <c r="AU374" s="225" t="s">
        <v>82</v>
      </c>
      <c r="AV374" s="12" t="s">
        <v>82</v>
      </c>
      <c r="AW374" s="12" t="s">
        <v>35</v>
      </c>
      <c r="AX374" s="12" t="s">
        <v>80</v>
      </c>
      <c r="AY374" s="225" t="s">
        <v>139</v>
      </c>
    </row>
    <row r="375" spans="2:65" s="1" customFormat="1" ht="22.9" customHeight="1">
      <c r="B375" s="41"/>
      <c r="C375" s="192" t="s">
        <v>520</v>
      </c>
      <c r="D375" s="192" t="s">
        <v>142</v>
      </c>
      <c r="E375" s="193" t="s">
        <v>521</v>
      </c>
      <c r="F375" s="194" t="s">
        <v>522</v>
      </c>
      <c r="G375" s="195" t="s">
        <v>203</v>
      </c>
      <c r="H375" s="196">
        <v>13.375</v>
      </c>
      <c r="I375" s="197"/>
      <c r="J375" s="198">
        <f>ROUND(I375*H375,2)</f>
        <v>0</v>
      </c>
      <c r="K375" s="194" t="s">
        <v>146</v>
      </c>
      <c r="L375" s="61"/>
      <c r="M375" s="199" t="s">
        <v>21</v>
      </c>
      <c r="N375" s="200" t="s">
        <v>43</v>
      </c>
      <c r="O375" s="42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AR375" s="24" t="s">
        <v>147</v>
      </c>
      <c r="AT375" s="24" t="s">
        <v>142</v>
      </c>
      <c r="AU375" s="24" t="s">
        <v>82</v>
      </c>
      <c r="AY375" s="24" t="s">
        <v>139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24" t="s">
        <v>80</v>
      </c>
      <c r="BK375" s="203">
        <f>ROUND(I375*H375,2)</f>
        <v>0</v>
      </c>
      <c r="BL375" s="24" t="s">
        <v>147</v>
      </c>
      <c r="BM375" s="24" t="s">
        <v>523</v>
      </c>
    </row>
    <row r="376" spans="2:65" s="1" customFormat="1" ht="22.9" customHeight="1">
      <c r="B376" s="41"/>
      <c r="C376" s="192" t="s">
        <v>524</v>
      </c>
      <c r="D376" s="192" t="s">
        <v>142</v>
      </c>
      <c r="E376" s="193" t="s">
        <v>525</v>
      </c>
      <c r="F376" s="194" t="s">
        <v>526</v>
      </c>
      <c r="G376" s="195" t="s">
        <v>203</v>
      </c>
      <c r="H376" s="196">
        <v>271</v>
      </c>
      <c r="I376" s="197"/>
      <c r="J376" s="198">
        <f>ROUND(I376*H376,2)</f>
        <v>0</v>
      </c>
      <c r="K376" s="194" t="s">
        <v>146</v>
      </c>
      <c r="L376" s="61"/>
      <c r="M376" s="199" t="s">
        <v>21</v>
      </c>
      <c r="N376" s="200" t="s">
        <v>43</v>
      </c>
      <c r="O376" s="42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AR376" s="24" t="s">
        <v>147</v>
      </c>
      <c r="AT376" s="24" t="s">
        <v>142</v>
      </c>
      <c r="AU376" s="24" t="s">
        <v>82</v>
      </c>
      <c r="AY376" s="24" t="s">
        <v>139</v>
      </c>
      <c r="BE376" s="203">
        <f>IF(N376="základní",J376,0)</f>
        <v>0</v>
      </c>
      <c r="BF376" s="203">
        <f>IF(N376="snížená",J376,0)</f>
        <v>0</v>
      </c>
      <c r="BG376" s="203">
        <f>IF(N376="zákl. přenesená",J376,0)</f>
        <v>0</v>
      </c>
      <c r="BH376" s="203">
        <f>IF(N376="sníž. přenesená",J376,0)</f>
        <v>0</v>
      </c>
      <c r="BI376" s="203">
        <f>IF(N376="nulová",J376,0)</f>
        <v>0</v>
      </c>
      <c r="BJ376" s="24" t="s">
        <v>80</v>
      </c>
      <c r="BK376" s="203">
        <f>ROUND(I376*H376,2)</f>
        <v>0</v>
      </c>
      <c r="BL376" s="24" t="s">
        <v>147</v>
      </c>
      <c r="BM376" s="24" t="s">
        <v>527</v>
      </c>
    </row>
    <row r="377" spans="2:65" s="12" customFormat="1" ht="13.5">
      <c r="B377" s="215"/>
      <c r="C377" s="216"/>
      <c r="D377" s="206" t="s">
        <v>149</v>
      </c>
      <c r="E377" s="216"/>
      <c r="F377" s="218" t="s">
        <v>528</v>
      </c>
      <c r="G377" s="216"/>
      <c r="H377" s="219">
        <v>271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149</v>
      </c>
      <c r="AU377" s="225" t="s">
        <v>82</v>
      </c>
      <c r="AV377" s="12" t="s">
        <v>82</v>
      </c>
      <c r="AW377" s="12" t="s">
        <v>6</v>
      </c>
      <c r="AX377" s="12" t="s">
        <v>80</v>
      </c>
      <c r="AY377" s="225" t="s">
        <v>139</v>
      </c>
    </row>
    <row r="378" spans="2:65" s="1" customFormat="1" ht="22.9" customHeight="1">
      <c r="B378" s="41"/>
      <c r="C378" s="192" t="s">
        <v>529</v>
      </c>
      <c r="D378" s="192" t="s">
        <v>142</v>
      </c>
      <c r="E378" s="193" t="s">
        <v>530</v>
      </c>
      <c r="F378" s="194" t="s">
        <v>531</v>
      </c>
      <c r="G378" s="195" t="s">
        <v>203</v>
      </c>
      <c r="H378" s="196">
        <v>267.5</v>
      </c>
      <c r="I378" s="197"/>
      <c r="J378" s="198">
        <f>ROUND(I378*H378,2)</f>
        <v>0</v>
      </c>
      <c r="K378" s="194" t="s">
        <v>146</v>
      </c>
      <c r="L378" s="61"/>
      <c r="M378" s="199" t="s">
        <v>21</v>
      </c>
      <c r="N378" s="200" t="s">
        <v>43</v>
      </c>
      <c r="O378" s="42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AR378" s="24" t="s">
        <v>147</v>
      </c>
      <c r="AT378" s="24" t="s">
        <v>142</v>
      </c>
      <c r="AU378" s="24" t="s">
        <v>82</v>
      </c>
      <c r="AY378" s="24" t="s">
        <v>139</v>
      </c>
      <c r="BE378" s="203">
        <f>IF(N378="základní",J378,0)</f>
        <v>0</v>
      </c>
      <c r="BF378" s="203">
        <f>IF(N378="snížená",J378,0)</f>
        <v>0</v>
      </c>
      <c r="BG378" s="203">
        <f>IF(N378="zákl. přenesená",J378,0)</f>
        <v>0</v>
      </c>
      <c r="BH378" s="203">
        <f>IF(N378="sníž. přenesená",J378,0)</f>
        <v>0</v>
      </c>
      <c r="BI378" s="203">
        <f>IF(N378="nulová",J378,0)</f>
        <v>0</v>
      </c>
      <c r="BJ378" s="24" t="s">
        <v>80</v>
      </c>
      <c r="BK378" s="203">
        <f>ROUND(I378*H378,2)</f>
        <v>0</v>
      </c>
      <c r="BL378" s="24" t="s">
        <v>147</v>
      </c>
      <c r="BM378" s="24" t="s">
        <v>532</v>
      </c>
    </row>
    <row r="379" spans="2:65" s="12" customFormat="1" ht="13.5">
      <c r="B379" s="215"/>
      <c r="C379" s="216"/>
      <c r="D379" s="206" t="s">
        <v>149</v>
      </c>
      <c r="E379" s="216"/>
      <c r="F379" s="218" t="s">
        <v>533</v>
      </c>
      <c r="G379" s="216"/>
      <c r="H379" s="219">
        <v>267.5</v>
      </c>
      <c r="I379" s="220"/>
      <c r="J379" s="216"/>
      <c r="K379" s="216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149</v>
      </c>
      <c r="AU379" s="225" t="s">
        <v>82</v>
      </c>
      <c r="AV379" s="12" t="s">
        <v>82</v>
      </c>
      <c r="AW379" s="12" t="s">
        <v>6</v>
      </c>
      <c r="AX379" s="12" t="s">
        <v>80</v>
      </c>
      <c r="AY379" s="225" t="s">
        <v>139</v>
      </c>
    </row>
    <row r="380" spans="2:65" s="1" customFormat="1" ht="22.9" customHeight="1">
      <c r="B380" s="41"/>
      <c r="C380" s="192" t="s">
        <v>534</v>
      </c>
      <c r="D380" s="192" t="s">
        <v>142</v>
      </c>
      <c r="E380" s="193" t="s">
        <v>535</v>
      </c>
      <c r="F380" s="194" t="s">
        <v>536</v>
      </c>
      <c r="G380" s="195" t="s">
        <v>176</v>
      </c>
      <c r="H380" s="196">
        <v>113.788</v>
      </c>
      <c r="I380" s="197"/>
      <c r="J380" s="198">
        <f>ROUND(I380*H380,2)</f>
        <v>0</v>
      </c>
      <c r="K380" s="194" t="s">
        <v>146</v>
      </c>
      <c r="L380" s="61"/>
      <c r="M380" s="199" t="s">
        <v>21</v>
      </c>
      <c r="N380" s="200" t="s">
        <v>43</v>
      </c>
      <c r="O380" s="42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AR380" s="24" t="s">
        <v>147</v>
      </c>
      <c r="AT380" s="24" t="s">
        <v>142</v>
      </c>
      <c r="AU380" s="24" t="s">
        <v>82</v>
      </c>
      <c r="AY380" s="24" t="s">
        <v>139</v>
      </c>
      <c r="BE380" s="203">
        <f>IF(N380="základní",J380,0)</f>
        <v>0</v>
      </c>
      <c r="BF380" s="203">
        <f>IF(N380="snížená",J380,0)</f>
        <v>0</v>
      </c>
      <c r="BG380" s="203">
        <f>IF(N380="zákl. přenesená",J380,0)</f>
        <v>0</v>
      </c>
      <c r="BH380" s="203">
        <f>IF(N380="sníž. přenesená",J380,0)</f>
        <v>0</v>
      </c>
      <c r="BI380" s="203">
        <f>IF(N380="nulová",J380,0)</f>
        <v>0</v>
      </c>
      <c r="BJ380" s="24" t="s">
        <v>80</v>
      </c>
      <c r="BK380" s="203">
        <f>ROUND(I380*H380,2)</f>
        <v>0</v>
      </c>
      <c r="BL380" s="24" t="s">
        <v>147</v>
      </c>
      <c r="BM380" s="24" t="s">
        <v>537</v>
      </c>
    </row>
    <row r="381" spans="2:65" s="1" customFormat="1" ht="34.15" customHeight="1">
      <c r="B381" s="41"/>
      <c r="C381" s="192" t="s">
        <v>538</v>
      </c>
      <c r="D381" s="192" t="s">
        <v>142</v>
      </c>
      <c r="E381" s="193" t="s">
        <v>539</v>
      </c>
      <c r="F381" s="194" t="s">
        <v>540</v>
      </c>
      <c r="G381" s="195" t="s">
        <v>176</v>
      </c>
      <c r="H381" s="196">
        <v>1137.8800000000001</v>
      </c>
      <c r="I381" s="197"/>
      <c r="J381" s="198">
        <f>ROUND(I381*H381,2)</f>
        <v>0</v>
      </c>
      <c r="K381" s="194" t="s">
        <v>146</v>
      </c>
      <c r="L381" s="61"/>
      <c r="M381" s="199" t="s">
        <v>21</v>
      </c>
      <c r="N381" s="200" t="s">
        <v>43</v>
      </c>
      <c r="O381" s="42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AR381" s="24" t="s">
        <v>147</v>
      </c>
      <c r="AT381" s="24" t="s">
        <v>142</v>
      </c>
      <c r="AU381" s="24" t="s">
        <v>82</v>
      </c>
      <c r="AY381" s="24" t="s">
        <v>139</v>
      </c>
      <c r="BE381" s="203">
        <f>IF(N381="základní",J381,0)</f>
        <v>0</v>
      </c>
      <c r="BF381" s="203">
        <f>IF(N381="snížená",J381,0)</f>
        <v>0</v>
      </c>
      <c r="BG381" s="203">
        <f>IF(N381="zákl. přenesená",J381,0)</f>
        <v>0</v>
      </c>
      <c r="BH381" s="203">
        <f>IF(N381="sníž. přenesená",J381,0)</f>
        <v>0</v>
      </c>
      <c r="BI381" s="203">
        <f>IF(N381="nulová",J381,0)</f>
        <v>0</v>
      </c>
      <c r="BJ381" s="24" t="s">
        <v>80</v>
      </c>
      <c r="BK381" s="203">
        <f>ROUND(I381*H381,2)</f>
        <v>0</v>
      </c>
      <c r="BL381" s="24" t="s">
        <v>147</v>
      </c>
      <c r="BM381" s="24" t="s">
        <v>541</v>
      </c>
    </row>
    <row r="382" spans="2:65" s="12" customFormat="1" ht="13.5">
      <c r="B382" s="215"/>
      <c r="C382" s="216"/>
      <c r="D382" s="206" t="s">
        <v>149</v>
      </c>
      <c r="E382" s="216"/>
      <c r="F382" s="218" t="s">
        <v>542</v>
      </c>
      <c r="G382" s="216"/>
      <c r="H382" s="219">
        <v>1137.8800000000001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149</v>
      </c>
      <c r="AU382" s="225" t="s">
        <v>82</v>
      </c>
      <c r="AV382" s="12" t="s">
        <v>82</v>
      </c>
      <c r="AW382" s="12" t="s">
        <v>6</v>
      </c>
      <c r="AX382" s="12" t="s">
        <v>80</v>
      </c>
      <c r="AY382" s="225" t="s">
        <v>139</v>
      </c>
    </row>
    <row r="383" spans="2:65" s="1" customFormat="1" ht="22.9" customHeight="1">
      <c r="B383" s="41"/>
      <c r="C383" s="192" t="s">
        <v>543</v>
      </c>
      <c r="D383" s="192" t="s">
        <v>142</v>
      </c>
      <c r="E383" s="193" t="s">
        <v>544</v>
      </c>
      <c r="F383" s="194" t="s">
        <v>545</v>
      </c>
      <c r="G383" s="195" t="s">
        <v>176</v>
      </c>
      <c r="H383" s="196">
        <v>113.788</v>
      </c>
      <c r="I383" s="197"/>
      <c r="J383" s="198">
        <f>ROUND(I383*H383,2)</f>
        <v>0</v>
      </c>
      <c r="K383" s="194" t="s">
        <v>146</v>
      </c>
      <c r="L383" s="61"/>
      <c r="M383" s="199" t="s">
        <v>21</v>
      </c>
      <c r="N383" s="200" t="s">
        <v>43</v>
      </c>
      <c r="O383" s="42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AR383" s="24" t="s">
        <v>147</v>
      </c>
      <c r="AT383" s="24" t="s">
        <v>142</v>
      </c>
      <c r="AU383" s="24" t="s">
        <v>82</v>
      </c>
      <c r="AY383" s="24" t="s">
        <v>139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24" t="s">
        <v>80</v>
      </c>
      <c r="BK383" s="203">
        <f>ROUND(I383*H383,2)</f>
        <v>0</v>
      </c>
      <c r="BL383" s="24" t="s">
        <v>147</v>
      </c>
      <c r="BM383" s="24" t="s">
        <v>546</v>
      </c>
    </row>
    <row r="384" spans="2:65" s="10" customFormat="1" ht="29.85" customHeight="1">
      <c r="B384" s="176"/>
      <c r="C384" s="177"/>
      <c r="D384" s="178" t="s">
        <v>71</v>
      </c>
      <c r="E384" s="190" t="s">
        <v>547</v>
      </c>
      <c r="F384" s="190" t="s">
        <v>548</v>
      </c>
      <c r="G384" s="177"/>
      <c r="H384" s="177"/>
      <c r="I384" s="180"/>
      <c r="J384" s="191">
        <f>BK384</f>
        <v>0</v>
      </c>
      <c r="K384" s="177"/>
      <c r="L384" s="182"/>
      <c r="M384" s="183"/>
      <c r="N384" s="184"/>
      <c r="O384" s="184"/>
      <c r="P384" s="185">
        <f>P385</f>
        <v>0</v>
      </c>
      <c r="Q384" s="184"/>
      <c r="R384" s="185">
        <f>R385</f>
        <v>0</v>
      </c>
      <c r="S384" s="184"/>
      <c r="T384" s="186">
        <f>T385</f>
        <v>0</v>
      </c>
      <c r="AR384" s="187" t="s">
        <v>80</v>
      </c>
      <c r="AT384" s="188" t="s">
        <v>71</v>
      </c>
      <c r="AU384" s="188" t="s">
        <v>80</v>
      </c>
      <c r="AY384" s="187" t="s">
        <v>139</v>
      </c>
      <c r="BK384" s="189">
        <f>BK385</f>
        <v>0</v>
      </c>
    </row>
    <row r="385" spans="2:65" s="1" customFormat="1" ht="45.6" customHeight="1">
      <c r="B385" s="41"/>
      <c r="C385" s="192" t="s">
        <v>549</v>
      </c>
      <c r="D385" s="192" t="s">
        <v>142</v>
      </c>
      <c r="E385" s="193" t="s">
        <v>550</v>
      </c>
      <c r="F385" s="194" t="s">
        <v>551</v>
      </c>
      <c r="G385" s="195" t="s">
        <v>176</v>
      </c>
      <c r="H385" s="196">
        <v>50.646999999999998</v>
      </c>
      <c r="I385" s="197"/>
      <c r="J385" s="198">
        <f>ROUND(I385*H385,2)</f>
        <v>0</v>
      </c>
      <c r="K385" s="194" t="s">
        <v>146</v>
      </c>
      <c r="L385" s="61"/>
      <c r="M385" s="199" t="s">
        <v>21</v>
      </c>
      <c r="N385" s="200" t="s">
        <v>43</v>
      </c>
      <c r="O385" s="42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AR385" s="24" t="s">
        <v>147</v>
      </c>
      <c r="AT385" s="24" t="s">
        <v>142</v>
      </c>
      <c r="AU385" s="24" t="s">
        <v>82</v>
      </c>
      <c r="AY385" s="24" t="s">
        <v>139</v>
      </c>
      <c r="BE385" s="203">
        <f>IF(N385="základní",J385,0)</f>
        <v>0</v>
      </c>
      <c r="BF385" s="203">
        <f>IF(N385="snížená",J385,0)</f>
        <v>0</v>
      </c>
      <c r="BG385" s="203">
        <f>IF(N385="zákl. přenesená",J385,0)</f>
        <v>0</v>
      </c>
      <c r="BH385" s="203">
        <f>IF(N385="sníž. přenesená",J385,0)</f>
        <v>0</v>
      </c>
      <c r="BI385" s="203">
        <f>IF(N385="nulová",J385,0)</f>
        <v>0</v>
      </c>
      <c r="BJ385" s="24" t="s">
        <v>80</v>
      </c>
      <c r="BK385" s="203">
        <f>ROUND(I385*H385,2)</f>
        <v>0</v>
      </c>
      <c r="BL385" s="24" t="s">
        <v>147</v>
      </c>
      <c r="BM385" s="24" t="s">
        <v>552</v>
      </c>
    </row>
    <row r="386" spans="2:65" s="10" customFormat="1" ht="37.35" customHeight="1">
      <c r="B386" s="176"/>
      <c r="C386" s="177"/>
      <c r="D386" s="178" t="s">
        <v>71</v>
      </c>
      <c r="E386" s="179" t="s">
        <v>553</v>
      </c>
      <c r="F386" s="179" t="s">
        <v>554</v>
      </c>
      <c r="G386" s="177"/>
      <c r="H386" s="177"/>
      <c r="I386" s="180"/>
      <c r="J386" s="181">
        <f>BK386</f>
        <v>0</v>
      </c>
      <c r="K386" s="177"/>
      <c r="L386" s="182"/>
      <c r="M386" s="183"/>
      <c r="N386" s="184"/>
      <c r="O386" s="184"/>
      <c r="P386" s="185">
        <f>P387+P431+P435+P459+P534+P623+P632</f>
        <v>0</v>
      </c>
      <c r="Q386" s="184"/>
      <c r="R386" s="185">
        <f>R387+R431+R435+R459+R534+R623+R632</f>
        <v>28.021801610000004</v>
      </c>
      <c r="S386" s="184"/>
      <c r="T386" s="186">
        <f>T387+T431+T435+T459+T534+T623+T632</f>
        <v>56.491058539999997</v>
      </c>
      <c r="AR386" s="187" t="s">
        <v>82</v>
      </c>
      <c r="AT386" s="188" t="s">
        <v>71</v>
      </c>
      <c r="AU386" s="188" t="s">
        <v>72</v>
      </c>
      <c r="AY386" s="187" t="s">
        <v>139</v>
      </c>
      <c r="BK386" s="189">
        <f>BK387+BK431+BK435+BK459+BK534+BK623+BK632</f>
        <v>0</v>
      </c>
    </row>
    <row r="387" spans="2:65" s="10" customFormat="1" ht="19.899999999999999" customHeight="1">
      <c r="B387" s="176"/>
      <c r="C387" s="177"/>
      <c r="D387" s="178" t="s">
        <v>71</v>
      </c>
      <c r="E387" s="190" t="s">
        <v>555</v>
      </c>
      <c r="F387" s="190" t="s">
        <v>556</v>
      </c>
      <c r="G387" s="177"/>
      <c r="H387" s="177"/>
      <c r="I387" s="180"/>
      <c r="J387" s="191">
        <f>BK387</f>
        <v>0</v>
      </c>
      <c r="K387" s="177"/>
      <c r="L387" s="182"/>
      <c r="M387" s="183"/>
      <c r="N387" s="184"/>
      <c r="O387" s="184"/>
      <c r="P387" s="185">
        <f>SUM(P388:P430)</f>
        <v>0</v>
      </c>
      <c r="Q387" s="184"/>
      <c r="R387" s="185">
        <f>SUM(R388:R430)</f>
        <v>2.4065583999999998</v>
      </c>
      <c r="S387" s="184"/>
      <c r="T387" s="186">
        <f>SUM(T388:T430)</f>
        <v>4.3196399999999997</v>
      </c>
      <c r="AR387" s="187" t="s">
        <v>82</v>
      </c>
      <c r="AT387" s="188" t="s">
        <v>71</v>
      </c>
      <c r="AU387" s="188" t="s">
        <v>80</v>
      </c>
      <c r="AY387" s="187" t="s">
        <v>139</v>
      </c>
      <c r="BK387" s="189">
        <f>SUM(BK388:BK430)</f>
        <v>0</v>
      </c>
    </row>
    <row r="388" spans="2:65" s="1" customFormat="1" ht="34.15" customHeight="1">
      <c r="B388" s="41"/>
      <c r="C388" s="192" t="s">
        <v>557</v>
      </c>
      <c r="D388" s="192" t="s">
        <v>142</v>
      </c>
      <c r="E388" s="193" t="s">
        <v>558</v>
      </c>
      <c r="F388" s="194" t="s">
        <v>559</v>
      </c>
      <c r="G388" s="195" t="s">
        <v>182</v>
      </c>
      <c r="H388" s="196">
        <v>147.63999999999999</v>
      </c>
      <c r="I388" s="197"/>
      <c r="J388" s="198">
        <f>ROUND(I388*H388,2)</f>
        <v>0</v>
      </c>
      <c r="K388" s="194" t="s">
        <v>146</v>
      </c>
      <c r="L388" s="61"/>
      <c r="M388" s="199" t="s">
        <v>21</v>
      </c>
      <c r="N388" s="200" t="s">
        <v>43</v>
      </c>
      <c r="O388" s="42"/>
      <c r="P388" s="201">
        <f>O388*H388</f>
        <v>0</v>
      </c>
      <c r="Q388" s="201">
        <v>1.223E-2</v>
      </c>
      <c r="R388" s="201">
        <f>Q388*H388</f>
        <v>1.8056371999999998</v>
      </c>
      <c r="S388" s="201">
        <v>0</v>
      </c>
      <c r="T388" s="202">
        <f>S388*H388</f>
        <v>0</v>
      </c>
      <c r="AR388" s="24" t="s">
        <v>291</v>
      </c>
      <c r="AT388" s="24" t="s">
        <v>142</v>
      </c>
      <c r="AU388" s="24" t="s">
        <v>82</v>
      </c>
      <c r="AY388" s="24" t="s">
        <v>139</v>
      </c>
      <c r="BE388" s="203">
        <f>IF(N388="základní",J388,0)</f>
        <v>0</v>
      </c>
      <c r="BF388" s="203">
        <f>IF(N388="snížená",J388,0)</f>
        <v>0</v>
      </c>
      <c r="BG388" s="203">
        <f>IF(N388="zákl. přenesená",J388,0)</f>
        <v>0</v>
      </c>
      <c r="BH388" s="203">
        <f>IF(N388="sníž. přenesená",J388,0)</f>
        <v>0</v>
      </c>
      <c r="BI388" s="203">
        <f>IF(N388="nulová",J388,0)</f>
        <v>0</v>
      </c>
      <c r="BJ388" s="24" t="s">
        <v>80</v>
      </c>
      <c r="BK388" s="203">
        <f>ROUND(I388*H388,2)</f>
        <v>0</v>
      </c>
      <c r="BL388" s="24" t="s">
        <v>291</v>
      </c>
      <c r="BM388" s="24" t="s">
        <v>560</v>
      </c>
    </row>
    <row r="389" spans="2:65" s="12" customFormat="1" ht="13.5">
      <c r="B389" s="215"/>
      <c r="C389" s="216"/>
      <c r="D389" s="206" t="s">
        <v>149</v>
      </c>
      <c r="E389" s="217" t="s">
        <v>21</v>
      </c>
      <c r="F389" s="218" t="s">
        <v>561</v>
      </c>
      <c r="G389" s="216"/>
      <c r="H389" s="219">
        <v>21.96</v>
      </c>
      <c r="I389" s="220"/>
      <c r="J389" s="216"/>
      <c r="K389" s="216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149</v>
      </c>
      <c r="AU389" s="225" t="s">
        <v>82</v>
      </c>
      <c r="AV389" s="12" t="s">
        <v>82</v>
      </c>
      <c r="AW389" s="12" t="s">
        <v>35</v>
      </c>
      <c r="AX389" s="12" t="s">
        <v>72</v>
      </c>
      <c r="AY389" s="225" t="s">
        <v>139</v>
      </c>
    </row>
    <row r="390" spans="2:65" s="12" customFormat="1" ht="13.5">
      <c r="B390" s="215"/>
      <c r="C390" s="216"/>
      <c r="D390" s="206" t="s">
        <v>149</v>
      </c>
      <c r="E390" s="217" t="s">
        <v>21</v>
      </c>
      <c r="F390" s="218" t="s">
        <v>562</v>
      </c>
      <c r="G390" s="216"/>
      <c r="H390" s="219">
        <v>33.75</v>
      </c>
      <c r="I390" s="220"/>
      <c r="J390" s="216"/>
      <c r="K390" s="216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149</v>
      </c>
      <c r="AU390" s="225" t="s">
        <v>82</v>
      </c>
      <c r="AV390" s="12" t="s">
        <v>82</v>
      </c>
      <c r="AW390" s="12" t="s">
        <v>35</v>
      </c>
      <c r="AX390" s="12" t="s">
        <v>72</v>
      </c>
      <c r="AY390" s="225" t="s">
        <v>139</v>
      </c>
    </row>
    <row r="391" spans="2:65" s="12" customFormat="1" ht="13.5">
      <c r="B391" s="215"/>
      <c r="C391" s="216"/>
      <c r="D391" s="206" t="s">
        <v>149</v>
      </c>
      <c r="E391" s="217" t="s">
        <v>21</v>
      </c>
      <c r="F391" s="218" t="s">
        <v>563</v>
      </c>
      <c r="G391" s="216"/>
      <c r="H391" s="219">
        <v>33.75</v>
      </c>
      <c r="I391" s="220"/>
      <c r="J391" s="216"/>
      <c r="K391" s="216"/>
      <c r="L391" s="221"/>
      <c r="M391" s="222"/>
      <c r="N391" s="223"/>
      <c r="O391" s="223"/>
      <c r="P391" s="223"/>
      <c r="Q391" s="223"/>
      <c r="R391" s="223"/>
      <c r="S391" s="223"/>
      <c r="T391" s="224"/>
      <c r="AT391" s="225" t="s">
        <v>149</v>
      </c>
      <c r="AU391" s="225" t="s">
        <v>82</v>
      </c>
      <c r="AV391" s="12" t="s">
        <v>82</v>
      </c>
      <c r="AW391" s="12" t="s">
        <v>35</v>
      </c>
      <c r="AX391" s="12" t="s">
        <v>72</v>
      </c>
      <c r="AY391" s="225" t="s">
        <v>139</v>
      </c>
    </row>
    <row r="392" spans="2:65" s="12" customFormat="1" ht="13.5">
      <c r="B392" s="215"/>
      <c r="C392" s="216"/>
      <c r="D392" s="206" t="s">
        <v>149</v>
      </c>
      <c r="E392" s="217" t="s">
        <v>21</v>
      </c>
      <c r="F392" s="218" t="s">
        <v>564</v>
      </c>
      <c r="G392" s="216"/>
      <c r="H392" s="219">
        <v>34.54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149</v>
      </c>
      <c r="AU392" s="225" t="s">
        <v>82</v>
      </c>
      <c r="AV392" s="12" t="s">
        <v>82</v>
      </c>
      <c r="AW392" s="12" t="s">
        <v>35</v>
      </c>
      <c r="AX392" s="12" t="s">
        <v>72</v>
      </c>
      <c r="AY392" s="225" t="s">
        <v>139</v>
      </c>
    </row>
    <row r="393" spans="2:65" s="12" customFormat="1" ht="13.5">
      <c r="B393" s="215"/>
      <c r="C393" s="216"/>
      <c r="D393" s="206" t="s">
        <v>149</v>
      </c>
      <c r="E393" s="217" t="s">
        <v>21</v>
      </c>
      <c r="F393" s="218" t="s">
        <v>565</v>
      </c>
      <c r="G393" s="216"/>
      <c r="H393" s="219">
        <v>11.82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149</v>
      </c>
      <c r="AU393" s="225" t="s">
        <v>82</v>
      </c>
      <c r="AV393" s="12" t="s">
        <v>82</v>
      </c>
      <c r="AW393" s="12" t="s">
        <v>35</v>
      </c>
      <c r="AX393" s="12" t="s">
        <v>72</v>
      </c>
      <c r="AY393" s="225" t="s">
        <v>139</v>
      </c>
    </row>
    <row r="394" spans="2:65" s="12" customFormat="1" ht="13.5">
      <c r="B394" s="215"/>
      <c r="C394" s="216"/>
      <c r="D394" s="206" t="s">
        <v>149</v>
      </c>
      <c r="E394" s="217" t="s">
        <v>21</v>
      </c>
      <c r="F394" s="218" t="s">
        <v>566</v>
      </c>
      <c r="G394" s="216"/>
      <c r="H394" s="219">
        <v>11.82</v>
      </c>
      <c r="I394" s="220"/>
      <c r="J394" s="216"/>
      <c r="K394" s="216"/>
      <c r="L394" s="221"/>
      <c r="M394" s="222"/>
      <c r="N394" s="223"/>
      <c r="O394" s="223"/>
      <c r="P394" s="223"/>
      <c r="Q394" s="223"/>
      <c r="R394" s="223"/>
      <c r="S394" s="223"/>
      <c r="T394" s="224"/>
      <c r="AT394" s="225" t="s">
        <v>149</v>
      </c>
      <c r="AU394" s="225" t="s">
        <v>82</v>
      </c>
      <c r="AV394" s="12" t="s">
        <v>82</v>
      </c>
      <c r="AW394" s="12" t="s">
        <v>35</v>
      </c>
      <c r="AX394" s="12" t="s">
        <v>72</v>
      </c>
      <c r="AY394" s="225" t="s">
        <v>139</v>
      </c>
    </row>
    <row r="395" spans="2:65" s="13" customFormat="1" ht="13.5">
      <c r="B395" s="226"/>
      <c r="C395" s="227"/>
      <c r="D395" s="206" t="s">
        <v>149</v>
      </c>
      <c r="E395" s="228" t="s">
        <v>21</v>
      </c>
      <c r="F395" s="229" t="s">
        <v>156</v>
      </c>
      <c r="G395" s="227"/>
      <c r="H395" s="230">
        <v>147.63999999999999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AT395" s="236" t="s">
        <v>149</v>
      </c>
      <c r="AU395" s="236" t="s">
        <v>82</v>
      </c>
      <c r="AV395" s="13" t="s">
        <v>147</v>
      </c>
      <c r="AW395" s="13" t="s">
        <v>35</v>
      </c>
      <c r="AX395" s="13" t="s">
        <v>80</v>
      </c>
      <c r="AY395" s="236" t="s">
        <v>139</v>
      </c>
    </row>
    <row r="396" spans="2:65" s="1" customFormat="1" ht="34.15" customHeight="1">
      <c r="B396" s="41"/>
      <c r="C396" s="192" t="s">
        <v>567</v>
      </c>
      <c r="D396" s="192" t="s">
        <v>142</v>
      </c>
      <c r="E396" s="193" t="s">
        <v>568</v>
      </c>
      <c r="F396" s="194" t="s">
        <v>569</v>
      </c>
      <c r="G396" s="195" t="s">
        <v>182</v>
      </c>
      <c r="H396" s="196">
        <v>18.5</v>
      </c>
      <c r="I396" s="197"/>
      <c r="J396" s="198">
        <f>ROUND(I396*H396,2)</f>
        <v>0</v>
      </c>
      <c r="K396" s="194" t="s">
        <v>146</v>
      </c>
      <c r="L396" s="61"/>
      <c r="M396" s="199" t="s">
        <v>21</v>
      </c>
      <c r="N396" s="200" t="s">
        <v>43</v>
      </c>
      <c r="O396" s="42"/>
      <c r="P396" s="201">
        <f>O396*H396</f>
        <v>0</v>
      </c>
      <c r="Q396" s="201">
        <v>1.2540000000000001E-2</v>
      </c>
      <c r="R396" s="201">
        <f>Q396*H396</f>
        <v>0.23199</v>
      </c>
      <c r="S396" s="201">
        <v>0</v>
      </c>
      <c r="T396" s="202">
        <f>S396*H396</f>
        <v>0</v>
      </c>
      <c r="AR396" s="24" t="s">
        <v>291</v>
      </c>
      <c r="AT396" s="24" t="s">
        <v>142</v>
      </c>
      <c r="AU396" s="24" t="s">
        <v>82</v>
      </c>
      <c r="AY396" s="24" t="s">
        <v>139</v>
      </c>
      <c r="BE396" s="203">
        <f>IF(N396="základní",J396,0)</f>
        <v>0</v>
      </c>
      <c r="BF396" s="203">
        <f>IF(N396="snížená",J396,0)</f>
        <v>0</v>
      </c>
      <c r="BG396" s="203">
        <f>IF(N396="zákl. přenesená",J396,0)</f>
        <v>0</v>
      </c>
      <c r="BH396" s="203">
        <f>IF(N396="sníž. přenesená",J396,0)</f>
        <v>0</v>
      </c>
      <c r="BI396" s="203">
        <f>IF(N396="nulová",J396,0)</f>
        <v>0</v>
      </c>
      <c r="BJ396" s="24" t="s">
        <v>80</v>
      </c>
      <c r="BK396" s="203">
        <f>ROUND(I396*H396,2)</f>
        <v>0</v>
      </c>
      <c r="BL396" s="24" t="s">
        <v>291</v>
      </c>
      <c r="BM396" s="24" t="s">
        <v>570</v>
      </c>
    </row>
    <row r="397" spans="2:65" s="11" customFormat="1" ht="13.5">
      <c r="B397" s="204"/>
      <c r="C397" s="205"/>
      <c r="D397" s="206" t="s">
        <v>149</v>
      </c>
      <c r="E397" s="207" t="s">
        <v>21</v>
      </c>
      <c r="F397" s="208" t="s">
        <v>310</v>
      </c>
      <c r="G397" s="205"/>
      <c r="H397" s="207" t="s">
        <v>21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149</v>
      </c>
      <c r="AU397" s="214" t="s">
        <v>82</v>
      </c>
      <c r="AV397" s="11" t="s">
        <v>80</v>
      </c>
      <c r="AW397" s="11" t="s">
        <v>35</v>
      </c>
      <c r="AX397" s="11" t="s">
        <v>72</v>
      </c>
      <c r="AY397" s="214" t="s">
        <v>139</v>
      </c>
    </row>
    <row r="398" spans="2:65" s="12" customFormat="1" ht="13.5">
      <c r="B398" s="215"/>
      <c r="C398" s="216"/>
      <c r="D398" s="206" t="s">
        <v>149</v>
      </c>
      <c r="E398" s="217" t="s">
        <v>21</v>
      </c>
      <c r="F398" s="218" t="s">
        <v>571</v>
      </c>
      <c r="G398" s="216"/>
      <c r="H398" s="219">
        <v>18.5</v>
      </c>
      <c r="I398" s="220"/>
      <c r="J398" s="216"/>
      <c r="K398" s="216"/>
      <c r="L398" s="221"/>
      <c r="M398" s="222"/>
      <c r="N398" s="223"/>
      <c r="O398" s="223"/>
      <c r="P398" s="223"/>
      <c r="Q398" s="223"/>
      <c r="R398" s="223"/>
      <c r="S398" s="223"/>
      <c r="T398" s="224"/>
      <c r="AT398" s="225" t="s">
        <v>149</v>
      </c>
      <c r="AU398" s="225" t="s">
        <v>82</v>
      </c>
      <c r="AV398" s="12" t="s">
        <v>82</v>
      </c>
      <c r="AW398" s="12" t="s">
        <v>35</v>
      </c>
      <c r="AX398" s="12" t="s">
        <v>80</v>
      </c>
      <c r="AY398" s="225" t="s">
        <v>139</v>
      </c>
    </row>
    <row r="399" spans="2:65" s="1" customFormat="1" ht="34.15" customHeight="1">
      <c r="B399" s="41"/>
      <c r="C399" s="192" t="s">
        <v>572</v>
      </c>
      <c r="D399" s="192" t="s">
        <v>142</v>
      </c>
      <c r="E399" s="193" t="s">
        <v>573</v>
      </c>
      <c r="F399" s="194" t="s">
        <v>574</v>
      </c>
      <c r="G399" s="195" t="s">
        <v>203</v>
      </c>
      <c r="H399" s="196">
        <v>376.47</v>
      </c>
      <c r="I399" s="197"/>
      <c r="J399" s="198">
        <f>ROUND(I399*H399,2)</f>
        <v>0</v>
      </c>
      <c r="K399" s="194" t="s">
        <v>146</v>
      </c>
      <c r="L399" s="61"/>
      <c r="M399" s="199" t="s">
        <v>21</v>
      </c>
      <c r="N399" s="200" t="s">
        <v>43</v>
      </c>
      <c r="O399" s="42"/>
      <c r="P399" s="201">
        <f>O399*H399</f>
        <v>0</v>
      </c>
      <c r="Q399" s="201">
        <v>2.5999999999999998E-4</v>
      </c>
      <c r="R399" s="201">
        <f>Q399*H399</f>
        <v>9.7882200000000003E-2</v>
      </c>
      <c r="S399" s="201">
        <v>0</v>
      </c>
      <c r="T399" s="202">
        <f>S399*H399</f>
        <v>0</v>
      </c>
      <c r="AR399" s="24" t="s">
        <v>291</v>
      </c>
      <c r="AT399" s="24" t="s">
        <v>142</v>
      </c>
      <c r="AU399" s="24" t="s">
        <v>82</v>
      </c>
      <c r="AY399" s="24" t="s">
        <v>139</v>
      </c>
      <c r="BE399" s="203">
        <f>IF(N399="základní",J399,0)</f>
        <v>0</v>
      </c>
      <c r="BF399" s="203">
        <f>IF(N399="snížená",J399,0)</f>
        <v>0</v>
      </c>
      <c r="BG399" s="203">
        <f>IF(N399="zákl. přenesená",J399,0)</f>
        <v>0</v>
      </c>
      <c r="BH399" s="203">
        <f>IF(N399="sníž. přenesená",J399,0)</f>
        <v>0</v>
      </c>
      <c r="BI399" s="203">
        <f>IF(N399="nulová",J399,0)</f>
        <v>0</v>
      </c>
      <c r="BJ399" s="24" t="s">
        <v>80</v>
      </c>
      <c r="BK399" s="203">
        <f>ROUND(I399*H399,2)</f>
        <v>0</v>
      </c>
      <c r="BL399" s="24" t="s">
        <v>291</v>
      </c>
      <c r="BM399" s="24" t="s">
        <v>575</v>
      </c>
    </row>
    <row r="400" spans="2:65" s="11" customFormat="1" ht="13.5">
      <c r="B400" s="204"/>
      <c r="C400" s="205"/>
      <c r="D400" s="206" t="s">
        <v>149</v>
      </c>
      <c r="E400" s="207" t="s">
        <v>21</v>
      </c>
      <c r="F400" s="208" t="s">
        <v>150</v>
      </c>
      <c r="G400" s="205"/>
      <c r="H400" s="207" t="s">
        <v>21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149</v>
      </c>
      <c r="AU400" s="214" t="s">
        <v>82</v>
      </c>
      <c r="AV400" s="11" t="s">
        <v>80</v>
      </c>
      <c r="AW400" s="11" t="s">
        <v>35</v>
      </c>
      <c r="AX400" s="11" t="s">
        <v>72</v>
      </c>
      <c r="AY400" s="214" t="s">
        <v>139</v>
      </c>
    </row>
    <row r="401" spans="2:51" s="12" customFormat="1" ht="13.5">
      <c r="B401" s="215"/>
      <c r="C401" s="216"/>
      <c r="D401" s="206" t="s">
        <v>149</v>
      </c>
      <c r="E401" s="217" t="s">
        <v>21</v>
      </c>
      <c r="F401" s="218" t="s">
        <v>576</v>
      </c>
      <c r="G401" s="216"/>
      <c r="H401" s="219">
        <v>10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149</v>
      </c>
      <c r="AU401" s="225" t="s">
        <v>82</v>
      </c>
      <c r="AV401" s="12" t="s">
        <v>82</v>
      </c>
      <c r="AW401" s="12" t="s">
        <v>35</v>
      </c>
      <c r="AX401" s="12" t="s">
        <v>72</v>
      </c>
      <c r="AY401" s="225" t="s">
        <v>139</v>
      </c>
    </row>
    <row r="402" spans="2:51" s="12" customFormat="1" ht="13.5">
      <c r="B402" s="215"/>
      <c r="C402" s="216"/>
      <c r="D402" s="206" t="s">
        <v>149</v>
      </c>
      <c r="E402" s="217" t="s">
        <v>21</v>
      </c>
      <c r="F402" s="218" t="s">
        <v>577</v>
      </c>
      <c r="G402" s="216"/>
      <c r="H402" s="219">
        <v>19.21</v>
      </c>
      <c r="I402" s="220"/>
      <c r="J402" s="216"/>
      <c r="K402" s="216"/>
      <c r="L402" s="221"/>
      <c r="M402" s="222"/>
      <c r="N402" s="223"/>
      <c r="O402" s="223"/>
      <c r="P402" s="223"/>
      <c r="Q402" s="223"/>
      <c r="R402" s="223"/>
      <c r="S402" s="223"/>
      <c r="T402" s="224"/>
      <c r="AT402" s="225" t="s">
        <v>149</v>
      </c>
      <c r="AU402" s="225" t="s">
        <v>82</v>
      </c>
      <c r="AV402" s="12" t="s">
        <v>82</v>
      </c>
      <c r="AW402" s="12" t="s">
        <v>35</v>
      </c>
      <c r="AX402" s="12" t="s">
        <v>72</v>
      </c>
      <c r="AY402" s="225" t="s">
        <v>139</v>
      </c>
    </row>
    <row r="403" spans="2:51" s="12" customFormat="1" ht="13.5">
      <c r="B403" s="215"/>
      <c r="C403" s="216"/>
      <c r="D403" s="206" t="s">
        <v>149</v>
      </c>
      <c r="E403" s="217" t="s">
        <v>21</v>
      </c>
      <c r="F403" s="218" t="s">
        <v>578</v>
      </c>
      <c r="G403" s="216"/>
      <c r="H403" s="219">
        <v>19.329999999999998</v>
      </c>
      <c r="I403" s="220"/>
      <c r="J403" s="216"/>
      <c r="K403" s="216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149</v>
      </c>
      <c r="AU403" s="225" t="s">
        <v>82</v>
      </c>
      <c r="AV403" s="12" t="s">
        <v>82</v>
      </c>
      <c r="AW403" s="12" t="s">
        <v>35</v>
      </c>
      <c r="AX403" s="12" t="s">
        <v>72</v>
      </c>
      <c r="AY403" s="225" t="s">
        <v>139</v>
      </c>
    </row>
    <row r="404" spans="2:51" s="11" customFormat="1" ht="13.5">
      <c r="B404" s="204"/>
      <c r="C404" s="205"/>
      <c r="D404" s="206" t="s">
        <v>149</v>
      </c>
      <c r="E404" s="207" t="s">
        <v>21</v>
      </c>
      <c r="F404" s="208" t="s">
        <v>152</v>
      </c>
      <c r="G404" s="205"/>
      <c r="H404" s="207" t="s">
        <v>21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149</v>
      </c>
      <c r="AU404" s="214" t="s">
        <v>82</v>
      </c>
      <c r="AV404" s="11" t="s">
        <v>80</v>
      </c>
      <c r="AW404" s="11" t="s">
        <v>35</v>
      </c>
      <c r="AX404" s="11" t="s">
        <v>72</v>
      </c>
      <c r="AY404" s="214" t="s">
        <v>139</v>
      </c>
    </row>
    <row r="405" spans="2:51" s="12" customFormat="1" ht="13.5">
      <c r="B405" s="215"/>
      <c r="C405" s="216"/>
      <c r="D405" s="206" t="s">
        <v>149</v>
      </c>
      <c r="E405" s="217" t="s">
        <v>21</v>
      </c>
      <c r="F405" s="218" t="s">
        <v>579</v>
      </c>
      <c r="G405" s="216"/>
      <c r="H405" s="219">
        <v>14.65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149</v>
      </c>
      <c r="AU405" s="225" t="s">
        <v>82</v>
      </c>
      <c r="AV405" s="12" t="s">
        <v>82</v>
      </c>
      <c r="AW405" s="12" t="s">
        <v>35</v>
      </c>
      <c r="AX405" s="12" t="s">
        <v>72</v>
      </c>
      <c r="AY405" s="225" t="s">
        <v>139</v>
      </c>
    </row>
    <row r="406" spans="2:51" s="12" customFormat="1" ht="13.5">
      <c r="B406" s="215"/>
      <c r="C406" s="216"/>
      <c r="D406" s="206" t="s">
        <v>149</v>
      </c>
      <c r="E406" s="217" t="s">
        <v>21</v>
      </c>
      <c r="F406" s="218" t="s">
        <v>580</v>
      </c>
      <c r="G406" s="216"/>
      <c r="H406" s="219">
        <v>17.41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AT406" s="225" t="s">
        <v>149</v>
      </c>
      <c r="AU406" s="225" t="s">
        <v>82</v>
      </c>
      <c r="AV406" s="12" t="s">
        <v>82</v>
      </c>
      <c r="AW406" s="12" t="s">
        <v>35</v>
      </c>
      <c r="AX406" s="12" t="s">
        <v>72</v>
      </c>
      <c r="AY406" s="225" t="s">
        <v>139</v>
      </c>
    </row>
    <row r="407" spans="2:51" s="12" customFormat="1" ht="13.5">
      <c r="B407" s="215"/>
      <c r="C407" s="216"/>
      <c r="D407" s="206" t="s">
        <v>149</v>
      </c>
      <c r="E407" s="217" t="s">
        <v>21</v>
      </c>
      <c r="F407" s="218" t="s">
        <v>581</v>
      </c>
      <c r="G407" s="216"/>
      <c r="H407" s="219">
        <v>19.260000000000002</v>
      </c>
      <c r="I407" s="220"/>
      <c r="J407" s="216"/>
      <c r="K407" s="216"/>
      <c r="L407" s="221"/>
      <c r="M407" s="222"/>
      <c r="N407" s="223"/>
      <c r="O407" s="223"/>
      <c r="P407" s="223"/>
      <c r="Q407" s="223"/>
      <c r="R407" s="223"/>
      <c r="S407" s="223"/>
      <c r="T407" s="224"/>
      <c r="AT407" s="225" t="s">
        <v>149</v>
      </c>
      <c r="AU407" s="225" t="s">
        <v>82</v>
      </c>
      <c r="AV407" s="12" t="s">
        <v>82</v>
      </c>
      <c r="AW407" s="12" t="s">
        <v>35</v>
      </c>
      <c r="AX407" s="12" t="s">
        <v>72</v>
      </c>
      <c r="AY407" s="225" t="s">
        <v>139</v>
      </c>
    </row>
    <row r="408" spans="2:51" s="12" customFormat="1" ht="13.5">
      <c r="B408" s="215"/>
      <c r="C408" s="216"/>
      <c r="D408" s="206" t="s">
        <v>149</v>
      </c>
      <c r="E408" s="217" t="s">
        <v>21</v>
      </c>
      <c r="F408" s="218" t="s">
        <v>582</v>
      </c>
      <c r="G408" s="216"/>
      <c r="H408" s="219">
        <v>28.68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149</v>
      </c>
      <c r="AU408" s="225" t="s">
        <v>82</v>
      </c>
      <c r="AV408" s="12" t="s">
        <v>82</v>
      </c>
      <c r="AW408" s="12" t="s">
        <v>35</v>
      </c>
      <c r="AX408" s="12" t="s">
        <v>72</v>
      </c>
      <c r="AY408" s="225" t="s">
        <v>139</v>
      </c>
    </row>
    <row r="409" spans="2:51" s="11" customFormat="1" ht="13.5">
      <c r="B409" s="204"/>
      <c r="C409" s="205"/>
      <c r="D409" s="206" t="s">
        <v>149</v>
      </c>
      <c r="E409" s="207" t="s">
        <v>21</v>
      </c>
      <c r="F409" s="208" t="s">
        <v>153</v>
      </c>
      <c r="G409" s="205"/>
      <c r="H409" s="207" t="s">
        <v>21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149</v>
      </c>
      <c r="AU409" s="214" t="s">
        <v>82</v>
      </c>
      <c r="AV409" s="11" t="s">
        <v>80</v>
      </c>
      <c r="AW409" s="11" t="s">
        <v>35</v>
      </c>
      <c r="AX409" s="11" t="s">
        <v>72</v>
      </c>
      <c r="AY409" s="214" t="s">
        <v>139</v>
      </c>
    </row>
    <row r="410" spans="2:51" s="12" customFormat="1" ht="13.5">
      <c r="B410" s="215"/>
      <c r="C410" s="216"/>
      <c r="D410" s="206" t="s">
        <v>149</v>
      </c>
      <c r="E410" s="217" t="s">
        <v>21</v>
      </c>
      <c r="F410" s="218" t="s">
        <v>583</v>
      </c>
      <c r="G410" s="216"/>
      <c r="H410" s="219">
        <v>80</v>
      </c>
      <c r="I410" s="220"/>
      <c r="J410" s="216"/>
      <c r="K410" s="216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149</v>
      </c>
      <c r="AU410" s="225" t="s">
        <v>82</v>
      </c>
      <c r="AV410" s="12" t="s">
        <v>82</v>
      </c>
      <c r="AW410" s="12" t="s">
        <v>35</v>
      </c>
      <c r="AX410" s="12" t="s">
        <v>72</v>
      </c>
      <c r="AY410" s="225" t="s">
        <v>139</v>
      </c>
    </row>
    <row r="411" spans="2:51" s="11" customFormat="1" ht="13.5">
      <c r="B411" s="204"/>
      <c r="C411" s="205"/>
      <c r="D411" s="206" t="s">
        <v>149</v>
      </c>
      <c r="E411" s="207" t="s">
        <v>21</v>
      </c>
      <c r="F411" s="208" t="s">
        <v>154</v>
      </c>
      <c r="G411" s="205"/>
      <c r="H411" s="207" t="s">
        <v>21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149</v>
      </c>
      <c r="AU411" s="214" t="s">
        <v>82</v>
      </c>
      <c r="AV411" s="11" t="s">
        <v>80</v>
      </c>
      <c r="AW411" s="11" t="s">
        <v>35</v>
      </c>
      <c r="AX411" s="11" t="s">
        <v>72</v>
      </c>
      <c r="AY411" s="214" t="s">
        <v>139</v>
      </c>
    </row>
    <row r="412" spans="2:51" s="12" customFormat="1" ht="13.5">
      <c r="B412" s="215"/>
      <c r="C412" s="216"/>
      <c r="D412" s="206" t="s">
        <v>149</v>
      </c>
      <c r="E412" s="217" t="s">
        <v>21</v>
      </c>
      <c r="F412" s="218" t="s">
        <v>584</v>
      </c>
      <c r="G412" s="216"/>
      <c r="H412" s="219">
        <v>80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149</v>
      </c>
      <c r="AU412" s="225" t="s">
        <v>82</v>
      </c>
      <c r="AV412" s="12" t="s">
        <v>82</v>
      </c>
      <c r="AW412" s="12" t="s">
        <v>35</v>
      </c>
      <c r="AX412" s="12" t="s">
        <v>72</v>
      </c>
      <c r="AY412" s="225" t="s">
        <v>139</v>
      </c>
    </row>
    <row r="413" spans="2:51" s="11" customFormat="1" ht="13.5">
      <c r="B413" s="204"/>
      <c r="C413" s="205"/>
      <c r="D413" s="206" t="s">
        <v>149</v>
      </c>
      <c r="E413" s="207" t="s">
        <v>21</v>
      </c>
      <c r="F413" s="208" t="s">
        <v>585</v>
      </c>
      <c r="G413" s="205"/>
      <c r="H413" s="207" t="s">
        <v>21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149</v>
      </c>
      <c r="AU413" s="214" t="s">
        <v>82</v>
      </c>
      <c r="AV413" s="11" t="s">
        <v>80</v>
      </c>
      <c r="AW413" s="11" t="s">
        <v>35</v>
      </c>
      <c r="AX413" s="11" t="s">
        <v>72</v>
      </c>
      <c r="AY413" s="214" t="s">
        <v>139</v>
      </c>
    </row>
    <row r="414" spans="2:51" s="12" customFormat="1" ht="13.5">
      <c r="B414" s="215"/>
      <c r="C414" s="216"/>
      <c r="D414" s="206" t="s">
        <v>149</v>
      </c>
      <c r="E414" s="217" t="s">
        <v>21</v>
      </c>
      <c r="F414" s="218" t="s">
        <v>586</v>
      </c>
      <c r="G414" s="216"/>
      <c r="H414" s="219">
        <v>17.45</v>
      </c>
      <c r="I414" s="220"/>
      <c r="J414" s="216"/>
      <c r="K414" s="216"/>
      <c r="L414" s="221"/>
      <c r="M414" s="222"/>
      <c r="N414" s="223"/>
      <c r="O414" s="223"/>
      <c r="P414" s="223"/>
      <c r="Q414" s="223"/>
      <c r="R414" s="223"/>
      <c r="S414" s="223"/>
      <c r="T414" s="224"/>
      <c r="AT414" s="225" t="s">
        <v>149</v>
      </c>
      <c r="AU414" s="225" t="s">
        <v>82</v>
      </c>
      <c r="AV414" s="12" t="s">
        <v>82</v>
      </c>
      <c r="AW414" s="12" t="s">
        <v>35</v>
      </c>
      <c r="AX414" s="12" t="s">
        <v>72</v>
      </c>
      <c r="AY414" s="225" t="s">
        <v>139</v>
      </c>
    </row>
    <row r="415" spans="2:51" s="12" customFormat="1" ht="13.5">
      <c r="B415" s="215"/>
      <c r="C415" s="216"/>
      <c r="D415" s="206" t="s">
        <v>149</v>
      </c>
      <c r="E415" s="217" t="s">
        <v>21</v>
      </c>
      <c r="F415" s="218" t="s">
        <v>587</v>
      </c>
      <c r="G415" s="216"/>
      <c r="H415" s="219">
        <v>13.79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149</v>
      </c>
      <c r="AU415" s="225" t="s">
        <v>82</v>
      </c>
      <c r="AV415" s="12" t="s">
        <v>82</v>
      </c>
      <c r="AW415" s="12" t="s">
        <v>35</v>
      </c>
      <c r="AX415" s="12" t="s">
        <v>72</v>
      </c>
      <c r="AY415" s="225" t="s">
        <v>139</v>
      </c>
    </row>
    <row r="416" spans="2:51" s="11" customFormat="1" ht="13.5">
      <c r="B416" s="204"/>
      <c r="C416" s="205"/>
      <c r="D416" s="206" t="s">
        <v>149</v>
      </c>
      <c r="E416" s="207" t="s">
        <v>21</v>
      </c>
      <c r="F416" s="208" t="s">
        <v>588</v>
      </c>
      <c r="G416" s="205"/>
      <c r="H416" s="207" t="s">
        <v>21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149</v>
      </c>
      <c r="AU416" s="214" t="s">
        <v>82</v>
      </c>
      <c r="AV416" s="11" t="s">
        <v>80</v>
      </c>
      <c r="AW416" s="11" t="s">
        <v>35</v>
      </c>
      <c r="AX416" s="11" t="s">
        <v>72</v>
      </c>
      <c r="AY416" s="214" t="s">
        <v>139</v>
      </c>
    </row>
    <row r="417" spans="2:65" s="12" customFormat="1" ht="13.5">
      <c r="B417" s="215"/>
      <c r="C417" s="216"/>
      <c r="D417" s="206" t="s">
        <v>149</v>
      </c>
      <c r="E417" s="217" t="s">
        <v>21</v>
      </c>
      <c r="F417" s="218" t="s">
        <v>589</v>
      </c>
      <c r="G417" s="216"/>
      <c r="H417" s="219">
        <v>31.24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149</v>
      </c>
      <c r="AU417" s="225" t="s">
        <v>82</v>
      </c>
      <c r="AV417" s="12" t="s">
        <v>82</v>
      </c>
      <c r="AW417" s="12" t="s">
        <v>35</v>
      </c>
      <c r="AX417" s="12" t="s">
        <v>72</v>
      </c>
      <c r="AY417" s="225" t="s">
        <v>139</v>
      </c>
    </row>
    <row r="418" spans="2:65" s="11" customFormat="1" ht="13.5">
      <c r="B418" s="204"/>
      <c r="C418" s="205"/>
      <c r="D418" s="206" t="s">
        <v>149</v>
      </c>
      <c r="E418" s="207" t="s">
        <v>21</v>
      </c>
      <c r="F418" s="208" t="s">
        <v>310</v>
      </c>
      <c r="G418" s="205"/>
      <c r="H418" s="207" t="s">
        <v>21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149</v>
      </c>
      <c r="AU418" s="214" t="s">
        <v>82</v>
      </c>
      <c r="AV418" s="11" t="s">
        <v>80</v>
      </c>
      <c r="AW418" s="11" t="s">
        <v>35</v>
      </c>
      <c r="AX418" s="11" t="s">
        <v>72</v>
      </c>
      <c r="AY418" s="214" t="s">
        <v>139</v>
      </c>
    </row>
    <row r="419" spans="2:65" s="12" customFormat="1" ht="13.5">
      <c r="B419" s="215"/>
      <c r="C419" s="216"/>
      <c r="D419" s="206" t="s">
        <v>149</v>
      </c>
      <c r="E419" s="217" t="s">
        <v>21</v>
      </c>
      <c r="F419" s="218" t="s">
        <v>590</v>
      </c>
      <c r="G419" s="216"/>
      <c r="H419" s="219">
        <v>13.88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149</v>
      </c>
      <c r="AU419" s="225" t="s">
        <v>82</v>
      </c>
      <c r="AV419" s="12" t="s">
        <v>82</v>
      </c>
      <c r="AW419" s="12" t="s">
        <v>35</v>
      </c>
      <c r="AX419" s="12" t="s">
        <v>72</v>
      </c>
      <c r="AY419" s="225" t="s">
        <v>139</v>
      </c>
    </row>
    <row r="420" spans="2:65" s="12" customFormat="1" ht="13.5">
      <c r="B420" s="215"/>
      <c r="C420" s="216"/>
      <c r="D420" s="206" t="s">
        <v>149</v>
      </c>
      <c r="E420" s="217" t="s">
        <v>21</v>
      </c>
      <c r="F420" s="218" t="s">
        <v>591</v>
      </c>
      <c r="G420" s="216"/>
      <c r="H420" s="219">
        <v>11.57</v>
      </c>
      <c r="I420" s="220"/>
      <c r="J420" s="216"/>
      <c r="K420" s="216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149</v>
      </c>
      <c r="AU420" s="225" t="s">
        <v>82</v>
      </c>
      <c r="AV420" s="12" t="s">
        <v>82</v>
      </c>
      <c r="AW420" s="12" t="s">
        <v>35</v>
      </c>
      <c r="AX420" s="12" t="s">
        <v>72</v>
      </c>
      <c r="AY420" s="225" t="s">
        <v>139</v>
      </c>
    </row>
    <row r="421" spans="2:65" s="13" customFormat="1" ht="13.5">
      <c r="B421" s="226"/>
      <c r="C421" s="227"/>
      <c r="D421" s="206" t="s">
        <v>149</v>
      </c>
      <c r="E421" s="228" t="s">
        <v>21</v>
      </c>
      <c r="F421" s="229" t="s">
        <v>156</v>
      </c>
      <c r="G421" s="227"/>
      <c r="H421" s="230">
        <v>376.47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AT421" s="236" t="s">
        <v>149</v>
      </c>
      <c r="AU421" s="236" t="s">
        <v>82</v>
      </c>
      <c r="AV421" s="13" t="s">
        <v>147</v>
      </c>
      <c r="AW421" s="13" t="s">
        <v>35</v>
      </c>
      <c r="AX421" s="13" t="s">
        <v>80</v>
      </c>
      <c r="AY421" s="236" t="s">
        <v>139</v>
      </c>
    </row>
    <row r="422" spans="2:65" s="1" customFormat="1" ht="34.15" customHeight="1">
      <c r="B422" s="41"/>
      <c r="C422" s="192" t="s">
        <v>592</v>
      </c>
      <c r="D422" s="192" t="s">
        <v>142</v>
      </c>
      <c r="E422" s="193" t="s">
        <v>593</v>
      </c>
      <c r="F422" s="194" t="s">
        <v>594</v>
      </c>
      <c r="G422" s="195" t="s">
        <v>182</v>
      </c>
      <c r="H422" s="196">
        <v>166.14</v>
      </c>
      <c r="I422" s="197"/>
      <c r="J422" s="198">
        <f>ROUND(I422*H422,2)</f>
        <v>0</v>
      </c>
      <c r="K422" s="194" t="s">
        <v>146</v>
      </c>
      <c r="L422" s="61"/>
      <c r="M422" s="199" t="s">
        <v>21</v>
      </c>
      <c r="N422" s="200" t="s">
        <v>43</v>
      </c>
      <c r="O422" s="42"/>
      <c r="P422" s="201">
        <f>O422*H422</f>
        <v>0</v>
      </c>
      <c r="Q422" s="201">
        <v>1E-4</v>
      </c>
      <c r="R422" s="201">
        <f>Q422*H422</f>
        <v>1.6614E-2</v>
      </c>
      <c r="S422" s="201">
        <v>0</v>
      </c>
      <c r="T422" s="202">
        <f>S422*H422</f>
        <v>0</v>
      </c>
      <c r="AR422" s="24" t="s">
        <v>291</v>
      </c>
      <c r="AT422" s="24" t="s">
        <v>142</v>
      </c>
      <c r="AU422" s="24" t="s">
        <v>82</v>
      </c>
      <c r="AY422" s="24" t="s">
        <v>139</v>
      </c>
      <c r="BE422" s="203">
        <f>IF(N422="základní",J422,0)</f>
        <v>0</v>
      </c>
      <c r="BF422" s="203">
        <f>IF(N422="snížená",J422,0)</f>
        <v>0</v>
      </c>
      <c r="BG422" s="203">
        <f>IF(N422="zákl. přenesená",J422,0)</f>
        <v>0</v>
      </c>
      <c r="BH422" s="203">
        <f>IF(N422="sníž. přenesená",J422,0)</f>
        <v>0</v>
      </c>
      <c r="BI422" s="203">
        <f>IF(N422="nulová",J422,0)</f>
        <v>0</v>
      </c>
      <c r="BJ422" s="24" t="s">
        <v>80</v>
      </c>
      <c r="BK422" s="203">
        <f>ROUND(I422*H422,2)</f>
        <v>0</v>
      </c>
      <c r="BL422" s="24" t="s">
        <v>291</v>
      </c>
      <c r="BM422" s="24" t="s">
        <v>595</v>
      </c>
    </row>
    <row r="423" spans="2:65" s="12" customFormat="1" ht="13.5">
      <c r="B423" s="215"/>
      <c r="C423" s="216"/>
      <c r="D423" s="206" t="s">
        <v>149</v>
      </c>
      <c r="E423" s="217" t="s">
        <v>21</v>
      </c>
      <c r="F423" s="218" t="s">
        <v>596</v>
      </c>
      <c r="G423" s="216"/>
      <c r="H423" s="219">
        <v>166.14</v>
      </c>
      <c r="I423" s="220"/>
      <c r="J423" s="216"/>
      <c r="K423" s="216"/>
      <c r="L423" s="221"/>
      <c r="M423" s="222"/>
      <c r="N423" s="223"/>
      <c r="O423" s="223"/>
      <c r="P423" s="223"/>
      <c r="Q423" s="223"/>
      <c r="R423" s="223"/>
      <c r="S423" s="223"/>
      <c r="T423" s="224"/>
      <c r="AT423" s="225" t="s">
        <v>149</v>
      </c>
      <c r="AU423" s="225" t="s">
        <v>82</v>
      </c>
      <c r="AV423" s="12" t="s">
        <v>82</v>
      </c>
      <c r="AW423" s="12" t="s">
        <v>35</v>
      </c>
      <c r="AX423" s="12" t="s">
        <v>80</v>
      </c>
      <c r="AY423" s="225" t="s">
        <v>139</v>
      </c>
    </row>
    <row r="424" spans="2:65" s="1" customFormat="1" ht="22.9" customHeight="1">
      <c r="B424" s="41"/>
      <c r="C424" s="192" t="s">
        <v>597</v>
      </c>
      <c r="D424" s="192" t="s">
        <v>142</v>
      </c>
      <c r="E424" s="193" t="s">
        <v>598</v>
      </c>
      <c r="F424" s="194" t="s">
        <v>599</v>
      </c>
      <c r="G424" s="195" t="s">
        <v>182</v>
      </c>
      <c r="H424" s="196">
        <v>166.14</v>
      </c>
      <c r="I424" s="197"/>
      <c r="J424" s="198">
        <f t="shared" ref="J424:J430" si="0">ROUND(I424*H424,2)</f>
        <v>0</v>
      </c>
      <c r="K424" s="194" t="s">
        <v>146</v>
      </c>
      <c r="L424" s="61"/>
      <c r="M424" s="199" t="s">
        <v>21</v>
      </c>
      <c r="N424" s="200" t="s">
        <v>43</v>
      </c>
      <c r="O424" s="42"/>
      <c r="P424" s="201">
        <f t="shared" ref="P424:P430" si="1">O424*H424</f>
        <v>0</v>
      </c>
      <c r="Q424" s="201">
        <v>0</v>
      </c>
      <c r="R424" s="201">
        <f t="shared" ref="R424:R430" si="2">Q424*H424</f>
        <v>0</v>
      </c>
      <c r="S424" s="201">
        <v>0</v>
      </c>
      <c r="T424" s="202">
        <f t="shared" ref="T424:T430" si="3">S424*H424</f>
        <v>0</v>
      </c>
      <c r="AR424" s="24" t="s">
        <v>291</v>
      </c>
      <c r="AT424" s="24" t="s">
        <v>142</v>
      </c>
      <c r="AU424" s="24" t="s">
        <v>82</v>
      </c>
      <c r="AY424" s="24" t="s">
        <v>139</v>
      </c>
      <c r="BE424" s="203">
        <f t="shared" ref="BE424:BE430" si="4">IF(N424="základní",J424,0)</f>
        <v>0</v>
      </c>
      <c r="BF424" s="203">
        <f t="shared" ref="BF424:BF430" si="5">IF(N424="snížená",J424,0)</f>
        <v>0</v>
      </c>
      <c r="BG424" s="203">
        <f t="shared" ref="BG424:BG430" si="6">IF(N424="zákl. přenesená",J424,0)</f>
        <v>0</v>
      </c>
      <c r="BH424" s="203">
        <f t="shared" ref="BH424:BH430" si="7">IF(N424="sníž. přenesená",J424,0)</f>
        <v>0</v>
      </c>
      <c r="BI424" s="203">
        <f t="shared" ref="BI424:BI430" si="8">IF(N424="nulová",J424,0)</f>
        <v>0</v>
      </c>
      <c r="BJ424" s="24" t="s">
        <v>80</v>
      </c>
      <c r="BK424" s="203">
        <f t="shared" ref="BK424:BK430" si="9">ROUND(I424*H424,2)</f>
        <v>0</v>
      </c>
      <c r="BL424" s="24" t="s">
        <v>291</v>
      </c>
      <c r="BM424" s="24" t="s">
        <v>600</v>
      </c>
    </row>
    <row r="425" spans="2:65" s="1" customFormat="1" ht="22.9" customHeight="1">
      <c r="B425" s="41"/>
      <c r="C425" s="192" t="s">
        <v>601</v>
      </c>
      <c r="D425" s="192" t="s">
        <v>142</v>
      </c>
      <c r="E425" s="193" t="s">
        <v>602</v>
      </c>
      <c r="F425" s="194" t="s">
        <v>603</v>
      </c>
      <c r="G425" s="195" t="s">
        <v>182</v>
      </c>
      <c r="H425" s="196">
        <v>166.14</v>
      </c>
      <c r="I425" s="197"/>
      <c r="J425" s="198">
        <f t="shared" si="0"/>
        <v>0</v>
      </c>
      <c r="K425" s="194" t="s">
        <v>146</v>
      </c>
      <c r="L425" s="61"/>
      <c r="M425" s="199" t="s">
        <v>21</v>
      </c>
      <c r="N425" s="200" t="s">
        <v>43</v>
      </c>
      <c r="O425" s="42"/>
      <c r="P425" s="201">
        <f t="shared" si="1"/>
        <v>0</v>
      </c>
      <c r="Q425" s="201">
        <v>2.5000000000000001E-4</v>
      </c>
      <c r="R425" s="201">
        <f t="shared" si="2"/>
        <v>4.1534999999999996E-2</v>
      </c>
      <c r="S425" s="201">
        <v>0</v>
      </c>
      <c r="T425" s="202">
        <f t="shared" si="3"/>
        <v>0</v>
      </c>
      <c r="AR425" s="24" t="s">
        <v>291</v>
      </c>
      <c r="AT425" s="24" t="s">
        <v>142</v>
      </c>
      <c r="AU425" s="24" t="s">
        <v>82</v>
      </c>
      <c r="AY425" s="24" t="s">
        <v>139</v>
      </c>
      <c r="BE425" s="203">
        <f t="shared" si="4"/>
        <v>0</v>
      </c>
      <c r="BF425" s="203">
        <f t="shared" si="5"/>
        <v>0</v>
      </c>
      <c r="BG425" s="203">
        <f t="shared" si="6"/>
        <v>0</v>
      </c>
      <c r="BH425" s="203">
        <f t="shared" si="7"/>
        <v>0</v>
      </c>
      <c r="BI425" s="203">
        <f t="shared" si="8"/>
        <v>0</v>
      </c>
      <c r="BJ425" s="24" t="s">
        <v>80</v>
      </c>
      <c r="BK425" s="203">
        <f t="shared" si="9"/>
        <v>0</v>
      </c>
      <c r="BL425" s="24" t="s">
        <v>291</v>
      </c>
      <c r="BM425" s="24" t="s">
        <v>604</v>
      </c>
    </row>
    <row r="426" spans="2:65" s="1" customFormat="1" ht="34.15" customHeight="1">
      <c r="B426" s="41"/>
      <c r="C426" s="192" t="s">
        <v>605</v>
      </c>
      <c r="D426" s="192" t="s">
        <v>142</v>
      </c>
      <c r="E426" s="193" t="s">
        <v>606</v>
      </c>
      <c r="F426" s="194" t="s">
        <v>607</v>
      </c>
      <c r="G426" s="195" t="s">
        <v>203</v>
      </c>
      <c r="H426" s="196">
        <v>10</v>
      </c>
      <c r="I426" s="197"/>
      <c r="J426" s="198">
        <f t="shared" si="0"/>
        <v>0</v>
      </c>
      <c r="K426" s="194" t="s">
        <v>146</v>
      </c>
      <c r="L426" s="61"/>
      <c r="M426" s="199" t="s">
        <v>21</v>
      </c>
      <c r="N426" s="200" t="s">
        <v>43</v>
      </c>
      <c r="O426" s="42"/>
      <c r="P426" s="201">
        <f t="shared" si="1"/>
        <v>0</v>
      </c>
      <c r="Q426" s="201">
        <v>8.4600000000000005E-3</v>
      </c>
      <c r="R426" s="201">
        <f t="shared" si="2"/>
        <v>8.4600000000000009E-2</v>
      </c>
      <c r="S426" s="201">
        <v>0</v>
      </c>
      <c r="T426" s="202">
        <f t="shared" si="3"/>
        <v>0</v>
      </c>
      <c r="AR426" s="24" t="s">
        <v>291</v>
      </c>
      <c r="AT426" s="24" t="s">
        <v>142</v>
      </c>
      <c r="AU426" s="24" t="s">
        <v>82</v>
      </c>
      <c r="AY426" s="24" t="s">
        <v>139</v>
      </c>
      <c r="BE426" s="203">
        <f t="shared" si="4"/>
        <v>0</v>
      </c>
      <c r="BF426" s="203">
        <f t="shared" si="5"/>
        <v>0</v>
      </c>
      <c r="BG426" s="203">
        <f t="shared" si="6"/>
        <v>0</v>
      </c>
      <c r="BH426" s="203">
        <f t="shared" si="7"/>
        <v>0</v>
      </c>
      <c r="BI426" s="203">
        <f t="shared" si="8"/>
        <v>0</v>
      </c>
      <c r="BJ426" s="24" t="s">
        <v>80</v>
      </c>
      <c r="BK426" s="203">
        <f t="shared" si="9"/>
        <v>0</v>
      </c>
      <c r="BL426" s="24" t="s">
        <v>291</v>
      </c>
      <c r="BM426" s="24" t="s">
        <v>608</v>
      </c>
    </row>
    <row r="427" spans="2:65" s="1" customFormat="1" ht="34.15" customHeight="1">
      <c r="B427" s="41"/>
      <c r="C427" s="192" t="s">
        <v>609</v>
      </c>
      <c r="D427" s="192" t="s">
        <v>142</v>
      </c>
      <c r="E427" s="193" t="s">
        <v>610</v>
      </c>
      <c r="F427" s="194" t="s">
        <v>611</v>
      </c>
      <c r="G427" s="195" t="s">
        <v>203</v>
      </c>
      <c r="H427" s="196">
        <v>10</v>
      </c>
      <c r="I427" s="197"/>
      <c r="J427" s="198">
        <f t="shared" si="0"/>
        <v>0</v>
      </c>
      <c r="K427" s="194" t="s">
        <v>146</v>
      </c>
      <c r="L427" s="61"/>
      <c r="M427" s="199" t="s">
        <v>21</v>
      </c>
      <c r="N427" s="200" t="s">
        <v>43</v>
      </c>
      <c r="O427" s="42"/>
      <c r="P427" s="201">
        <f t="shared" si="1"/>
        <v>0</v>
      </c>
      <c r="Q427" s="201">
        <v>1.2829999999999999E-2</v>
      </c>
      <c r="R427" s="201">
        <f t="shared" si="2"/>
        <v>0.1283</v>
      </c>
      <c r="S427" s="201">
        <v>0</v>
      </c>
      <c r="T427" s="202">
        <f t="shared" si="3"/>
        <v>0</v>
      </c>
      <c r="AR427" s="24" t="s">
        <v>291</v>
      </c>
      <c r="AT427" s="24" t="s">
        <v>142</v>
      </c>
      <c r="AU427" s="24" t="s">
        <v>82</v>
      </c>
      <c r="AY427" s="24" t="s">
        <v>139</v>
      </c>
      <c r="BE427" s="203">
        <f t="shared" si="4"/>
        <v>0</v>
      </c>
      <c r="BF427" s="203">
        <f t="shared" si="5"/>
        <v>0</v>
      </c>
      <c r="BG427" s="203">
        <f t="shared" si="6"/>
        <v>0</v>
      </c>
      <c r="BH427" s="203">
        <f t="shared" si="7"/>
        <v>0</v>
      </c>
      <c r="BI427" s="203">
        <f t="shared" si="8"/>
        <v>0</v>
      </c>
      <c r="BJ427" s="24" t="s">
        <v>80</v>
      </c>
      <c r="BK427" s="203">
        <f t="shared" si="9"/>
        <v>0</v>
      </c>
      <c r="BL427" s="24" t="s">
        <v>291</v>
      </c>
      <c r="BM427" s="24" t="s">
        <v>612</v>
      </c>
    </row>
    <row r="428" spans="2:65" s="1" customFormat="1" ht="22.9" customHeight="1">
      <c r="B428" s="41"/>
      <c r="C428" s="192" t="s">
        <v>613</v>
      </c>
      <c r="D428" s="192" t="s">
        <v>142</v>
      </c>
      <c r="E428" s="193" t="s">
        <v>614</v>
      </c>
      <c r="F428" s="194" t="s">
        <v>615</v>
      </c>
      <c r="G428" s="195" t="s">
        <v>182</v>
      </c>
      <c r="H428" s="196">
        <v>166.14</v>
      </c>
      <c r="I428" s="197"/>
      <c r="J428" s="198">
        <f t="shared" si="0"/>
        <v>0</v>
      </c>
      <c r="K428" s="194" t="s">
        <v>146</v>
      </c>
      <c r="L428" s="61"/>
      <c r="M428" s="199" t="s">
        <v>21</v>
      </c>
      <c r="N428" s="200" t="s">
        <v>43</v>
      </c>
      <c r="O428" s="42"/>
      <c r="P428" s="201">
        <f t="shared" si="1"/>
        <v>0</v>
      </c>
      <c r="Q428" s="201">
        <v>0</v>
      </c>
      <c r="R428" s="201">
        <f t="shared" si="2"/>
        <v>0</v>
      </c>
      <c r="S428" s="201">
        <v>2.5999999999999999E-2</v>
      </c>
      <c r="T428" s="202">
        <f t="shared" si="3"/>
        <v>4.3196399999999997</v>
      </c>
      <c r="AR428" s="24" t="s">
        <v>291</v>
      </c>
      <c r="AT428" s="24" t="s">
        <v>142</v>
      </c>
      <c r="AU428" s="24" t="s">
        <v>82</v>
      </c>
      <c r="AY428" s="24" t="s">
        <v>139</v>
      </c>
      <c r="BE428" s="203">
        <f t="shared" si="4"/>
        <v>0</v>
      </c>
      <c r="BF428" s="203">
        <f t="shared" si="5"/>
        <v>0</v>
      </c>
      <c r="BG428" s="203">
        <f t="shared" si="6"/>
        <v>0</v>
      </c>
      <c r="BH428" s="203">
        <f t="shared" si="7"/>
        <v>0</v>
      </c>
      <c r="BI428" s="203">
        <f t="shared" si="8"/>
        <v>0</v>
      </c>
      <c r="BJ428" s="24" t="s">
        <v>80</v>
      </c>
      <c r="BK428" s="203">
        <f t="shared" si="9"/>
        <v>0</v>
      </c>
      <c r="BL428" s="24" t="s">
        <v>291</v>
      </c>
      <c r="BM428" s="24" t="s">
        <v>616</v>
      </c>
    </row>
    <row r="429" spans="2:65" s="1" customFormat="1" ht="57" customHeight="1">
      <c r="B429" s="41"/>
      <c r="C429" s="192" t="s">
        <v>617</v>
      </c>
      <c r="D429" s="192" t="s">
        <v>142</v>
      </c>
      <c r="E429" s="193" t="s">
        <v>618</v>
      </c>
      <c r="F429" s="194" t="s">
        <v>619</v>
      </c>
      <c r="G429" s="195" t="s">
        <v>176</v>
      </c>
      <c r="H429" s="196">
        <v>2.407</v>
      </c>
      <c r="I429" s="197"/>
      <c r="J429" s="198">
        <f t="shared" si="0"/>
        <v>0</v>
      </c>
      <c r="K429" s="194" t="s">
        <v>146</v>
      </c>
      <c r="L429" s="61"/>
      <c r="M429" s="199" t="s">
        <v>21</v>
      </c>
      <c r="N429" s="200" t="s">
        <v>43</v>
      </c>
      <c r="O429" s="42"/>
      <c r="P429" s="201">
        <f t="shared" si="1"/>
        <v>0</v>
      </c>
      <c r="Q429" s="201">
        <v>0</v>
      </c>
      <c r="R429" s="201">
        <f t="shared" si="2"/>
        <v>0</v>
      </c>
      <c r="S429" s="201">
        <v>0</v>
      </c>
      <c r="T429" s="202">
        <f t="shared" si="3"/>
        <v>0</v>
      </c>
      <c r="AR429" s="24" t="s">
        <v>291</v>
      </c>
      <c r="AT429" s="24" t="s">
        <v>142</v>
      </c>
      <c r="AU429" s="24" t="s">
        <v>82</v>
      </c>
      <c r="AY429" s="24" t="s">
        <v>139</v>
      </c>
      <c r="BE429" s="203">
        <f t="shared" si="4"/>
        <v>0</v>
      </c>
      <c r="BF429" s="203">
        <f t="shared" si="5"/>
        <v>0</v>
      </c>
      <c r="BG429" s="203">
        <f t="shared" si="6"/>
        <v>0</v>
      </c>
      <c r="BH429" s="203">
        <f t="shared" si="7"/>
        <v>0</v>
      </c>
      <c r="BI429" s="203">
        <f t="shared" si="8"/>
        <v>0</v>
      </c>
      <c r="BJ429" s="24" t="s">
        <v>80</v>
      </c>
      <c r="BK429" s="203">
        <f t="shared" si="9"/>
        <v>0</v>
      </c>
      <c r="BL429" s="24" t="s">
        <v>291</v>
      </c>
      <c r="BM429" s="24" t="s">
        <v>620</v>
      </c>
    </row>
    <row r="430" spans="2:65" s="1" customFormat="1" ht="45.6" customHeight="1">
      <c r="B430" s="41"/>
      <c r="C430" s="192" t="s">
        <v>621</v>
      </c>
      <c r="D430" s="192" t="s">
        <v>142</v>
      </c>
      <c r="E430" s="193" t="s">
        <v>622</v>
      </c>
      <c r="F430" s="194" t="s">
        <v>623</v>
      </c>
      <c r="G430" s="195" t="s">
        <v>176</v>
      </c>
      <c r="H430" s="196">
        <v>2.407</v>
      </c>
      <c r="I430" s="197"/>
      <c r="J430" s="198">
        <f t="shared" si="0"/>
        <v>0</v>
      </c>
      <c r="K430" s="194" t="s">
        <v>146</v>
      </c>
      <c r="L430" s="61"/>
      <c r="M430" s="199" t="s">
        <v>21</v>
      </c>
      <c r="N430" s="200" t="s">
        <v>43</v>
      </c>
      <c r="O430" s="42"/>
      <c r="P430" s="201">
        <f t="shared" si="1"/>
        <v>0</v>
      </c>
      <c r="Q430" s="201">
        <v>0</v>
      </c>
      <c r="R430" s="201">
        <f t="shared" si="2"/>
        <v>0</v>
      </c>
      <c r="S430" s="201">
        <v>0</v>
      </c>
      <c r="T430" s="202">
        <f t="shared" si="3"/>
        <v>0</v>
      </c>
      <c r="AR430" s="24" t="s">
        <v>291</v>
      </c>
      <c r="AT430" s="24" t="s">
        <v>142</v>
      </c>
      <c r="AU430" s="24" t="s">
        <v>82</v>
      </c>
      <c r="AY430" s="24" t="s">
        <v>139</v>
      </c>
      <c r="BE430" s="203">
        <f t="shared" si="4"/>
        <v>0</v>
      </c>
      <c r="BF430" s="203">
        <f t="shared" si="5"/>
        <v>0</v>
      </c>
      <c r="BG430" s="203">
        <f t="shared" si="6"/>
        <v>0</v>
      </c>
      <c r="BH430" s="203">
        <f t="shared" si="7"/>
        <v>0</v>
      </c>
      <c r="BI430" s="203">
        <f t="shared" si="8"/>
        <v>0</v>
      </c>
      <c r="BJ430" s="24" t="s">
        <v>80</v>
      </c>
      <c r="BK430" s="203">
        <f t="shared" si="9"/>
        <v>0</v>
      </c>
      <c r="BL430" s="24" t="s">
        <v>291</v>
      </c>
      <c r="BM430" s="24" t="s">
        <v>624</v>
      </c>
    </row>
    <row r="431" spans="2:65" s="10" customFormat="1" ht="29.85" customHeight="1">
      <c r="B431" s="176"/>
      <c r="C431" s="177"/>
      <c r="D431" s="178" t="s">
        <v>71</v>
      </c>
      <c r="E431" s="190" t="s">
        <v>625</v>
      </c>
      <c r="F431" s="190" t="s">
        <v>626</v>
      </c>
      <c r="G431" s="177"/>
      <c r="H431" s="177"/>
      <c r="I431" s="180"/>
      <c r="J431" s="191">
        <f>BK431</f>
        <v>0</v>
      </c>
      <c r="K431" s="177"/>
      <c r="L431" s="182"/>
      <c r="M431" s="183"/>
      <c r="N431" s="184"/>
      <c r="O431" s="184"/>
      <c r="P431" s="185">
        <f>SUM(P432:P434)</f>
        <v>0</v>
      </c>
      <c r="Q431" s="184"/>
      <c r="R431" s="185">
        <f>SUM(R432:R434)</f>
        <v>5.4599999999999996E-2</v>
      </c>
      <c r="S431" s="184"/>
      <c r="T431" s="186">
        <f>SUM(T432:T434)</f>
        <v>0</v>
      </c>
      <c r="AR431" s="187" t="s">
        <v>82</v>
      </c>
      <c r="AT431" s="188" t="s">
        <v>71</v>
      </c>
      <c r="AU431" s="188" t="s">
        <v>80</v>
      </c>
      <c r="AY431" s="187" t="s">
        <v>139</v>
      </c>
      <c r="BK431" s="189">
        <f>SUM(BK432:BK434)</f>
        <v>0</v>
      </c>
    </row>
    <row r="432" spans="2:65" s="1" customFormat="1" ht="45.6" customHeight="1">
      <c r="B432" s="41"/>
      <c r="C432" s="192" t="s">
        <v>627</v>
      </c>
      <c r="D432" s="192" t="s">
        <v>142</v>
      </c>
      <c r="E432" s="193" t="s">
        <v>628</v>
      </c>
      <c r="F432" s="194" t="s">
        <v>629</v>
      </c>
      <c r="G432" s="195" t="s">
        <v>159</v>
      </c>
      <c r="H432" s="196">
        <v>10</v>
      </c>
      <c r="I432" s="197"/>
      <c r="J432" s="198">
        <f>ROUND(I432*H432,2)</f>
        <v>0</v>
      </c>
      <c r="K432" s="194" t="s">
        <v>146</v>
      </c>
      <c r="L432" s="61"/>
      <c r="M432" s="199" t="s">
        <v>21</v>
      </c>
      <c r="N432" s="200" t="s">
        <v>43</v>
      </c>
      <c r="O432" s="42"/>
      <c r="P432" s="201">
        <f>O432*H432</f>
        <v>0</v>
      </c>
      <c r="Q432" s="201">
        <v>5.4599999999999996E-3</v>
      </c>
      <c r="R432" s="201">
        <f>Q432*H432</f>
        <v>5.4599999999999996E-2</v>
      </c>
      <c r="S432" s="201">
        <v>0</v>
      </c>
      <c r="T432" s="202">
        <f>S432*H432</f>
        <v>0</v>
      </c>
      <c r="AR432" s="24" t="s">
        <v>291</v>
      </c>
      <c r="AT432" s="24" t="s">
        <v>142</v>
      </c>
      <c r="AU432" s="24" t="s">
        <v>82</v>
      </c>
      <c r="AY432" s="24" t="s">
        <v>139</v>
      </c>
      <c r="BE432" s="203">
        <f>IF(N432="základní",J432,0)</f>
        <v>0</v>
      </c>
      <c r="BF432" s="203">
        <f>IF(N432="snížená",J432,0)</f>
        <v>0</v>
      </c>
      <c r="BG432" s="203">
        <f>IF(N432="zákl. přenesená",J432,0)</f>
        <v>0</v>
      </c>
      <c r="BH432" s="203">
        <f>IF(N432="sníž. přenesená",J432,0)</f>
        <v>0</v>
      </c>
      <c r="BI432" s="203">
        <f>IF(N432="nulová",J432,0)</f>
        <v>0</v>
      </c>
      <c r="BJ432" s="24" t="s">
        <v>80</v>
      </c>
      <c r="BK432" s="203">
        <f>ROUND(I432*H432,2)</f>
        <v>0</v>
      </c>
      <c r="BL432" s="24" t="s">
        <v>291</v>
      </c>
      <c r="BM432" s="24" t="s">
        <v>630</v>
      </c>
    </row>
    <row r="433" spans="2:65" s="1" customFormat="1" ht="34.15" customHeight="1">
      <c r="B433" s="41"/>
      <c r="C433" s="192" t="s">
        <v>631</v>
      </c>
      <c r="D433" s="192" t="s">
        <v>142</v>
      </c>
      <c r="E433" s="193" t="s">
        <v>632</v>
      </c>
      <c r="F433" s="194" t="s">
        <v>633</v>
      </c>
      <c r="G433" s="195" t="s">
        <v>176</v>
      </c>
      <c r="H433" s="196">
        <v>5.5E-2</v>
      </c>
      <c r="I433" s="197"/>
      <c r="J433" s="198">
        <f>ROUND(I433*H433,2)</f>
        <v>0</v>
      </c>
      <c r="K433" s="194" t="s">
        <v>146</v>
      </c>
      <c r="L433" s="61"/>
      <c r="M433" s="199" t="s">
        <v>21</v>
      </c>
      <c r="N433" s="200" t="s">
        <v>43</v>
      </c>
      <c r="O433" s="42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AR433" s="24" t="s">
        <v>291</v>
      </c>
      <c r="AT433" s="24" t="s">
        <v>142</v>
      </c>
      <c r="AU433" s="24" t="s">
        <v>82</v>
      </c>
      <c r="AY433" s="24" t="s">
        <v>139</v>
      </c>
      <c r="BE433" s="203">
        <f>IF(N433="základní",J433,0)</f>
        <v>0</v>
      </c>
      <c r="BF433" s="203">
        <f>IF(N433="snížená",J433,0)</f>
        <v>0</v>
      </c>
      <c r="BG433" s="203">
        <f>IF(N433="zákl. přenesená",J433,0)</f>
        <v>0</v>
      </c>
      <c r="BH433" s="203">
        <f>IF(N433="sníž. přenesená",J433,0)</f>
        <v>0</v>
      </c>
      <c r="BI433" s="203">
        <f>IF(N433="nulová",J433,0)</f>
        <v>0</v>
      </c>
      <c r="BJ433" s="24" t="s">
        <v>80</v>
      </c>
      <c r="BK433" s="203">
        <f>ROUND(I433*H433,2)</f>
        <v>0</v>
      </c>
      <c r="BL433" s="24" t="s">
        <v>291</v>
      </c>
      <c r="BM433" s="24" t="s">
        <v>634</v>
      </c>
    </row>
    <row r="434" spans="2:65" s="1" customFormat="1" ht="34.15" customHeight="1">
      <c r="B434" s="41"/>
      <c r="C434" s="192" t="s">
        <v>635</v>
      </c>
      <c r="D434" s="192" t="s">
        <v>142</v>
      </c>
      <c r="E434" s="193" t="s">
        <v>636</v>
      </c>
      <c r="F434" s="194" t="s">
        <v>637</v>
      </c>
      <c r="G434" s="195" t="s">
        <v>176</v>
      </c>
      <c r="H434" s="196">
        <v>5.5E-2</v>
      </c>
      <c r="I434" s="197"/>
      <c r="J434" s="198">
        <f>ROUND(I434*H434,2)</f>
        <v>0</v>
      </c>
      <c r="K434" s="194" t="s">
        <v>146</v>
      </c>
      <c r="L434" s="61"/>
      <c r="M434" s="199" t="s">
        <v>21</v>
      </c>
      <c r="N434" s="200" t="s">
        <v>43</v>
      </c>
      <c r="O434" s="42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AR434" s="24" t="s">
        <v>291</v>
      </c>
      <c r="AT434" s="24" t="s">
        <v>142</v>
      </c>
      <c r="AU434" s="24" t="s">
        <v>82</v>
      </c>
      <c r="AY434" s="24" t="s">
        <v>139</v>
      </c>
      <c r="BE434" s="203">
        <f>IF(N434="základní",J434,0)</f>
        <v>0</v>
      </c>
      <c r="BF434" s="203">
        <f>IF(N434="snížená",J434,0)</f>
        <v>0</v>
      </c>
      <c r="BG434" s="203">
        <f>IF(N434="zákl. přenesená",J434,0)</f>
        <v>0</v>
      </c>
      <c r="BH434" s="203">
        <f>IF(N434="sníž. přenesená",J434,0)</f>
        <v>0</v>
      </c>
      <c r="BI434" s="203">
        <f>IF(N434="nulová",J434,0)</f>
        <v>0</v>
      </c>
      <c r="BJ434" s="24" t="s">
        <v>80</v>
      </c>
      <c r="BK434" s="203">
        <f>ROUND(I434*H434,2)</f>
        <v>0</v>
      </c>
      <c r="BL434" s="24" t="s">
        <v>291</v>
      </c>
      <c r="BM434" s="24" t="s">
        <v>638</v>
      </c>
    </row>
    <row r="435" spans="2:65" s="10" customFormat="1" ht="29.85" customHeight="1">
      <c r="B435" s="176"/>
      <c r="C435" s="177"/>
      <c r="D435" s="178" t="s">
        <v>71</v>
      </c>
      <c r="E435" s="190" t="s">
        <v>639</v>
      </c>
      <c r="F435" s="190" t="s">
        <v>640</v>
      </c>
      <c r="G435" s="177"/>
      <c r="H435" s="177"/>
      <c r="I435" s="180"/>
      <c r="J435" s="191">
        <f>BK435</f>
        <v>0</v>
      </c>
      <c r="K435" s="177"/>
      <c r="L435" s="182"/>
      <c r="M435" s="183"/>
      <c r="N435" s="184"/>
      <c r="O435" s="184"/>
      <c r="P435" s="185">
        <f>SUM(P436:P458)</f>
        <v>0</v>
      </c>
      <c r="Q435" s="184"/>
      <c r="R435" s="185">
        <f>SUM(R436:R458)</f>
        <v>1.1184000000000001</v>
      </c>
      <c r="S435" s="184"/>
      <c r="T435" s="186">
        <f>SUM(T436:T458)</f>
        <v>1.1759999999999999</v>
      </c>
      <c r="AR435" s="187" t="s">
        <v>82</v>
      </c>
      <c r="AT435" s="188" t="s">
        <v>71</v>
      </c>
      <c r="AU435" s="188" t="s">
        <v>80</v>
      </c>
      <c r="AY435" s="187" t="s">
        <v>139</v>
      </c>
      <c r="BK435" s="189">
        <f>SUM(BK436:BK458)</f>
        <v>0</v>
      </c>
    </row>
    <row r="436" spans="2:65" s="1" customFormat="1" ht="34.15" customHeight="1">
      <c r="B436" s="41"/>
      <c r="C436" s="192" t="s">
        <v>641</v>
      </c>
      <c r="D436" s="192" t="s">
        <v>142</v>
      </c>
      <c r="E436" s="193" t="s">
        <v>642</v>
      </c>
      <c r="F436" s="194" t="s">
        <v>643</v>
      </c>
      <c r="G436" s="195" t="s">
        <v>159</v>
      </c>
      <c r="H436" s="196">
        <v>40</v>
      </c>
      <c r="I436" s="197"/>
      <c r="J436" s="198">
        <f>ROUND(I436*H436,2)</f>
        <v>0</v>
      </c>
      <c r="K436" s="194" t="s">
        <v>146</v>
      </c>
      <c r="L436" s="61"/>
      <c r="M436" s="199" t="s">
        <v>21</v>
      </c>
      <c r="N436" s="200" t="s">
        <v>43</v>
      </c>
      <c r="O436" s="42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AR436" s="24" t="s">
        <v>291</v>
      </c>
      <c r="AT436" s="24" t="s">
        <v>142</v>
      </c>
      <c r="AU436" s="24" t="s">
        <v>82</v>
      </c>
      <c r="AY436" s="24" t="s">
        <v>139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24" t="s">
        <v>80</v>
      </c>
      <c r="BK436" s="203">
        <f>ROUND(I436*H436,2)</f>
        <v>0</v>
      </c>
      <c r="BL436" s="24" t="s">
        <v>291</v>
      </c>
      <c r="BM436" s="24" t="s">
        <v>644</v>
      </c>
    </row>
    <row r="437" spans="2:65" s="1" customFormat="1" ht="22.9" customHeight="1">
      <c r="B437" s="41"/>
      <c r="C437" s="248" t="s">
        <v>645</v>
      </c>
      <c r="D437" s="248" t="s">
        <v>347</v>
      </c>
      <c r="E437" s="249" t="s">
        <v>646</v>
      </c>
      <c r="F437" s="250" t="s">
        <v>647</v>
      </c>
      <c r="G437" s="251" t="s">
        <v>159</v>
      </c>
      <c r="H437" s="252">
        <v>35</v>
      </c>
      <c r="I437" s="253"/>
      <c r="J437" s="254">
        <f>ROUND(I437*H437,2)</f>
        <v>0</v>
      </c>
      <c r="K437" s="250" t="s">
        <v>371</v>
      </c>
      <c r="L437" s="255"/>
      <c r="M437" s="256" t="s">
        <v>21</v>
      </c>
      <c r="N437" s="257" t="s">
        <v>43</v>
      </c>
      <c r="O437" s="42"/>
      <c r="P437" s="201">
        <f>O437*H437</f>
        <v>0</v>
      </c>
      <c r="Q437" s="201">
        <v>1.55E-2</v>
      </c>
      <c r="R437" s="201">
        <f>Q437*H437</f>
        <v>0.54249999999999998</v>
      </c>
      <c r="S437" s="201">
        <v>0</v>
      </c>
      <c r="T437" s="202">
        <f>S437*H437</f>
        <v>0</v>
      </c>
      <c r="AR437" s="24" t="s">
        <v>413</v>
      </c>
      <c r="AT437" s="24" t="s">
        <v>347</v>
      </c>
      <c r="AU437" s="24" t="s">
        <v>82</v>
      </c>
      <c r="AY437" s="24" t="s">
        <v>139</v>
      </c>
      <c r="BE437" s="203">
        <f>IF(N437="základní",J437,0)</f>
        <v>0</v>
      </c>
      <c r="BF437" s="203">
        <f>IF(N437="snížená",J437,0)</f>
        <v>0</v>
      </c>
      <c r="BG437" s="203">
        <f>IF(N437="zákl. přenesená",J437,0)</f>
        <v>0</v>
      </c>
      <c r="BH437" s="203">
        <f>IF(N437="sníž. přenesená",J437,0)</f>
        <v>0</v>
      </c>
      <c r="BI437" s="203">
        <f>IF(N437="nulová",J437,0)</f>
        <v>0</v>
      </c>
      <c r="BJ437" s="24" t="s">
        <v>80</v>
      </c>
      <c r="BK437" s="203">
        <f>ROUND(I437*H437,2)</f>
        <v>0</v>
      </c>
      <c r="BL437" s="24" t="s">
        <v>291</v>
      </c>
      <c r="BM437" s="24" t="s">
        <v>648</v>
      </c>
    </row>
    <row r="438" spans="2:65" s="12" customFormat="1" ht="13.5">
      <c r="B438" s="215"/>
      <c r="C438" s="216"/>
      <c r="D438" s="206" t="s">
        <v>149</v>
      </c>
      <c r="E438" s="217" t="s">
        <v>21</v>
      </c>
      <c r="F438" s="218" t="s">
        <v>649</v>
      </c>
      <c r="G438" s="216"/>
      <c r="H438" s="219">
        <v>29</v>
      </c>
      <c r="I438" s="220"/>
      <c r="J438" s="216"/>
      <c r="K438" s="216"/>
      <c r="L438" s="221"/>
      <c r="M438" s="222"/>
      <c r="N438" s="223"/>
      <c r="O438" s="223"/>
      <c r="P438" s="223"/>
      <c r="Q438" s="223"/>
      <c r="R438" s="223"/>
      <c r="S438" s="223"/>
      <c r="T438" s="224"/>
      <c r="AT438" s="225" t="s">
        <v>149</v>
      </c>
      <c r="AU438" s="225" t="s">
        <v>82</v>
      </c>
      <c r="AV438" s="12" t="s">
        <v>82</v>
      </c>
      <c r="AW438" s="12" t="s">
        <v>35</v>
      </c>
      <c r="AX438" s="12" t="s">
        <v>72</v>
      </c>
      <c r="AY438" s="225" t="s">
        <v>139</v>
      </c>
    </row>
    <row r="439" spans="2:65" s="12" customFormat="1" ht="13.5">
      <c r="B439" s="215"/>
      <c r="C439" s="216"/>
      <c r="D439" s="206" t="s">
        <v>149</v>
      </c>
      <c r="E439" s="217" t="s">
        <v>21</v>
      </c>
      <c r="F439" s="218" t="s">
        <v>358</v>
      </c>
      <c r="G439" s="216"/>
      <c r="H439" s="219">
        <v>6</v>
      </c>
      <c r="I439" s="220"/>
      <c r="J439" s="216"/>
      <c r="K439" s="216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149</v>
      </c>
      <c r="AU439" s="225" t="s">
        <v>82</v>
      </c>
      <c r="AV439" s="12" t="s">
        <v>82</v>
      </c>
      <c r="AW439" s="12" t="s">
        <v>35</v>
      </c>
      <c r="AX439" s="12" t="s">
        <v>72</v>
      </c>
      <c r="AY439" s="225" t="s">
        <v>139</v>
      </c>
    </row>
    <row r="440" spans="2:65" s="13" customFormat="1" ht="13.5">
      <c r="B440" s="226"/>
      <c r="C440" s="227"/>
      <c r="D440" s="206" t="s">
        <v>149</v>
      </c>
      <c r="E440" s="228" t="s">
        <v>21</v>
      </c>
      <c r="F440" s="229" t="s">
        <v>156</v>
      </c>
      <c r="G440" s="227"/>
      <c r="H440" s="230">
        <v>35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AT440" s="236" t="s">
        <v>149</v>
      </c>
      <c r="AU440" s="236" t="s">
        <v>82</v>
      </c>
      <c r="AV440" s="13" t="s">
        <v>147</v>
      </c>
      <c r="AW440" s="13" t="s">
        <v>35</v>
      </c>
      <c r="AX440" s="13" t="s">
        <v>80</v>
      </c>
      <c r="AY440" s="236" t="s">
        <v>139</v>
      </c>
    </row>
    <row r="441" spans="2:65" s="1" customFormat="1" ht="22.9" customHeight="1">
      <c r="B441" s="41"/>
      <c r="C441" s="248" t="s">
        <v>650</v>
      </c>
      <c r="D441" s="248" t="s">
        <v>347</v>
      </c>
      <c r="E441" s="249" t="s">
        <v>651</v>
      </c>
      <c r="F441" s="250" t="s">
        <v>647</v>
      </c>
      <c r="G441" s="251" t="s">
        <v>159</v>
      </c>
      <c r="H441" s="252">
        <v>4</v>
      </c>
      <c r="I441" s="253"/>
      <c r="J441" s="254">
        <f>ROUND(I441*H441,2)</f>
        <v>0</v>
      </c>
      <c r="K441" s="250" t="s">
        <v>371</v>
      </c>
      <c r="L441" s="255"/>
      <c r="M441" s="256" t="s">
        <v>21</v>
      </c>
      <c r="N441" s="257" t="s">
        <v>43</v>
      </c>
      <c r="O441" s="42"/>
      <c r="P441" s="201">
        <f>O441*H441</f>
        <v>0</v>
      </c>
      <c r="Q441" s="201">
        <v>1.55E-2</v>
      </c>
      <c r="R441" s="201">
        <f>Q441*H441</f>
        <v>6.2E-2</v>
      </c>
      <c r="S441" s="201">
        <v>0</v>
      </c>
      <c r="T441" s="202">
        <f>S441*H441</f>
        <v>0</v>
      </c>
      <c r="AR441" s="24" t="s">
        <v>413</v>
      </c>
      <c r="AT441" s="24" t="s">
        <v>347</v>
      </c>
      <c r="AU441" s="24" t="s">
        <v>82</v>
      </c>
      <c r="AY441" s="24" t="s">
        <v>139</v>
      </c>
      <c r="BE441" s="203">
        <f>IF(N441="základní",J441,0)</f>
        <v>0</v>
      </c>
      <c r="BF441" s="203">
        <f>IF(N441="snížená",J441,0)</f>
        <v>0</v>
      </c>
      <c r="BG441" s="203">
        <f>IF(N441="zákl. přenesená",J441,0)</f>
        <v>0</v>
      </c>
      <c r="BH441" s="203">
        <f>IF(N441="sníž. přenesená",J441,0)</f>
        <v>0</v>
      </c>
      <c r="BI441" s="203">
        <f>IF(N441="nulová",J441,0)</f>
        <v>0</v>
      </c>
      <c r="BJ441" s="24" t="s">
        <v>80</v>
      </c>
      <c r="BK441" s="203">
        <f>ROUND(I441*H441,2)</f>
        <v>0</v>
      </c>
      <c r="BL441" s="24" t="s">
        <v>291</v>
      </c>
      <c r="BM441" s="24" t="s">
        <v>652</v>
      </c>
    </row>
    <row r="442" spans="2:65" s="12" customFormat="1" ht="13.5">
      <c r="B442" s="215"/>
      <c r="C442" s="216"/>
      <c r="D442" s="206" t="s">
        <v>149</v>
      </c>
      <c r="E442" s="217" t="s">
        <v>21</v>
      </c>
      <c r="F442" s="218" t="s">
        <v>653</v>
      </c>
      <c r="G442" s="216"/>
      <c r="H442" s="219">
        <v>4</v>
      </c>
      <c r="I442" s="220"/>
      <c r="J442" s="216"/>
      <c r="K442" s="216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149</v>
      </c>
      <c r="AU442" s="225" t="s">
        <v>82</v>
      </c>
      <c r="AV442" s="12" t="s">
        <v>82</v>
      </c>
      <c r="AW442" s="12" t="s">
        <v>35</v>
      </c>
      <c r="AX442" s="12" t="s">
        <v>80</v>
      </c>
      <c r="AY442" s="225" t="s">
        <v>139</v>
      </c>
    </row>
    <row r="443" spans="2:65" s="1" customFormat="1" ht="22.9" customHeight="1">
      <c r="B443" s="41"/>
      <c r="C443" s="248" t="s">
        <v>654</v>
      </c>
      <c r="D443" s="248" t="s">
        <v>347</v>
      </c>
      <c r="E443" s="249" t="s">
        <v>655</v>
      </c>
      <c r="F443" s="250" t="s">
        <v>656</v>
      </c>
      <c r="G443" s="251" t="s">
        <v>159</v>
      </c>
      <c r="H443" s="252">
        <v>1</v>
      </c>
      <c r="I443" s="253"/>
      <c r="J443" s="254">
        <f>ROUND(I443*H443,2)</f>
        <v>0</v>
      </c>
      <c r="K443" s="250" t="s">
        <v>371</v>
      </c>
      <c r="L443" s="255"/>
      <c r="M443" s="256" t="s">
        <v>21</v>
      </c>
      <c r="N443" s="257" t="s">
        <v>43</v>
      </c>
      <c r="O443" s="42"/>
      <c r="P443" s="201">
        <f>O443*H443</f>
        <v>0</v>
      </c>
      <c r="Q443" s="201">
        <v>1.55E-2</v>
      </c>
      <c r="R443" s="201">
        <f>Q443*H443</f>
        <v>1.55E-2</v>
      </c>
      <c r="S443" s="201">
        <v>0</v>
      </c>
      <c r="T443" s="202">
        <f>S443*H443</f>
        <v>0</v>
      </c>
      <c r="AR443" s="24" t="s">
        <v>413</v>
      </c>
      <c r="AT443" s="24" t="s">
        <v>347</v>
      </c>
      <c r="AU443" s="24" t="s">
        <v>82</v>
      </c>
      <c r="AY443" s="24" t="s">
        <v>139</v>
      </c>
      <c r="BE443" s="203">
        <f>IF(N443="základní",J443,0)</f>
        <v>0</v>
      </c>
      <c r="BF443" s="203">
        <f>IF(N443="snížená",J443,0)</f>
        <v>0</v>
      </c>
      <c r="BG443" s="203">
        <f>IF(N443="zákl. přenesená",J443,0)</f>
        <v>0</v>
      </c>
      <c r="BH443" s="203">
        <f>IF(N443="sníž. přenesená",J443,0)</f>
        <v>0</v>
      </c>
      <c r="BI443" s="203">
        <f>IF(N443="nulová",J443,0)</f>
        <v>0</v>
      </c>
      <c r="BJ443" s="24" t="s">
        <v>80</v>
      </c>
      <c r="BK443" s="203">
        <f>ROUND(I443*H443,2)</f>
        <v>0</v>
      </c>
      <c r="BL443" s="24" t="s">
        <v>291</v>
      </c>
      <c r="BM443" s="24" t="s">
        <v>657</v>
      </c>
    </row>
    <row r="444" spans="2:65" s="1" customFormat="1" ht="22.9" customHeight="1">
      <c r="B444" s="41"/>
      <c r="C444" s="192" t="s">
        <v>658</v>
      </c>
      <c r="D444" s="192" t="s">
        <v>142</v>
      </c>
      <c r="E444" s="193" t="s">
        <v>659</v>
      </c>
      <c r="F444" s="194" t="s">
        <v>660</v>
      </c>
      <c r="G444" s="195" t="s">
        <v>159</v>
      </c>
      <c r="H444" s="196">
        <v>18</v>
      </c>
      <c r="I444" s="197"/>
      <c r="J444" s="198">
        <f>ROUND(I444*H444,2)</f>
        <v>0</v>
      </c>
      <c r="K444" s="194" t="s">
        <v>146</v>
      </c>
      <c r="L444" s="61"/>
      <c r="M444" s="199" t="s">
        <v>21</v>
      </c>
      <c r="N444" s="200" t="s">
        <v>43</v>
      </c>
      <c r="O444" s="42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AR444" s="24" t="s">
        <v>291</v>
      </c>
      <c r="AT444" s="24" t="s">
        <v>142</v>
      </c>
      <c r="AU444" s="24" t="s">
        <v>82</v>
      </c>
      <c r="AY444" s="24" t="s">
        <v>139</v>
      </c>
      <c r="BE444" s="203">
        <f>IF(N444="základní",J444,0)</f>
        <v>0</v>
      </c>
      <c r="BF444" s="203">
        <f>IF(N444="snížená",J444,0)</f>
        <v>0</v>
      </c>
      <c r="BG444" s="203">
        <f>IF(N444="zákl. přenesená",J444,0)</f>
        <v>0</v>
      </c>
      <c r="BH444" s="203">
        <f>IF(N444="sníž. přenesená",J444,0)</f>
        <v>0</v>
      </c>
      <c r="BI444" s="203">
        <f>IF(N444="nulová",J444,0)</f>
        <v>0</v>
      </c>
      <c r="BJ444" s="24" t="s">
        <v>80</v>
      </c>
      <c r="BK444" s="203">
        <f>ROUND(I444*H444,2)</f>
        <v>0</v>
      </c>
      <c r="BL444" s="24" t="s">
        <v>291</v>
      </c>
      <c r="BM444" s="24" t="s">
        <v>661</v>
      </c>
    </row>
    <row r="445" spans="2:65" s="12" customFormat="1" ht="13.5">
      <c r="B445" s="215"/>
      <c r="C445" s="216"/>
      <c r="D445" s="206" t="s">
        <v>149</v>
      </c>
      <c r="E445" s="217" t="s">
        <v>21</v>
      </c>
      <c r="F445" s="218" t="s">
        <v>367</v>
      </c>
      <c r="G445" s="216"/>
      <c r="H445" s="219">
        <v>18</v>
      </c>
      <c r="I445" s="220"/>
      <c r="J445" s="216"/>
      <c r="K445" s="216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149</v>
      </c>
      <c r="AU445" s="225" t="s">
        <v>82</v>
      </c>
      <c r="AV445" s="12" t="s">
        <v>82</v>
      </c>
      <c r="AW445" s="12" t="s">
        <v>35</v>
      </c>
      <c r="AX445" s="12" t="s">
        <v>80</v>
      </c>
      <c r="AY445" s="225" t="s">
        <v>139</v>
      </c>
    </row>
    <row r="446" spans="2:65" s="1" customFormat="1" ht="22.9" customHeight="1">
      <c r="B446" s="41"/>
      <c r="C446" s="248" t="s">
        <v>662</v>
      </c>
      <c r="D446" s="248" t="s">
        <v>347</v>
      </c>
      <c r="E446" s="249" t="s">
        <v>663</v>
      </c>
      <c r="F446" s="250" t="s">
        <v>664</v>
      </c>
      <c r="G446" s="251" t="s">
        <v>159</v>
      </c>
      <c r="H446" s="252">
        <v>10</v>
      </c>
      <c r="I446" s="253"/>
      <c r="J446" s="254">
        <f>ROUND(I446*H446,2)</f>
        <v>0</v>
      </c>
      <c r="K446" s="250" t="s">
        <v>146</v>
      </c>
      <c r="L446" s="255"/>
      <c r="M446" s="256" t="s">
        <v>21</v>
      </c>
      <c r="N446" s="257" t="s">
        <v>43</v>
      </c>
      <c r="O446" s="42"/>
      <c r="P446" s="201">
        <f>O446*H446</f>
        <v>0</v>
      </c>
      <c r="Q446" s="201">
        <v>2.3E-2</v>
      </c>
      <c r="R446" s="201">
        <f>Q446*H446</f>
        <v>0.22999999999999998</v>
      </c>
      <c r="S446" s="201">
        <v>0</v>
      </c>
      <c r="T446" s="202">
        <f>S446*H446</f>
        <v>0</v>
      </c>
      <c r="AR446" s="24" t="s">
        <v>413</v>
      </c>
      <c r="AT446" s="24" t="s">
        <v>347</v>
      </c>
      <c r="AU446" s="24" t="s">
        <v>82</v>
      </c>
      <c r="AY446" s="24" t="s">
        <v>139</v>
      </c>
      <c r="BE446" s="203">
        <f>IF(N446="základní",J446,0)</f>
        <v>0</v>
      </c>
      <c r="BF446" s="203">
        <f>IF(N446="snížená",J446,0)</f>
        <v>0</v>
      </c>
      <c r="BG446" s="203">
        <f>IF(N446="zákl. přenesená",J446,0)</f>
        <v>0</v>
      </c>
      <c r="BH446" s="203">
        <f>IF(N446="sníž. přenesená",J446,0)</f>
        <v>0</v>
      </c>
      <c r="BI446" s="203">
        <f>IF(N446="nulová",J446,0)</f>
        <v>0</v>
      </c>
      <c r="BJ446" s="24" t="s">
        <v>80</v>
      </c>
      <c r="BK446" s="203">
        <f>ROUND(I446*H446,2)</f>
        <v>0</v>
      </c>
      <c r="BL446" s="24" t="s">
        <v>291</v>
      </c>
      <c r="BM446" s="24" t="s">
        <v>665</v>
      </c>
    </row>
    <row r="447" spans="2:65" s="12" customFormat="1" ht="13.5">
      <c r="B447" s="215"/>
      <c r="C447" s="216"/>
      <c r="D447" s="206" t="s">
        <v>149</v>
      </c>
      <c r="E447" s="217" t="s">
        <v>21</v>
      </c>
      <c r="F447" s="218" t="s">
        <v>666</v>
      </c>
      <c r="G447" s="216"/>
      <c r="H447" s="219">
        <v>10</v>
      </c>
      <c r="I447" s="220"/>
      <c r="J447" s="216"/>
      <c r="K447" s="216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149</v>
      </c>
      <c r="AU447" s="225" t="s">
        <v>82</v>
      </c>
      <c r="AV447" s="12" t="s">
        <v>82</v>
      </c>
      <c r="AW447" s="12" t="s">
        <v>35</v>
      </c>
      <c r="AX447" s="12" t="s">
        <v>80</v>
      </c>
      <c r="AY447" s="225" t="s">
        <v>139</v>
      </c>
    </row>
    <row r="448" spans="2:65" s="1" customFormat="1" ht="22.9" customHeight="1">
      <c r="B448" s="41"/>
      <c r="C448" s="248" t="s">
        <v>667</v>
      </c>
      <c r="D448" s="248" t="s">
        <v>347</v>
      </c>
      <c r="E448" s="249" t="s">
        <v>668</v>
      </c>
      <c r="F448" s="250" t="s">
        <v>669</v>
      </c>
      <c r="G448" s="251" t="s">
        <v>159</v>
      </c>
      <c r="H448" s="252">
        <v>8</v>
      </c>
      <c r="I448" s="253"/>
      <c r="J448" s="254">
        <f>ROUND(I448*H448,2)</f>
        <v>0</v>
      </c>
      <c r="K448" s="250" t="s">
        <v>146</v>
      </c>
      <c r="L448" s="255"/>
      <c r="M448" s="256" t="s">
        <v>21</v>
      </c>
      <c r="N448" s="257" t="s">
        <v>43</v>
      </c>
      <c r="O448" s="42"/>
      <c r="P448" s="201">
        <f>O448*H448</f>
        <v>0</v>
      </c>
      <c r="Q448" s="201">
        <v>2.5000000000000001E-2</v>
      </c>
      <c r="R448" s="201">
        <f>Q448*H448</f>
        <v>0.2</v>
      </c>
      <c r="S448" s="201">
        <v>0</v>
      </c>
      <c r="T448" s="202">
        <f>S448*H448</f>
        <v>0</v>
      </c>
      <c r="AR448" s="24" t="s">
        <v>413</v>
      </c>
      <c r="AT448" s="24" t="s">
        <v>347</v>
      </c>
      <c r="AU448" s="24" t="s">
        <v>82</v>
      </c>
      <c r="AY448" s="24" t="s">
        <v>139</v>
      </c>
      <c r="BE448" s="203">
        <f>IF(N448="základní",J448,0)</f>
        <v>0</v>
      </c>
      <c r="BF448" s="203">
        <f>IF(N448="snížená",J448,0)</f>
        <v>0</v>
      </c>
      <c r="BG448" s="203">
        <f>IF(N448="zákl. přenesená",J448,0)</f>
        <v>0</v>
      </c>
      <c r="BH448" s="203">
        <f>IF(N448="sníž. přenesená",J448,0)</f>
        <v>0</v>
      </c>
      <c r="BI448" s="203">
        <f>IF(N448="nulová",J448,0)</f>
        <v>0</v>
      </c>
      <c r="BJ448" s="24" t="s">
        <v>80</v>
      </c>
      <c r="BK448" s="203">
        <f>ROUND(I448*H448,2)</f>
        <v>0</v>
      </c>
      <c r="BL448" s="24" t="s">
        <v>291</v>
      </c>
      <c r="BM448" s="24" t="s">
        <v>670</v>
      </c>
    </row>
    <row r="449" spans="2:65" s="12" customFormat="1" ht="13.5">
      <c r="B449" s="215"/>
      <c r="C449" s="216"/>
      <c r="D449" s="206" t="s">
        <v>149</v>
      </c>
      <c r="E449" s="217" t="s">
        <v>21</v>
      </c>
      <c r="F449" s="218" t="s">
        <v>671</v>
      </c>
      <c r="G449" s="216"/>
      <c r="H449" s="219">
        <v>8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149</v>
      </c>
      <c r="AU449" s="225" t="s">
        <v>82</v>
      </c>
      <c r="AV449" s="12" t="s">
        <v>82</v>
      </c>
      <c r="AW449" s="12" t="s">
        <v>35</v>
      </c>
      <c r="AX449" s="12" t="s">
        <v>80</v>
      </c>
      <c r="AY449" s="225" t="s">
        <v>139</v>
      </c>
    </row>
    <row r="450" spans="2:65" s="1" customFormat="1" ht="14.45" customHeight="1">
      <c r="B450" s="41"/>
      <c r="C450" s="192" t="s">
        <v>672</v>
      </c>
      <c r="D450" s="192" t="s">
        <v>142</v>
      </c>
      <c r="E450" s="193" t="s">
        <v>673</v>
      </c>
      <c r="F450" s="194" t="s">
        <v>674</v>
      </c>
      <c r="G450" s="195" t="s">
        <v>159</v>
      </c>
      <c r="H450" s="196">
        <v>18</v>
      </c>
      <c r="I450" s="197"/>
      <c r="J450" s="198">
        <f>ROUND(I450*H450,2)</f>
        <v>0</v>
      </c>
      <c r="K450" s="194" t="s">
        <v>146</v>
      </c>
      <c r="L450" s="61"/>
      <c r="M450" s="199" t="s">
        <v>21</v>
      </c>
      <c r="N450" s="200" t="s">
        <v>43</v>
      </c>
      <c r="O450" s="42"/>
      <c r="P450" s="201">
        <f>O450*H450</f>
        <v>0</v>
      </c>
      <c r="Q450" s="201">
        <v>0</v>
      </c>
      <c r="R450" s="201">
        <f>Q450*H450</f>
        <v>0</v>
      </c>
      <c r="S450" s="201">
        <v>0</v>
      </c>
      <c r="T450" s="202">
        <f>S450*H450</f>
        <v>0</v>
      </c>
      <c r="AR450" s="24" t="s">
        <v>291</v>
      </c>
      <c r="AT450" s="24" t="s">
        <v>142</v>
      </c>
      <c r="AU450" s="24" t="s">
        <v>82</v>
      </c>
      <c r="AY450" s="24" t="s">
        <v>139</v>
      </c>
      <c r="BE450" s="203">
        <f>IF(N450="základní",J450,0)</f>
        <v>0</v>
      </c>
      <c r="BF450" s="203">
        <f>IF(N450="snížená",J450,0)</f>
        <v>0</v>
      </c>
      <c r="BG450" s="203">
        <f>IF(N450="zákl. přenesená",J450,0)</f>
        <v>0</v>
      </c>
      <c r="BH450" s="203">
        <f>IF(N450="sníž. přenesená",J450,0)</f>
        <v>0</v>
      </c>
      <c r="BI450" s="203">
        <f>IF(N450="nulová",J450,0)</f>
        <v>0</v>
      </c>
      <c r="BJ450" s="24" t="s">
        <v>80</v>
      </c>
      <c r="BK450" s="203">
        <f>ROUND(I450*H450,2)</f>
        <v>0</v>
      </c>
      <c r="BL450" s="24" t="s">
        <v>291</v>
      </c>
      <c r="BM450" s="24" t="s">
        <v>675</v>
      </c>
    </row>
    <row r="451" spans="2:65" s="1" customFormat="1" ht="14.45" customHeight="1">
      <c r="B451" s="41"/>
      <c r="C451" s="248" t="s">
        <v>676</v>
      </c>
      <c r="D451" s="248" t="s">
        <v>347</v>
      </c>
      <c r="E451" s="249" t="s">
        <v>677</v>
      </c>
      <c r="F451" s="250" t="s">
        <v>678</v>
      </c>
      <c r="G451" s="251" t="s">
        <v>159</v>
      </c>
      <c r="H451" s="252">
        <v>18</v>
      </c>
      <c r="I451" s="253"/>
      <c r="J451" s="254">
        <f>ROUND(I451*H451,2)</f>
        <v>0</v>
      </c>
      <c r="K451" s="250" t="s">
        <v>146</v>
      </c>
      <c r="L451" s="255"/>
      <c r="M451" s="256" t="s">
        <v>21</v>
      </c>
      <c r="N451" s="257" t="s">
        <v>43</v>
      </c>
      <c r="O451" s="42"/>
      <c r="P451" s="201">
        <f>O451*H451</f>
        <v>0</v>
      </c>
      <c r="Q451" s="201">
        <v>3.8E-3</v>
      </c>
      <c r="R451" s="201">
        <f>Q451*H451</f>
        <v>6.8400000000000002E-2</v>
      </c>
      <c r="S451" s="201">
        <v>0</v>
      </c>
      <c r="T451" s="202">
        <f>S451*H451</f>
        <v>0</v>
      </c>
      <c r="AR451" s="24" t="s">
        <v>413</v>
      </c>
      <c r="AT451" s="24" t="s">
        <v>347</v>
      </c>
      <c r="AU451" s="24" t="s">
        <v>82</v>
      </c>
      <c r="AY451" s="24" t="s">
        <v>139</v>
      </c>
      <c r="BE451" s="203">
        <f>IF(N451="základní",J451,0)</f>
        <v>0</v>
      </c>
      <c r="BF451" s="203">
        <f>IF(N451="snížená",J451,0)</f>
        <v>0</v>
      </c>
      <c r="BG451" s="203">
        <f>IF(N451="zákl. přenesená",J451,0)</f>
        <v>0</v>
      </c>
      <c r="BH451" s="203">
        <f>IF(N451="sníž. přenesená",J451,0)</f>
        <v>0</v>
      </c>
      <c r="BI451" s="203">
        <f>IF(N451="nulová",J451,0)</f>
        <v>0</v>
      </c>
      <c r="BJ451" s="24" t="s">
        <v>80</v>
      </c>
      <c r="BK451" s="203">
        <f>ROUND(I451*H451,2)</f>
        <v>0</v>
      </c>
      <c r="BL451" s="24" t="s">
        <v>291</v>
      </c>
      <c r="BM451" s="24" t="s">
        <v>679</v>
      </c>
    </row>
    <row r="452" spans="2:65" s="1" customFormat="1" ht="34.15" customHeight="1">
      <c r="B452" s="41"/>
      <c r="C452" s="192" t="s">
        <v>680</v>
      </c>
      <c r="D452" s="192" t="s">
        <v>142</v>
      </c>
      <c r="E452" s="193" t="s">
        <v>681</v>
      </c>
      <c r="F452" s="194" t="s">
        <v>682</v>
      </c>
      <c r="G452" s="195" t="s">
        <v>159</v>
      </c>
      <c r="H452" s="196">
        <v>49</v>
      </c>
      <c r="I452" s="197"/>
      <c r="J452" s="198">
        <f>ROUND(I452*H452,2)</f>
        <v>0</v>
      </c>
      <c r="K452" s="194" t="s">
        <v>146</v>
      </c>
      <c r="L452" s="61"/>
      <c r="M452" s="199" t="s">
        <v>21</v>
      </c>
      <c r="N452" s="200" t="s">
        <v>43</v>
      </c>
      <c r="O452" s="42"/>
      <c r="P452" s="201">
        <f>O452*H452</f>
        <v>0</v>
      </c>
      <c r="Q452" s="201">
        <v>0</v>
      </c>
      <c r="R452" s="201">
        <f>Q452*H452</f>
        <v>0</v>
      </c>
      <c r="S452" s="201">
        <v>2.4E-2</v>
      </c>
      <c r="T452" s="202">
        <f>S452*H452</f>
        <v>1.1759999999999999</v>
      </c>
      <c r="AR452" s="24" t="s">
        <v>291</v>
      </c>
      <c r="AT452" s="24" t="s">
        <v>142</v>
      </c>
      <c r="AU452" s="24" t="s">
        <v>82</v>
      </c>
      <c r="AY452" s="24" t="s">
        <v>139</v>
      </c>
      <c r="BE452" s="203">
        <f>IF(N452="základní",J452,0)</f>
        <v>0</v>
      </c>
      <c r="BF452" s="203">
        <f>IF(N452="snížená",J452,0)</f>
        <v>0</v>
      </c>
      <c r="BG452" s="203">
        <f>IF(N452="zákl. přenesená",J452,0)</f>
        <v>0</v>
      </c>
      <c r="BH452" s="203">
        <f>IF(N452="sníž. přenesená",J452,0)</f>
        <v>0</v>
      </c>
      <c r="BI452" s="203">
        <f>IF(N452="nulová",J452,0)</f>
        <v>0</v>
      </c>
      <c r="BJ452" s="24" t="s">
        <v>80</v>
      </c>
      <c r="BK452" s="203">
        <f>ROUND(I452*H452,2)</f>
        <v>0</v>
      </c>
      <c r="BL452" s="24" t="s">
        <v>291</v>
      </c>
      <c r="BM452" s="24" t="s">
        <v>683</v>
      </c>
    </row>
    <row r="453" spans="2:65" s="11" customFormat="1" ht="13.5">
      <c r="B453" s="204"/>
      <c r="C453" s="205"/>
      <c r="D453" s="206" t="s">
        <v>149</v>
      </c>
      <c r="E453" s="207" t="s">
        <v>21</v>
      </c>
      <c r="F453" s="208" t="s">
        <v>684</v>
      </c>
      <c r="G453" s="205"/>
      <c r="H453" s="207" t="s">
        <v>21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149</v>
      </c>
      <c r="AU453" s="214" t="s">
        <v>82</v>
      </c>
      <c r="AV453" s="11" t="s">
        <v>80</v>
      </c>
      <c r="AW453" s="11" t="s">
        <v>35</v>
      </c>
      <c r="AX453" s="11" t="s">
        <v>72</v>
      </c>
      <c r="AY453" s="214" t="s">
        <v>139</v>
      </c>
    </row>
    <row r="454" spans="2:65" s="12" customFormat="1" ht="13.5">
      <c r="B454" s="215"/>
      <c r="C454" s="216"/>
      <c r="D454" s="206" t="s">
        <v>149</v>
      </c>
      <c r="E454" s="217" t="s">
        <v>21</v>
      </c>
      <c r="F454" s="218" t="s">
        <v>685</v>
      </c>
      <c r="G454" s="216"/>
      <c r="H454" s="219">
        <v>34</v>
      </c>
      <c r="I454" s="220"/>
      <c r="J454" s="216"/>
      <c r="K454" s="216"/>
      <c r="L454" s="221"/>
      <c r="M454" s="222"/>
      <c r="N454" s="223"/>
      <c r="O454" s="223"/>
      <c r="P454" s="223"/>
      <c r="Q454" s="223"/>
      <c r="R454" s="223"/>
      <c r="S454" s="223"/>
      <c r="T454" s="224"/>
      <c r="AT454" s="225" t="s">
        <v>149</v>
      </c>
      <c r="AU454" s="225" t="s">
        <v>82</v>
      </c>
      <c r="AV454" s="12" t="s">
        <v>82</v>
      </c>
      <c r="AW454" s="12" t="s">
        <v>35</v>
      </c>
      <c r="AX454" s="12" t="s">
        <v>72</v>
      </c>
      <c r="AY454" s="225" t="s">
        <v>139</v>
      </c>
    </row>
    <row r="455" spans="2:65" s="12" customFormat="1" ht="13.5">
      <c r="B455" s="215"/>
      <c r="C455" s="216"/>
      <c r="D455" s="206" t="s">
        <v>149</v>
      </c>
      <c r="E455" s="217" t="s">
        <v>21</v>
      </c>
      <c r="F455" s="218" t="s">
        <v>686</v>
      </c>
      <c r="G455" s="216"/>
      <c r="H455" s="219">
        <v>15</v>
      </c>
      <c r="I455" s="220"/>
      <c r="J455" s="216"/>
      <c r="K455" s="216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149</v>
      </c>
      <c r="AU455" s="225" t="s">
        <v>82</v>
      </c>
      <c r="AV455" s="12" t="s">
        <v>82</v>
      </c>
      <c r="AW455" s="12" t="s">
        <v>35</v>
      </c>
      <c r="AX455" s="12" t="s">
        <v>72</v>
      </c>
      <c r="AY455" s="225" t="s">
        <v>139</v>
      </c>
    </row>
    <row r="456" spans="2:65" s="13" customFormat="1" ht="13.5">
      <c r="B456" s="226"/>
      <c r="C456" s="227"/>
      <c r="D456" s="206" t="s">
        <v>149</v>
      </c>
      <c r="E456" s="228" t="s">
        <v>21</v>
      </c>
      <c r="F456" s="229" t="s">
        <v>156</v>
      </c>
      <c r="G456" s="227"/>
      <c r="H456" s="230">
        <v>49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149</v>
      </c>
      <c r="AU456" s="236" t="s">
        <v>82</v>
      </c>
      <c r="AV456" s="13" t="s">
        <v>147</v>
      </c>
      <c r="AW456" s="13" t="s">
        <v>35</v>
      </c>
      <c r="AX456" s="13" t="s">
        <v>80</v>
      </c>
      <c r="AY456" s="236" t="s">
        <v>139</v>
      </c>
    </row>
    <row r="457" spans="2:65" s="1" customFormat="1" ht="34.15" customHeight="1">
      <c r="B457" s="41"/>
      <c r="C457" s="192" t="s">
        <v>687</v>
      </c>
      <c r="D457" s="192" t="s">
        <v>142</v>
      </c>
      <c r="E457" s="193" t="s">
        <v>688</v>
      </c>
      <c r="F457" s="194" t="s">
        <v>689</v>
      </c>
      <c r="G457" s="195" t="s">
        <v>176</v>
      </c>
      <c r="H457" s="196">
        <v>1.1180000000000001</v>
      </c>
      <c r="I457" s="197"/>
      <c r="J457" s="198">
        <f>ROUND(I457*H457,2)</f>
        <v>0</v>
      </c>
      <c r="K457" s="194" t="s">
        <v>146</v>
      </c>
      <c r="L457" s="61"/>
      <c r="M457" s="199" t="s">
        <v>21</v>
      </c>
      <c r="N457" s="200" t="s">
        <v>43</v>
      </c>
      <c r="O457" s="42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AR457" s="24" t="s">
        <v>291</v>
      </c>
      <c r="AT457" s="24" t="s">
        <v>142</v>
      </c>
      <c r="AU457" s="24" t="s">
        <v>82</v>
      </c>
      <c r="AY457" s="24" t="s">
        <v>139</v>
      </c>
      <c r="BE457" s="203">
        <f>IF(N457="základní",J457,0)</f>
        <v>0</v>
      </c>
      <c r="BF457" s="203">
        <f>IF(N457="snížená",J457,0)</f>
        <v>0</v>
      </c>
      <c r="BG457" s="203">
        <f>IF(N457="zákl. přenesená",J457,0)</f>
        <v>0</v>
      </c>
      <c r="BH457" s="203">
        <f>IF(N457="sníž. přenesená",J457,0)</f>
        <v>0</v>
      </c>
      <c r="BI457" s="203">
        <f>IF(N457="nulová",J457,0)</f>
        <v>0</v>
      </c>
      <c r="BJ457" s="24" t="s">
        <v>80</v>
      </c>
      <c r="BK457" s="203">
        <f>ROUND(I457*H457,2)</f>
        <v>0</v>
      </c>
      <c r="BL457" s="24" t="s">
        <v>291</v>
      </c>
      <c r="BM457" s="24" t="s">
        <v>690</v>
      </c>
    </row>
    <row r="458" spans="2:65" s="1" customFormat="1" ht="34.15" customHeight="1">
      <c r="B458" s="41"/>
      <c r="C458" s="192" t="s">
        <v>691</v>
      </c>
      <c r="D458" s="192" t="s">
        <v>142</v>
      </c>
      <c r="E458" s="193" t="s">
        <v>692</v>
      </c>
      <c r="F458" s="194" t="s">
        <v>693</v>
      </c>
      <c r="G458" s="195" t="s">
        <v>176</v>
      </c>
      <c r="H458" s="196">
        <v>1.1180000000000001</v>
      </c>
      <c r="I458" s="197"/>
      <c r="J458" s="198">
        <f>ROUND(I458*H458,2)</f>
        <v>0</v>
      </c>
      <c r="K458" s="194" t="s">
        <v>146</v>
      </c>
      <c r="L458" s="61"/>
      <c r="M458" s="199" t="s">
        <v>21</v>
      </c>
      <c r="N458" s="200" t="s">
        <v>43</v>
      </c>
      <c r="O458" s="42"/>
      <c r="P458" s="201">
        <f>O458*H458</f>
        <v>0</v>
      </c>
      <c r="Q458" s="201">
        <v>0</v>
      </c>
      <c r="R458" s="201">
        <f>Q458*H458</f>
        <v>0</v>
      </c>
      <c r="S458" s="201">
        <v>0</v>
      </c>
      <c r="T458" s="202">
        <f>S458*H458</f>
        <v>0</v>
      </c>
      <c r="AR458" s="24" t="s">
        <v>291</v>
      </c>
      <c r="AT458" s="24" t="s">
        <v>142</v>
      </c>
      <c r="AU458" s="24" t="s">
        <v>82</v>
      </c>
      <c r="AY458" s="24" t="s">
        <v>139</v>
      </c>
      <c r="BE458" s="203">
        <f>IF(N458="základní",J458,0)</f>
        <v>0</v>
      </c>
      <c r="BF458" s="203">
        <f>IF(N458="snížená",J458,0)</f>
        <v>0</v>
      </c>
      <c r="BG458" s="203">
        <f>IF(N458="zákl. přenesená",J458,0)</f>
        <v>0</v>
      </c>
      <c r="BH458" s="203">
        <f>IF(N458="sníž. přenesená",J458,0)</f>
        <v>0</v>
      </c>
      <c r="BI458" s="203">
        <f>IF(N458="nulová",J458,0)</f>
        <v>0</v>
      </c>
      <c r="BJ458" s="24" t="s">
        <v>80</v>
      </c>
      <c r="BK458" s="203">
        <f>ROUND(I458*H458,2)</f>
        <v>0</v>
      </c>
      <c r="BL458" s="24" t="s">
        <v>291</v>
      </c>
      <c r="BM458" s="24" t="s">
        <v>694</v>
      </c>
    </row>
    <row r="459" spans="2:65" s="10" customFormat="1" ht="29.85" customHeight="1">
      <c r="B459" s="176"/>
      <c r="C459" s="177"/>
      <c r="D459" s="178" t="s">
        <v>71</v>
      </c>
      <c r="E459" s="190" t="s">
        <v>695</v>
      </c>
      <c r="F459" s="190" t="s">
        <v>696</v>
      </c>
      <c r="G459" s="177"/>
      <c r="H459" s="177"/>
      <c r="I459" s="180"/>
      <c r="J459" s="191">
        <f>BK459</f>
        <v>0</v>
      </c>
      <c r="K459" s="177"/>
      <c r="L459" s="182"/>
      <c r="M459" s="183"/>
      <c r="N459" s="184"/>
      <c r="O459" s="184"/>
      <c r="P459" s="185">
        <f>SUM(P460:P533)</f>
        <v>0</v>
      </c>
      <c r="Q459" s="184"/>
      <c r="R459" s="185">
        <f>SUM(R460:R533)</f>
        <v>7.3368671499999998</v>
      </c>
      <c r="S459" s="184"/>
      <c r="T459" s="186">
        <f>SUM(T460:T533)</f>
        <v>18.119000349999997</v>
      </c>
      <c r="AR459" s="187" t="s">
        <v>82</v>
      </c>
      <c r="AT459" s="188" t="s">
        <v>71</v>
      </c>
      <c r="AU459" s="188" t="s">
        <v>80</v>
      </c>
      <c r="AY459" s="187" t="s">
        <v>139</v>
      </c>
      <c r="BK459" s="189">
        <f>SUM(BK460:BK533)</f>
        <v>0</v>
      </c>
    </row>
    <row r="460" spans="2:65" s="1" customFormat="1" ht="22.9" customHeight="1">
      <c r="B460" s="41"/>
      <c r="C460" s="192" t="s">
        <v>697</v>
      </c>
      <c r="D460" s="192" t="s">
        <v>142</v>
      </c>
      <c r="E460" s="193" t="s">
        <v>698</v>
      </c>
      <c r="F460" s="194" t="s">
        <v>699</v>
      </c>
      <c r="G460" s="195" t="s">
        <v>203</v>
      </c>
      <c r="H460" s="196">
        <v>40.854999999999997</v>
      </c>
      <c r="I460" s="197"/>
      <c r="J460" s="198">
        <f>ROUND(I460*H460,2)</f>
        <v>0</v>
      </c>
      <c r="K460" s="194" t="s">
        <v>146</v>
      </c>
      <c r="L460" s="61"/>
      <c r="M460" s="199" t="s">
        <v>21</v>
      </c>
      <c r="N460" s="200" t="s">
        <v>43</v>
      </c>
      <c r="O460" s="42"/>
      <c r="P460" s="201">
        <f>O460*H460</f>
        <v>0</v>
      </c>
      <c r="Q460" s="201">
        <v>6.2E-4</v>
      </c>
      <c r="R460" s="201">
        <f>Q460*H460</f>
        <v>2.5330099999999998E-2</v>
      </c>
      <c r="S460" s="201">
        <v>0</v>
      </c>
      <c r="T460" s="202">
        <f>S460*H460</f>
        <v>0</v>
      </c>
      <c r="AR460" s="24" t="s">
        <v>291</v>
      </c>
      <c r="AT460" s="24" t="s">
        <v>142</v>
      </c>
      <c r="AU460" s="24" t="s">
        <v>82</v>
      </c>
      <c r="AY460" s="24" t="s">
        <v>139</v>
      </c>
      <c r="BE460" s="203">
        <f>IF(N460="základní",J460,0)</f>
        <v>0</v>
      </c>
      <c r="BF460" s="203">
        <f>IF(N460="snížená",J460,0)</f>
        <v>0</v>
      </c>
      <c r="BG460" s="203">
        <f>IF(N460="zákl. přenesená",J460,0)</f>
        <v>0</v>
      </c>
      <c r="BH460" s="203">
        <f>IF(N460="sníž. přenesená",J460,0)</f>
        <v>0</v>
      </c>
      <c r="BI460" s="203">
        <f>IF(N460="nulová",J460,0)</f>
        <v>0</v>
      </c>
      <c r="BJ460" s="24" t="s">
        <v>80</v>
      </c>
      <c r="BK460" s="203">
        <f>ROUND(I460*H460,2)</f>
        <v>0</v>
      </c>
      <c r="BL460" s="24" t="s">
        <v>291</v>
      </c>
      <c r="BM460" s="24" t="s">
        <v>700</v>
      </c>
    </row>
    <row r="461" spans="2:65" s="11" customFormat="1" ht="13.5">
      <c r="B461" s="204"/>
      <c r="C461" s="205"/>
      <c r="D461" s="206" t="s">
        <v>149</v>
      </c>
      <c r="E461" s="207" t="s">
        <v>21</v>
      </c>
      <c r="F461" s="208" t="s">
        <v>302</v>
      </c>
      <c r="G461" s="205"/>
      <c r="H461" s="207" t="s">
        <v>21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149</v>
      </c>
      <c r="AU461" s="214" t="s">
        <v>82</v>
      </c>
      <c r="AV461" s="11" t="s">
        <v>80</v>
      </c>
      <c r="AW461" s="11" t="s">
        <v>35</v>
      </c>
      <c r="AX461" s="11" t="s">
        <v>72</v>
      </c>
      <c r="AY461" s="214" t="s">
        <v>139</v>
      </c>
    </row>
    <row r="462" spans="2:65" s="12" customFormat="1" ht="13.5">
      <c r="B462" s="215"/>
      <c r="C462" s="216"/>
      <c r="D462" s="206" t="s">
        <v>149</v>
      </c>
      <c r="E462" s="217" t="s">
        <v>21</v>
      </c>
      <c r="F462" s="218" t="s">
        <v>701</v>
      </c>
      <c r="G462" s="216"/>
      <c r="H462" s="219">
        <v>8.8550000000000004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149</v>
      </c>
      <c r="AU462" s="225" t="s">
        <v>82</v>
      </c>
      <c r="AV462" s="12" t="s">
        <v>82</v>
      </c>
      <c r="AW462" s="12" t="s">
        <v>35</v>
      </c>
      <c r="AX462" s="12" t="s">
        <v>72</v>
      </c>
      <c r="AY462" s="225" t="s">
        <v>139</v>
      </c>
    </row>
    <row r="463" spans="2:65" s="11" customFormat="1" ht="13.5">
      <c r="B463" s="204"/>
      <c r="C463" s="205"/>
      <c r="D463" s="206" t="s">
        <v>149</v>
      </c>
      <c r="E463" s="207" t="s">
        <v>21</v>
      </c>
      <c r="F463" s="208" t="s">
        <v>310</v>
      </c>
      <c r="G463" s="205"/>
      <c r="H463" s="207" t="s">
        <v>21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149</v>
      </c>
      <c r="AU463" s="214" t="s">
        <v>82</v>
      </c>
      <c r="AV463" s="11" t="s">
        <v>80</v>
      </c>
      <c r="AW463" s="11" t="s">
        <v>35</v>
      </c>
      <c r="AX463" s="11" t="s">
        <v>72</v>
      </c>
      <c r="AY463" s="214" t="s">
        <v>139</v>
      </c>
    </row>
    <row r="464" spans="2:65" s="12" customFormat="1" ht="13.5">
      <c r="B464" s="215"/>
      <c r="C464" s="216"/>
      <c r="D464" s="206" t="s">
        <v>149</v>
      </c>
      <c r="E464" s="217" t="s">
        <v>21</v>
      </c>
      <c r="F464" s="218" t="s">
        <v>702</v>
      </c>
      <c r="G464" s="216"/>
      <c r="H464" s="219">
        <v>32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149</v>
      </c>
      <c r="AU464" s="225" t="s">
        <v>82</v>
      </c>
      <c r="AV464" s="12" t="s">
        <v>82</v>
      </c>
      <c r="AW464" s="12" t="s">
        <v>35</v>
      </c>
      <c r="AX464" s="12" t="s">
        <v>72</v>
      </c>
      <c r="AY464" s="225" t="s">
        <v>139</v>
      </c>
    </row>
    <row r="465" spans="2:65" s="13" customFormat="1" ht="13.5">
      <c r="B465" s="226"/>
      <c r="C465" s="227"/>
      <c r="D465" s="206" t="s">
        <v>149</v>
      </c>
      <c r="E465" s="228" t="s">
        <v>21</v>
      </c>
      <c r="F465" s="229" t="s">
        <v>156</v>
      </c>
      <c r="G465" s="227"/>
      <c r="H465" s="230">
        <v>40.854999999999997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AT465" s="236" t="s">
        <v>149</v>
      </c>
      <c r="AU465" s="236" t="s">
        <v>82</v>
      </c>
      <c r="AV465" s="13" t="s">
        <v>147</v>
      </c>
      <c r="AW465" s="13" t="s">
        <v>35</v>
      </c>
      <c r="AX465" s="13" t="s">
        <v>80</v>
      </c>
      <c r="AY465" s="236" t="s">
        <v>139</v>
      </c>
    </row>
    <row r="466" spans="2:65" s="1" customFormat="1" ht="14.45" customHeight="1">
      <c r="B466" s="41"/>
      <c r="C466" s="192" t="s">
        <v>703</v>
      </c>
      <c r="D466" s="192" t="s">
        <v>142</v>
      </c>
      <c r="E466" s="193" t="s">
        <v>704</v>
      </c>
      <c r="F466" s="194" t="s">
        <v>705</v>
      </c>
      <c r="G466" s="195" t="s">
        <v>182</v>
      </c>
      <c r="H466" s="196">
        <v>217.85499999999999</v>
      </c>
      <c r="I466" s="197"/>
      <c r="J466" s="198">
        <f>ROUND(I466*H466,2)</f>
        <v>0</v>
      </c>
      <c r="K466" s="194" t="s">
        <v>146</v>
      </c>
      <c r="L466" s="61"/>
      <c r="M466" s="199" t="s">
        <v>21</v>
      </c>
      <c r="N466" s="200" t="s">
        <v>43</v>
      </c>
      <c r="O466" s="42"/>
      <c r="P466" s="201">
        <f>O466*H466</f>
        <v>0</v>
      </c>
      <c r="Q466" s="201">
        <v>0</v>
      </c>
      <c r="R466" s="201">
        <f>Q466*H466</f>
        <v>0</v>
      </c>
      <c r="S466" s="201">
        <v>8.3169999999999994E-2</v>
      </c>
      <c r="T466" s="202">
        <f>S466*H466</f>
        <v>18.119000349999997</v>
      </c>
      <c r="AR466" s="24" t="s">
        <v>291</v>
      </c>
      <c r="AT466" s="24" t="s">
        <v>142</v>
      </c>
      <c r="AU466" s="24" t="s">
        <v>82</v>
      </c>
      <c r="AY466" s="24" t="s">
        <v>139</v>
      </c>
      <c r="BE466" s="203">
        <f>IF(N466="základní",J466,0)</f>
        <v>0</v>
      </c>
      <c r="BF466" s="203">
        <f>IF(N466="snížená",J466,0)</f>
        <v>0</v>
      </c>
      <c r="BG466" s="203">
        <f>IF(N466="zákl. přenesená",J466,0)</f>
        <v>0</v>
      </c>
      <c r="BH466" s="203">
        <f>IF(N466="sníž. přenesená",J466,0)</f>
        <v>0</v>
      </c>
      <c r="BI466" s="203">
        <f>IF(N466="nulová",J466,0)</f>
        <v>0</v>
      </c>
      <c r="BJ466" s="24" t="s">
        <v>80</v>
      </c>
      <c r="BK466" s="203">
        <f>ROUND(I466*H466,2)</f>
        <v>0</v>
      </c>
      <c r="BL466" s="24" t="s">
        <v>291</v>
      </c>
      <c r="BM466" s="24" t="s">
        <v>706</v>
      </c>
    </row>
    <row r="467" spans="2:65" s="11" customFormat="1" ht="13.5">
      <c r="B467" s="204"/>
      <c r="C467" s="205"/>
      <c r="D467" s="206" t="s">
        <v>149</v>
      </c>
      <c r="E467" s="207" t="s">
        <v>21</v>
      </c>
      <c r="F467" s="208" t="s">
        <v>707</v>
      </c>
      <c r="G467" s="205"/>
      <c r="H467" s="207" t="s">
        <v>21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149</v>
      </c>
      <c r="AU467" s="214" t="s">
        <v>82</v>
      </c>
      <c r="AV467" s="11" t="s">
        <v>80</v>
      </c>
      <c r="AW467" s="11" t="s">
        <v>35</v>
      </c>
      <c r="AX467" s="11" t="s">
        <v>72</v>
      </c>
      <c r="AY467" s="214" t="s">
        <v>139</v>
      </c>
    </row>
    <row r="468" spans="2:65" s="12" customFormat="1" ht="13.5">
      <c r="B468" s="215"/>
      <c r="C468" s="216"/>
      <c r="D468" s="206" t="s">
        <v>149</v>
      </c>
      <c r="E468" s="217" t="s">
        <v>21</v>
      </c>
      <c r="F468" s="218" t="s">
        <v>708</v>
      </c>
      <c r="G468" s="216"/>
      <c r="H468" s="219">
        <v>11.718999999999999</v>
      </c>
      <c r="I468" s="220"/>
      <c r="J468" s="216"/>
      <c r="K468" s="216"/>
      <c r="L468" s="221"/>
      <c r="M468" s="222"/>
      <c r="N468" s="223"/>
      <c r="O468" s="223"/>
      <c r="P468" s="223"/>
      <c r="Q468" s="223"/>
      <c r="R468" s="223"/>
      <c r="S468" s="223"/>
      <c r="T468" s="224"/>
      <c r="AT468" s="225" t="s">
        <v>149</v>
      </c>
      <c r="AU468" s="225" t="s">
        <v>82</v>
      </c>
      <c r="AV468" s="12" t="s">
        <v>82</v>
      </c>
      <c r="AW468" s="12" t="s">
        <v>35</v>
      </c>
      <c r="AX468" s="12" t="s">
        <v>72</v>
      </c>
      <c r="AY468" s="225" t="s">
        <v>139</v>
      </c>
    </row>
    <row r="469" spans="2:65" s="12" customFormat="1" ht="27">
      <c r="B469" s="215"/>
      <c r="C469" s="216"/>
      <c r="D469" s="206" t="s">
        <v>149</v>
      </c>
      <c r="E469" s="217" t="s">
        <v>21</v>
      </c>
      <c r="F469" s="218" t="s">
        <v>709</v>
      </c>
      <c r="G469" s="216"/>
      <c r="H469" s="219">
        <v>21.876000000000001</v>
      </c>
      <c r="I469" s="220"/>
      <c r="J469" s="216"/>
      <c r="K469" s="216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149</v>
      </c>
      <c r="AU469" s="225" t="s">
        <v>82</v>
      </c>
      <c r="AV469" s="12" t="s">
        <v>82</v>
      </c>
      <c r="AW469" s="12" t="s">
        <v>35</v>
      </c>
      <c r="AX469" s="12" t="s">
        <v>72</v>
      </c>
      <c r="AY469" s="225" t="s">
        <v>139</v>
      </c>
    </row>
    <row r="470" spans="2:65" s="12" customFormat="1" ht="13.5">
      <c r="B470" s="215"/>
      <c r="C470" s="216"/>
      <c r="D470" s="206" t="s">
        <v>149</v>
      </c>
      <c r="E470" s="217" t="s">
        <v>21</v>
      </c>
      <c r="F470" s="218" t="s">
        <v>710</v>
      </c>
      <c r="G470" s="216"/>
      <c r="H470" s="219">
        <v>36.994999999999997</v>
      </c>
      <c r="I470" s="220"/>
      <c r="J470" s="216"/>
      <c r="K470" s="216"/>
      <c r="L470" s="221"/>
      <c r="M470" s="222"/>
      <c r="N470" s="223"/>
      <c r="O470" s="223"/>
      <c r="P470" s="223"/>
      <c r="Q470" s="223"/>
      <c r="R470" s="223"/>
      <c r="S470" s="223"/>
      <c r="T470" s="224"/>
      <c r="AT470" s="225" t="s">
        <v>149</v>
      </c>
      <c r="AU470" s="225" t="s">
        <v>82</v>
      </c>
      <c r="AV470" s="12" t="s">
        <v>82</v>
      </c>
      <c r="AW470" s="12" t="s">
        <v>35</v>
      </c>
      <c r="AX470" s="12" t="s">
        <v>72</v>
      </c>
      <c r="AY470" s="225" t="s">
        <v>139</v>
      </c>
    </row>
    <row r="471" spans="2:65" s="12" customFormat="1" ht="13.5">
      <c r="B471" s="215"/>
      <c r="C471" s="216"/>
      <c r="D471" s="206" t="s">
        <v>149</v>
      </c>
      <c r="E471" s="217" t="s">
        <v>21</v>
      </c>
      <c r="F471" s="218" t="s">
        <v>711</v>
      </c>
      <c r="G471" s="216"/>
      <c r="H471" s="219">
        <v>36.994999999999997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149</v>
      </c>
      <c r="AU471" s="225" t="s">
        <v>82</v>
      </c>
      <c r="AV471" s="12" t="s">
        <v>82</v>
      </c>
      <c r="AW471" s="12" t="s">
        <v>35</v>
      </c>
      <c r="AX471" s="12" t="s">
        <v>72</v>
      </c>
      <c r="AY471" s="225" t="s">
        <v>139</v>
      </c>
    </row>
    <row r="472" spans="2:65" s="12" customFormat="1" ht="13.5">
      <c r="B472" s="215"/>
      <c r="C472" s="216"/>
      <c r="D472" s="206" t="s">
        <v>149</v>
      </c>
      <c r="E472" s="217" t="s">
        <v>21</v>
      </c>
      <c r="F472" s="218" t="s">
        <v>712</v>
      </c>
      <c r="G472" s="216"/>
      <c r="H472" s="219">
        <v>36.994999999999997</v>
      </c>
      <c r="I472" s="220"/>
      <c r="J472" s="216"/>
      <c r="K472" s="216"/>
      <c r="L472" s="221"/>
      <c r="M472" s="222"/>
      <c r="N472" s="223"/>
      <c r="O472" s="223"/>
      <c r="P472" s="223"/>
      <c r="Q472" s="223"/>
      <c r="R472" s="223"/>
      <c r="S472" s="223"/>
      <c r="T472" s="224"/>
      <c r="AT472" s="225" t="s">
        <v>149</v>
      </c>
      <c r="AU472" s="225" t="s">
        <v>82</v>
      </c>
      <c r="AV472" s="12" t="s">
        <v>82</v>
      </c>
      <c r="AW472" s="12" t="s">
        <v>35</v>
      </c>
      <c r="AX472" s="12" t="s">
        <v>72</v>
      </c>
      <c r="AY472" s="225" t="s">
        <v>139</v>
      </c>
    </row>
    <row r="473" spans="2:65" s="11" customFormat="1" ht="13.5">
      <c r="B473" s="204"/>
      <c r="C473" s="205"/>
      <c r="D473" s="206" t="s">
        <v>149</v>
      </c>
      <c r="E473" s="207" t="s">
        <v>21</v>
      </c>
      <c r="F473" s="208" t="s">
        <v>713</v>
      </c>
      <c r="G473" s="205"/>
      <c r="H473" s="207" t="s">
        <v>21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149</v>
      </c>
      <c r="AU473" s="214" t="s">
        <v>82</v>
      </c>
      <c r="AV473" s="11" t="s">
        <v>80</v>
      </c>
      <c r="AW473" s="11" t="s">
        <v>35</v>
      </c>
      <c r="AX473" s="11" t="s">
        <v>72</v>
      </c>
      <c r="AY473" s="214" t="s">
        <v>139</v>
      </c>
    </row>
    <row r="474" spans="2:65" s="12" customFormat="1" ht="13.5">
      <c r="B474" s="215"/>
      <c r="C474" s="216"/>
      <c r="D474" s="206" t="s">
        <v>149</v>
      </c>
      <c r="E474" s="217" t="s">
        <v>21</v>
      </c>
      <c r="F474" s="218" t="s">
        <v>714</v>
      </c>
      <c r="G474" s="216"/>
      <c r="H474" s="219">
        <v>12.574999999999999</v>
      </c>
      <c r="I474" s="220"/>
      <c r="J474" s="216"/>
      <c r="K474" s="216"/>
      <c r="L474" s="221"/>
      <c r="M474" s="222"/>
      <c r="N474" s="223"/>
      <c r="O474" s="223"/>
      <c r="P474" s="223"/>
      <c r="Q474" s="223"/>
      <c r="R474" s="223"/>
      <c r="S474" s="223"/>
      <c r="T474" s="224"/>
      <c r="AT474" s="225" t="s">
        <v>149</v>
      </c>
      <c r="AU474" s="225" t="s">
        <v>82</v>
      </c>
      <c r="AV474" s="12" t="s">
        <v>82</v>
      </c>
      <c r="AW474" s="12" t="s">
        <v>35</v>
      </c>
      <c r="AX474" s="12" t="s">
        <v>72</v>
      </c>
      <c r="AY474" s="225" t="s">
        <v>139</v>
      </c>
    </row>
    <row r="475" spans="2:65" s="12" customFormat="1" ht="13.5">
      <c r="B475" s="215"/>
      <c r="C475" s="216"/>
      <c r="D475" s="206" t="s">
        <v>149</v>
      </c>
      <c r="E475" s="217" t="s">
        <v>21</v>
      </c>
      <c r="F475" s="218" t="s">
        <v>715</v>
      </c>
      <c r="G475" s="216"/>
      <c r="H475" s="219">
        <v>12.574999999999999</v>
      </c>
      <c r="I475" s="220"/>
      <c r="J475" s="216"/>
      <c r="K475" s="216"/>
      <c r="L475" s="221"/>
      <c r="M475" s="222"/>
      <c r="N475" s="223"/>
      <c r="O475" s="223"/>
      <c r="P475" s="223"/>
      <c r="Q475" s="223"/>
      <c r="R475" s="223"/>
      <c r="S475" s="223"/>
      <c r="T475" s="224"/>
      <c r="AT475" s="225" t="s">
        <v>149</v>
      </c>
      <c r="AU475" s="225" t="s">
        <v>82</v>
      </c>
      <c r="AV475" s="12" t="s">
        <v>82</v>
      </c>
      <c r="AW475" s="12" t="s">
        <v>35</v>
      </c>
      <c r="AX475" s="12" t="s">
        <v>72</v>
      </c>
      <c r="AY475" s="225" t="s">
        <v>139</v>
      </c>
    </row>
    <row r="476" spans="2:65" s="12" customFormat="1" ht="13.5">
      <c r="B476" s="215"/>
      <c r="C476" s="216"/>
      <c r="D476" s="206" t="s">
        <v>149</v>
      </c>
      <c r="E476" s="217" t="s">
        <v>21</v>
      </c>
      <c r="F476" s="218" t="s">
        <v>716</v>
      </c>
      <c r="G476" s="216"/>
      <c r="H476" s="219">
        <v>48.125</v>
      </c>
      <c r="I476" s="220"/>
      <c r="J476" s="216"/>
      <c r="K476" s="216"/>
      <c r="L476" s="221"/>
      <c r="M476" s="222"/>
      <c r="N476" s="223"/>
      <c r="O476" s="223"/>
      <c r="P476" s="223"/>
      <c r="Q476" s="223"/>
      <c r="R476" s="223"/>
      <c r="S476" s="223"/>
      <c r="T476" s="224"/>
      <c r="AT476" s="225" t="s">
        <v>149</v>
      </c>
      <c r="AU476" s="225" t="s">
        <v>82</v>
      </c>
      <c r="AV476" s="12" t="s">
        <v>82</v>
      </c>
      <c r="AW476" s="12" t="s">
        <v>35</v>
      </c>
      <c r="AX476" s="12" t="s">
        <v>72</v>
      </c>
      <c r="AY476" s="225" t="s">
        <v>139</v>
      </c>
    </row>
    <row r="477" spans="2:65" s="13" customFormat="1" ht="13.5">
      <c r="B477" s="226"/>
      <c r="C477" s="227"/>
      <c r="D477" s="206" t="s">
        <v>149</v>
      </c>
      <c r="E477" s="228" t="s">
        <v>21</v>
      </c>
      <c r="F477" s="229" t="s">
        <v>156</v>
      </c>
      <c r="G477" s="227"/>
      <c r="H477" s="230">
        <v>217.85499999999999</v>
      </c>
      <c r="I477" s="231"/>
      <c r="J477" s="227"/>
      <c r="K477" s="227"/>
      <c r="L477" s="232"/>
      <c r="M477" s="233"/>
      <c r="N477" s="234"/>
      <c r="O477" s="234"/>
      <c r="P477" s="234"/>
      <c r="Q477" s="234"/>
      <c r="R477" s="234"/>
      <c r="S477" s="234"/>
      <c r="T477" s="235"/>
      <c r="AT477" s="236" t="s">
        <v>149</v>
      </c>
      <c r="AU477" s="236" t="s">
        <v>82</v>
      </c>
      <c r="AV477" s="13" t="s">
        <v>147</v>
      </c>
      <c r="AW477" s="13" t="s">
        <v>35</v>
      </c>
      <c r="AX477" s="13" t="s">
        <v>80</v>
      </c>
      <c r="AY477" s="236" t="s">
        <v>139</v>
      </c>
    </row>
    <row r="478" spans="2:65" s="1" customFormat="1" ht="34.15" customHeight="1">
      <c r="B478" s="41"/>
      <c r="C478" s="192" t="s">
        <v>584</v>
      </c>
      <c r="D478" s="192" t="s">
        <v>142</v>
      </c>
      <c r="E478" s="193" t="s">
        <v>717</v>
      </c>
      <c r="F478" s="194" t="s">
        <v>718</v>
      </c>
      <c r="G478" s="195" t="s">
        <v>182</v>
      </c>
      <c r="H478" s="196">
        <v>218.345</v>
      </c>
      <c r="I478" s="197"/>
      <c r="J478" s="198">
        <f>ROUND(I478*H478,2)</f>
        <v>0</v>
      </c>
      <c r="K478" s="194" t="s">
        <v>146</v>
      </c>
      <c r="L478" s="61"/>
      <c r="M478" s="199" t="s">
        <v>21</v>
      </c>
      <c r="N478" s="200" t="s">
        <v>43</v>
      </c>
      <c r="O478" s="42"/>
      <c r="P478" s="201">
        <f>O478*H478</f>
        <v>0</v>
      </c>
      <c r="Q478" s="201">
        <v>3.9199999999999999E-3</v>
      </c>
      <c r="R478" s="201">
        <f>Q478*H478</f>
        <v>0.85591240000000002</v>
      </c>
      <c r="S478" s="201">
        <v>0</v>
      </c>
      <c r="T478" s="202">
        <f>S478*H478</f>
        <v>0</v>
      </c>
      <c r="AR478" s="24" t="s">
        <v>291</v>
      </c>
      <c r="AT478" s="24" t="s">
        <v>142</v>
      </c>
      <c r="AU478" s="24" t="s">
        <v>82</v>
      </c>
      <c r="AY478" s="24" t="s">
        <v>139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24" t="s">
        <v>80</v>
      </c>
      <c r="BK478" s="203">
        <f>ROUND(I478*H478,2)</f>
        <v>0</v>
      </c>
      <c r="BL478" s="24" t="s">
        <v>291</v>
      </c>
      <c r="BM478" s="24" t="s">
        <v>719</v>
      </c>
    </row>
    <row r="479" spans="2:65" s="12" customFormat="1" ht="13.5">
      <c r="B479" s="215"/>
      <c r="C479" s="216"/>
      <c r="D479" s="206" t="s">
        <v>149</v>
      </c>
      <c r="E479" s="217" t="s">
        <v>21</v>
      </c>
      <c r="F479" s="218" t="s">
        <v>720</v>
      </c>
      <c r="G479" s="216"/>
      <c r="H479" s="219">
        <v>11.95</v>
      </c>
      <c r="I479" s="220"/>
      <c r="J479" s="216"/>
      <c r="K479" s="216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149</v>
      </c>
      <c r="AU479" s="225" t="s">
        <v>82</v>
      </c>
      <c r="AV479" s="12" t="s">
        <v>82</v>
      </c>
      <c r="AW479" s="12" t="s">
        <v>35</v>
      </c>
      <c r="AX479" s="12" t="s">
        <v>72</v>
      </c>
      <c r="AY479" s="225" t="s">
        <v>139</v>
      </c>
    </row>
    <row r="480" spans="2:65" s="12" customFormat="1" ht="13.5">
      <c r="B480" s="215"/>
      <c r="C480" s="216"/>
      <c r="D480" s="206" t="s">
        <v>149</v>
      </c>
      <c r="E480" s="217" t="s">
        <v>21</v>
      </c>
      <c r="F480" s="218" t="s">
        <v>721</v>
      </c>
      <c r="G480" s="216"/>
      <c r="H480" s="219">
        <v>22.23</v>
      </c>
      <c r="I480" s="220"/>
      <c r="J480" s="216"/>
      <c r="K480" s="216"/>
      <c r="L480" s="221"/>
      <c r="M480" s="222"/>
      <c r="N480" s="223"/>
      <c r="O480" s="223"/>
      <c r="P480" s="223"/>
      <c r="Q480" s="223"/>
      <c r="R480" s="223"/>
      <c r="S480" s="223"/>
      <c r="T480" s="224"/>
      <c r="AT480" s="225" t="s">
        <v>149</v>
      </c>
      <c r="AU480" s="225" t="s">
        <v>82</v>
      </c>
      <c r="AV480" s="12" t="s">
        <v>82</v>
      </c>
      <c r="AW480" s="12" t="s">
        <v>35</v>
      </c>
      <c r="AX480" s="12" t="s">
        <v>72</v>
      </c>
      <c r="AY480" s="225" t="s">
        <v>139</v>
      </c>
    </row>
    <row r="481" spans="2:65" s="12" customFormat="1" ht="13.5">
      <c r="B481" s="215"/>
      <c r="C481" s="216"/>
      <c r="D481" s="206" t="s">
        <v>149</v>
      </c>
      <c r="E481" s="217" t="s">
        <v>21</v>
      </c>
      <c r="F481" s="218" t="s">
        <v>722</v>
      </c>
      <c r="G481" s="216"/>
      <c r="H481" s="219">
        <v>34.515000000000001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149</v>
      </c>
      <c r="AU481" s="225" t="s">
        <v>82</v>
      </c>
      <c r="AV481" s="12" t="s">
        <v>82</v>
      </c>
      <c r="AW481" s="12" t="s">
        <v>35</v>
      </c>
      <c r="AX481" s="12" t="s">
        <v>72</v>
      </c>
      <c r="AY481" s="225" t="s">
        <v>139</v>
      </c>
    </row>
    <row r="482" spans="2:65" s="12" customFormat="1" ht="13.5">
      <c r="B482" s="215"/>
      <c r="C482" s="216"/>
      <c r="D482" s="206" t="s">
        <v>149</v>
      </c>
      <c r="E482" s="217" t="s">
        <v>21</v>
      </c>
      <c r="F482" s="218" t="s">
        <v>723</v>
      </c>
      <c r="G482" s="216"/>
      <c r="H482" s="219">
        <v>34.515000000000001</v>
      </c>
      <c r="I482" s="220"/>
      <c r="J482" s="216"/>
      <c r="K482" s="216"/>
      <c r="L482" s="221"/>
      <c r="M482" s="222"/>
      <c r="N482" s="223"/>
      <c r="O482" s="223"/>
      <c r="P482" s="223"/>
      <c r="Q482" s="223"/>
      <c r="R482" s="223"/>
      <c r="S482" s="223"/>
      <c r="T482" s="224"/>
      <c r="AT482" s="225" t="s">
        <v>149</v>
      </c>
      <c r="AU482" s="225" t="s">
        <v>82</v>
      </c>
      <c r="AV482" s="12" t="s">
        <v>82</v>
      </c>
      <c r="AW482" s="12" t="s">
        <v>35</v>
      </c>
      <c r="AX482" s="12" t="s">
        <v>72</v>
      </c>
      <c r="AY482" s="225" t="s">
        <v>139</v>
      </c>
    </row>
    <row r="483" spans="2:65" s="12" customFormat="1" ht="13.5">
      <c r="B483" s="215"/>
      <c r="C483" s="216"/>
      <c r="D483" s="206" t="s">
        <v>149</v>
      </c>
      <c r="E483" s="217" t="s">
        <v>21</v>
      </c>
      <c r="F483" s="218" t="s">
        <v>724</v>
      </c>
      <c r="G483" s="216"/>
      <c r="H483" s="219">
        <v>35.305</v>
      </c>
      <c r="I483" s="220"/>
      <c r="J483" s="216"/>
      <c r="K483" s="216"/>
      <c r="L483" s="221"/>
      <c r="M483" s="222"/>
      <c r="N483" s="223"/>
      <c r="O483" s="223"/>
      <c r="P483" s="223"/>
      <c r="Q483" s="223"/>
      <c r="R483" s="223"/>
      <c r="S483" s="223"/>
      <c r="T483" s="224"/>
      <c r="AT483" s="225" t="s">
        <v>149</v>
      </c>
      <c r="AU483" s="225" t="s">
        <v>82</v>
      </c>
      <c r="AV483" s="12" t="s">
        <v>82</v>
      </c>
      <c r="AW483" s="12" t="s">
        <v>35</v>
      </c>
      <c r="AX483" s="12" t="s">
        <v>72</v>
      </c>
      <c r="AY483" s="225" t="s">
        <v>139</v>
      </c>
    </row>
    <row r="484" spans="2:65" s="12" customFormat="1" ht="13.5">
      <c r="B484" s="215"/>
      <c r="C484" s="216"/>
      <c r="D484" s="206" t="s">
        <v>149</v>
      </c>
      <c r="E484" s="217" t="s">
        <v>21</v>
      </c>
      <c r="F484" s="218" t="s">
        <v>725</v>
      </c>
      <c r="G484" s="216"/>
      <c r="H484" s="219">
        <v>12.37</v>
      </c>
      <c r="I484" s="220"/>
      <c r="J484" s="216"/>
      <c r="K484" s="216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149</v>
      </c>
      <c r="AU484" s="225" t="s">
        <v>82</v>
      </c>
      <c r="AV484" s="12" t="s">
        <v>82</v>
      </c>
      <c r="AW484" s="12" t="s">
        <v>35</v>
      </c>
      <c r="AX484" s="12" t="s">
        <v>72</v>
      </c>
      <c r="AY484" s="225" t="s">
        <v>139</v>
      </c>
    </row>
    <row r="485" spans="2:65" s="12" customFormat="1" ht="13.5">
      <c r="B485" s="215"/>
      <c r="C485" s="216"/>
      <c r="D485" s="206" t="s">
        <v>149</v>
      </c>
      <c r="E485" s="217" t="s">
        <v>21</v>
      </c>
      <c r="F485" s="218" t="s">
        <v>726</v>
      </c>
      <c r="G485" s="216"/>
      <c r="H485" s="219">
        <v>12.37</v>
      </c>
      <c r="I485" s="220"/>
      <c r="J485" s="216"/>
      <c r="K485" s="216"/>
      <c r="L485" s="221"/>
      <c r="M485" s="222"/>
      <c r="N485" s="223"/>
      <c r="O485" s="223"/>
      <c r="P485" s="223"/>
      <c r="Q485" s="223"/>
      <c r="R485" s="223"/>
      <c r="S485" s="223"/>
      <c r="T485" s="224"/>
      <c r="AT485" s="225" t="s">
        <v>149</v>
      </c>
      <c r="AU485" s="225" t="s">
        <v>82</v>
      </c>
      <c r="AV485" s="12" t="s">
        <v>82</v>
      </c>
      <c r="AW485" s="12" t="s">
        <v>35</v>
      </c>
      <c r="AX485" s="12" t="s">
        <v>72</v>
      </c>
      <c r="AY485" s="225" t="s">
        <v>139</v>
      </c>
    </row>
    <row r="486" spans="2:65" s="12" customFormat="1" ht="13.5">
      <c r="B486" s="215"/>
      <c r="C486" s="216"/>
      <c r="D486" s="206" t="s">
        <v>149</v>
      </c>
      <c r="E486" s="217" t="s">
        <v>21</v>
      </c>
      <c r="F486" s="218" t="s">
        <v>727</v>
      </c>
      <c r="G486" s="216"/>
      <c r="H486" s="219">
        <v>55.09</v>
      </c>
      <c r="I486" s="220"/>
      <c r="J486" s="216"/>
      <c r="K486" s="216"/>
      <c r="L486" s="221"/>
      <c r="M486" s="222"/>
      <c r="N486" s="223"/>
      <c r="O486" s="223"/>
      <c r="P486" s="223"/>
      <c r="Q486" s="223"/>
      <c r="R486" s="223"/>
      <c r="S486" s="223"/>
      <c r="T486" s="224"/>
      <c r="AT486" s="225" t="s">
        <v>149</v>
      </c>
      <c r="AU486" s="225" t="s">
        <v>82</v>
      </c>
      <c r="AV486" s="12" t="s">
        <v>82</v>
      </c>
      <c r="AW486" s="12" t="s">
        <v>35</v>
      </c>
      <c r="AX486" s="12" t="s">
        <v>72</v>
      </c>
      <c r="AY486" s="225" t="s">
        <v>139</v>
      </c>
    </row>
    <row r="487" spans="2:65" s="13" customFormat="1" ht="13.5">
      <c r="B487" s="226"/>
      <c r="C487" s="227"/>
      <c r="D487" s="206" t="s">
        <v>149</v>
      </c>
      <c r="E487" s="228" t="s">
        <v>21</v>
      </c>
      <c r="F487" s="229" t="s">
        <v>156</v>
      </c>
      <c r="G487" s="227"/>
      <c r="H487" s="230">
        <v>218.345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AT487" s="236" t="s">
        <v>149</v>
      </c>
      <c r="AU487" s="236" t="s">
        <v>82</v>
      </c>
      <c r="AV487" s="13" t="s">
        <v>147</v>
      </c>
      <c r="AW487" s="13" t="s">
        <v>35</v>
      </c>
      <c r="AX487" s="13" t="s">
        <v>80</v>
      </c>
      <c r="AY487" s="236" t="s">
        <v>139</v>
      </c>
    </row>
    <row r="488" spans="2:65" s="1" customFormat="1" ht="14.45" customHeight="1">
      <c r="B488" s="41"/>
      <c r="C488" s="248" t="s">
        <v>728</v>
      </c>
      <c r="D488" s="248" t="s">
        <v>347</v>
      </c>
      <c r="E488" s="249" t="s">
        <v>729</v>
      </c>
      <c r="F488" s="250" t="s">
        <v>730</v>
      </c>
      <c r="G488" s="251" t="s">
        <v>182</v>
      </c>
      <c r="H488" s="252">
        <v>244.67400000000001</v>
      </c>
      <c r="I488" s="253"/>
      <c r="J488" s="254">
        <f>ROUND(I488*H488,2)</f>
        <v>0</v>
      </c>
      <c r="K488" s="250" t="s">
        <v>146</v>
      </c>
      <c r="L488" s="255"/>
      <c r="M488" s="256" t="s">
        <v>21</v>
      </c>
      <c r="N488" s="257" t="s">
        <v>43</v>
      </c>
      <c r="O488" s="42"/>
      <c r="P488" s="201">
        <f>O488*H488</f>
        <v>0</v>
      </c>
      <c r="Q488" s="201">
        <v>1.9199999999999998E-2</v>
      </c>
      <c r="R488" s="201">
        <f>Q488*H488</f>
        <v>4.6977408</v>
      </c>
      <c r="S488" s="201">
        <v>0</v>
      </c>
      <c r="T488" s="202">
        <f>S488*H488</f>
        <v>0</v>
      </c>
      <c r="AR488" s="24" t="s">
        <v>413</v>
      </c>
      <c r="AT488" s="24" t="s">
        <v>347</v>
      </c>
      <c r="AU488" s="24" t="s">
        <v>82</v>
      </c>
      <c r="AY488" s="24" t="s">
        <v>139</v>
      </c>
      <c r="BE488" s="203">
        <f>IF(N488="základní",J488,0)</f>
        <v>0</v>
      </c>
      <c r="BF488" s="203">
        <f>IF(N488="snížená",J488,0)</f>
        <v>0</v>
      </c>
      <c r="BG488" s="203">
        <f>IF(N488="zákl. přenesená",J488,0)</f>
        <v>0</v>
      </c>
      <c r="BH488" s="203">
        <f>IF(N488="sníž. přenesená",J488,0)</f>
        <v>0</v>
      </c>
      <c r="BI488" s="203">
        <f>IF(N488="nulová",J488,0)</f>
        <v>0</v>
      </c>
      <c r="BJ488" s="24" t="s">
        <v>80</v>
      </c>
      <c r="BK488" s="203">
        <f>ROUND(I488*H488,2)</f>
        <v>0</v>
      </c>
      <c r="BL488" s="24" t="s">
        <v>291</v>
      </c>
      <c r="BM488" s="24" t="s">
        <v>731</v>
      </c>
    </row>
    <row r="489" spans="2:65" s="12" customFormat="1" ht="13.5">
      <c r="B489" s="215"/>
      <c r="C489" s="216"/>
      <c r="D489" s="206" t="s">
        <v>149</v>
      </c>
      <c r="E489" s="217" t="s">
        <v>21</v>
      </c>
      <c r="F489" s="218" t="s">
        <v>442</v>
      </c>
      <c r="G489" s="216"/>
      <c r="H489" s="219">
        <v>218.345</v>
      </c>
      <c r="I489" s="220"/>
      <c r="J489" s="216"/>
      <c r="K489" s="216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149</v>
      </c>
      <c r="AU489" s="225" t="s">
        <v>82</v>
      </c>
      <c r="AV489" s="12" t="s">
        <v>82</v>
      </c>
      <c r="AW489" s="12" t="s">
        <v>35</v>
      </c>
      <c r="AX489" s="12" t="s">
        <v>72</v>
      </c>
      <c r="AY489" s="225" t="s">
        <v>139</v>
      </c>
    </row>
    <row r="490" spans="2:65" s="11" customFormat="1" ht="13.5">
      <c r="B490" s="204"/>
      <c r="C490" s="205"/>
      <c r="D490" s="206" t="s">
        <v>149</v>
      </c>
      <c r="E490" s="207" t="s">
        <v>21</v>
      </c>
      <c r="F490" s="208" t="s">
        <v>732</v>
      </c>
      <c r="G490" s="205"/>
      <c r="H490" s="207" t="s">
        <v>21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149</v>
      </c>
      <c r="AU490" s="214" t="s">
        <v>82</v>
      </c>
      <c r="AV490" s="11" t="s">
        <v>80</v>
      </c>
      <c r="AW490" s="11" t="s">
        <v>35</v>
      </c>
      <c r="AX490" s="11" t="s">
        <v>72</v>
      </c>
      <c r="AY490" s="214" t="s">
        <v>139</v>
      </c>
    </row>
    <row r="491" spans="2:65" s="12" customFormat="1" ht="13.5">
      <c r="B491" s="215"/>
      <c r="C491" s="216"/>
      <c r="D491" s="206" t="s">
        <v>149</v>
      </c>
      <c r="E491" s="217" t="s">
        <v>21</v>
      </c>
      <c r="F491" s="218" t="s">
        <v>733</v>
      </c>
      <c r="G491" s="216"/>
      <c r="H491" s="219">
        <v>4.0860000000000003</v>
      </c>
      <c r="I491" s="220"/>
      <c r="J491" s="216"/>
      <c r="K491" s="216"/>
      <c r="L491" s="221"/>
      <c r="M491" s="222"/>
      <c r="N491" s="223"/>
      <c r="O491" s="223"/>
      <c r="P491" s="223"/>
      <c r="Q491" s="223"/>
      <c r="R491" s="223"/>
      <c r="S491" s="223"/>
      <c r="T491" s="224"/>
      <c r="AT491" s="225" t="s">
        <v>149</v>
      </c>
      <c r="AU491" s="225" t="s">
        <v>82</v>
      </c>
      <c r="AV491" s="12" t="s">
        <v>82</v>
      </c>
      <c r="AW491" s="12" t="s">
        <v>35</v>
      </c>
      <c r="AX491" s="12" t="s">
        <v>72</v>
      </c>
      <c r="AY491" s="225" t="s">
        <v>139</v>
      </c>
    </row>
    <row r="492" spans="2:65" s="13" customFormat="1" ht="13.5">
      <c r="B492" s="226"/>
      <c r="C492" s="227"/>
      <c r="D492" s="206" t="s">
        <v>149</v>
      </c>
      <c r="E492" s="228" t="s">
        <v>21</v>
      </c>
      <c r="F492" s="229" t="s">
        <v>156</v>
      </c>
      <c r="G492" s="227"/>
      <c r="H492" s="230">
        <v>222.43100000000001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AT492" s="236" t="s">
        <v>149</v>
      </c>
      <c r="AU492" s="236" t="s">
        <v>82</v>
      </c>
      <c r="AV492" s="13" t="s">
        <v>147</v>
      </c>
      <c r="AW492" s="13" t="s">
        <v>35</v>
      </c>
      <c r="AX492" s="13" t="s">
        <v>80</v>
      </c>
      <c r="AY492" s="236" t="s">
        <v>139</v>
      </c>
    </row>
    <row r="493" spans="2:65" s="12" customFormat="1" ht="13.5">
      <c r="B493" s="215"/>
      <c r="C493" s="216"/>
      <c r="D493" s="206" t="s">
        <v>149</v>
      </c>
      <c r="E493" s="216"/>
      <c r="F493" s="218" t="s">
        <v>734</v>
      </c>
      <c r="G493" s="216"/>
      <c r="H493" s="219">
        <v>244.67400000000001</v>
      </c>
      <c r="I493" s="220"/>
      <c r="J493" s="216"/>
      <c r="K493" s="216"/>
      <c r="L493" s="221"/>
      <c r="M493" s="222"/>
      <c r="N493" s="223"/>
      <c r="O493" s="223"/>
      <c r="P493" s="223"/>
      <c r="Q493" s="223"/>
      <c r="R493" s="223"/>
      <c r="S493" s="223"/>
      <c r="T493" s="224"/>
      <c r="AT493" s="225" t="s">
        <v>149</v>
      </c>
      <c r="AU493" s="225" t="s">
        <v>82</v>
      </c>
      <c r="AV493" s="12" t="s">
        <v>82</v>
      </c>
      <c r="AW493" s="12" t="s">
        <v>6</v>
      </c>
      <c r="AX493" s="12" t="s">
        <v>80</v>
      </c>
      <c r="AY493" s="225" t="s">
        <v>139</v>
      </c>
    </row>
    <row r="494" spans="2:65" s="1" customFormat="1" ht="22.9" customHeight="1">
      <c r="B494" s="41"/>
      <c r="C494" s="192" t="s">
        <v>735</v>
      </c>
      <c r="D494" s="192" t="s">
        <v>142</v>
      </c>
      <c r="E494" s="193" t="s">
        <v>736</v>
      </c>
      <c r="F494" s="194" t="s">
        <v>737</v>
      </c>
      <c r="G494" s="195" t="s">
        <v>182</v>
      </c>
      <c r="H494" s="196">
        <v>145.56299999999999</v>
      </c>
      <c r="I494" s="197"/>
      <c r="J494" s="198">
        <f>ROUND(I494*H494,2)</f>
        <v>0</v>
      </c>
      <c r="K494" s="194" t="s">
        <v>146</v>
      </c>
      <c r="L494" s="61"/>
      <c r="M494" s="199" t="s">
        <v>21</v>
      </c>
      <c r="N494" s="200" t="s">
        <v>43</v>
      </c>
      <c r="O494" s="42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AR494" s="24" t="s">
        <v>291</v>
      </c>
      <c r="AT494" s="24" t="s">
        <v>142</v>
      </c>
      <c r="AU494" s="24" t="s">
        <v>82</v>
      </c>
      <c r="AY494" s="24" t="s">
        <v>139</v>
      </c>
      <c r="BE494" s="203">
        <f>IF(N494="základní",J494,0)</f>
        <v>0</v>
      </c>
      <c r="BF494" s="203">
        <f>IF(N494="snížená",J494,0)</f>
        <v>0</v>
      </c>
      <c r="BG494" s="203">
        <f>IF(N494="zákl. přenesená",J494,0)</f>
        <v>0</v>
      </c>
      <c r="BH494" s="203">
        <f>IF(N494="sníž. přenesená",J494,0)</f>
        <v>0</v>
      </c>
      <c r="BI494" s="203">
        <f>IF(N494="nulová",J494,0)</f>
        <v>0</v>
      </c>
      <c r="BJ494" s="24" t="s">
        <v>80</v>
      </c>
      <c r="BK494" s="203">
        <f>ROUND(I494*H494,2)</f>
        <v>0</v>
      </c>
      <c r="BL494" s="24" t="s">
        <v>291</v>
      </c>
      <c r="BM494" s="24" t="s">
        <v>738</v>
      </c>
    </row>
    <row r="495" spans="2:65" s="12" customFormat="1" ht="13.5">
      <c r="B495" s="215"/>
      <c r="C495" s="216"/>
      <c r="D495" s="206" t="s">
        <v>149</v>
      </c>
      <c r="E495" s="217" t="s">
        <v>21</v>
      </c>
      <c r="F495" s="218" t="s">
        <v>739</v>
      </c>
      <c r="G495" s="216"/>
      <c r="H495" s="219">
        <v>145.56299999999999</v>
      </c>
      <c r="I495" s="220"/>
      <c r="J495" s="216"/>
      <c r="K495" s="216"/>
      <c r="L495" s="221"/>
      <c r="M495" s="222"/>
      <c r="N495" s="223"/>
      <c r="O495" s="223"/>
      <c r="P495" s="223"/>
      <c r="Q495" s="223"/>
      <c r="R495" s="223"/>
      <c r="S495" s="223"/>
      <c r="T495" s="224"/>
      <c r="AT495" s="225" t="s">
        <v>149</v>
      </c>
      <c r="AU495" s="225" t="s">
        <v>82</v>
      </c>
      <c r="AV495" s="12" t="s">
        <v>82</v>
      </c>
      <c r="AW495" s="12" t="s">
        <v>35</v>
      </c>
      <c r="AX495" s="12" t="s">
        <v>80</v>
      </c>
      <c r="AY495" s="225" t="s">
        <v>139</v>
      </c>
    </row>
    <row r="496" spans="2:65" s="1" customFormat="1" ht="22.9" customHeight="1">
      <c r="B496" s="41"/>
      <c r="C496" s="192" t="s">
        <v>740</v>
      </c>
      <c r="D496" s="192" t="s">
        <v>142</v>
      </c>
      <c r="E496" s="193" t="s">
        <v>741</v>
      </c>
      <c r="F496" s="194" t="s">
        <v>742</v>
      </c>
      <c r="G496" s="195" t="s">
        <v>182</v>
      </c>
      <c r="H496" s="196">
        <v>145.56299999999999</v>
      </c>
      <c r="I496" s="197"/>
      <c r="J496" s="198">
        <f>ROUND(I496*H496,2)</f>
        <v>0</v>
      </c>
      <c r="K496" s="194" t="s">
        <v>146</v>
      </c>
      <c r="L496" s="61"/>
      <c r="M496" s="199" t="s">
        <v>21</v>
      </c>
      <c r="N496" s="200" t="s">
        <v>43</v>
      </c>
      <c r="O496" s="42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AR496" s="24" t="s">
        <v>291</v>
      </c>
      <c r="AT496" s="24" t="s">
        <v>142</v>
      </c>
      <c r="AU496" s="24" t="s">
        <v>82</v>
      </c>
      <c r="AY496" s="24" t="s">
        <v>139</v>
      </c>
      <c r="BE496" s="203">
        <f>IF(N496="základní",J496,0)</f>
        <v>0</v>
      </c>
      <c r="BF496" s="203">
        <f>IF(N496="snížená",J496,0)</f>
        <v>0</v>
      </c>
      <c r="BG496" s="203">
        <f>IF(N496="zákl. přenesená",J496,0)</f>
        <v>0</v>
      </c>
      <c r="BH496" s="203">
        <f>IF(N496="sníž. přenesená",J496,0)</f>
        <v>0</v>
      </c>
      <c r="BI496" s="203">
        <f>IF(N496="nulová",J496,0)</f>
        <v>0</v>
      </c>
      <c r="BJ496" s="24" t="s">
        <v>80</v>
      </c>
      <c r="BK496" s="203">
        <f>ROUND(I496*H496,2)</f>
        <v>0</v>
      </c>
      <c r="BL496" s="24" t="s">
        <v>291</v>
      </c>
      <c r="BM496" s="24" t="s">
        <v>743</v>
      </c>
    </row>
    <row r="497" spans="2:65" s="1" customFormat="1" ht="22.9" customHeight="1">
      <c r="B497" s="41"/>
      <c r="C497" s="192" t="s">
        <v>744</v>
      </c>
      <c r="D497" s="192" t="s">
        <v>142</v>
      </c>
      <c r="E497" s="193" t="s">
        <v>745</v>
      </c>
      <c r="F497" s="194" t="s">
        <v>746</v>
      </c>
      <c r="G497" s="195" t="s">
        <v>182</v>
      </c>
      <c r="H497" s="196">
        <v>218.345</v>
      </c>
      <c r="I497" s="197"/>
      <c r="J497" s="198">
        <f>ROUND(I497*H497,2)</f>
        <v>0</v>
      </c>
      <c r="K497" s="194" t="s">
        <v>146</v>
      </c>
      <c r="L497" s="61"/>
      <c r="M497" s="199" t="s">
        <v>21</v>
      </c>
      <c r="N497" s="200" t="s">
        <v>43</v>
      </c>
      <c r="O497" s="42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AR497" s="24" t="s">
        <v>291</v>
      </c>
      <c r="AT497" s="24" t="s">
        <v>142</v>
      </c>
      <c r="AU497" s="24" t="s">
        <v>82</v>
      </c>
      <c r="AY497" s="24" t="s">
        <v>139</v>
      </c>
      <c r="BE497" s="203">
        <f>IF(N497="základní",J497,0)</f>
        <v>0</v>
      </c>
      <c r="BF497" s="203">
        <f>IF(N497="snížená",J497,0)</f>
        <v>0</v>
      </c>
      <c r="BG497" s="203">
        <f>IF(N497="zákl. přenesená",J497,0)</f>
        <v>0</v>
      </c>
      <c r="BH497" s="203">
        <f>IF(N497="sníž. přenesená",J497,0)</f>
        <v>0</v>
      </c>
      <c r="BI497" s="203">
        <f>IF(N497="nulová",J497,0)</f>
        <v>0</v>
      </c>
      <c r="BJ497" s="24" t="s">
        <v>80</v>
      </c>
      <c r="BK497" s="203">
        <f>ROUND(I497*H497,2)</f>
        <v>0</v>
      </c>
      <c r="BL497" s="24" t="s">
        <v>291</v>
      </c>
      <c r="BM497" s="24" t="s">
        <v>747</v>
      </c>
    </row>
    <row r="498" spans="2:65" s="1" customFormat="1" ht="22.9" customHeight="1">
      <c r="B498" s="41"/>
      <c r="C498" s="192" t="s">
        <v>748</v>
      </c>
      <c r="D498" s="192" t="s">
        <v>142</v>
      </c>
      <c r="E498" s="193" t="s">
        <v>749</v>
      </c>
      <c r="F498" s="194" t="s">
        <v>750</v>
      </c>
      <c r="G498" s="195" t="s">
        <v>182</v>
      </c>
      <c r="H498" s="196">
        <v>218.345</v>
      </c>
      <c r="I498" s="197"/>
      <c r="J498" s="198">
        <f>ROUND(I498*H498,2)</f>
        <v>0</v>
      </c>
      <c r="K498" s="194" t="s">
        <v>146</v>
      </c>
      <c r="L498" s="61"/>
      <c r="M498" s="199" t="s">
        <v>21</v>
      </c>
      <c r="N498" s="200" t="s">
        <v>43</v>
      </c>
      <c r="O498" s="42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AR498" s="24" t="s">
        <v>291</v>
      </c>
      <c r="AT498" s="24" t="s">
        <v>142</v>
      </c>
      <c r="AU498" s="24" t="s">
        <v>82</v>
      </c>
      <c r="AY498" s="24" t="s">
        <v>139</v>
      </c>
      <c r="BE498" s="203">
        <f>IF(N498="základní",J498,0)</f>
        <v>0</v>
      </c>
      <c r="BF498" s="203">
        <f>IF(N498="snížená",J498,0)</f>
        <v>0</v>
      </c>
      <c r="BG498" s="203">
        <f>IF(N498="zákl. přenesená",J498,0)</f>
        <v>0</v>
      </c>
      <c r="BH498" s="203">
        <f>IF(N498="sníž. přenesená",J498,0)</f>
        <v>0</v>
      </c>
      <c r="BI498" s="203">
        <f>IF(N498="nulová",J498,0)</f>
        <v>0</v>
      </c>
      <c r="BJ498" s="24" t="s">
        <v>80</v>
      </c>
      <c r="BK498" s="203">
        <f>ROUND(I498*H498,2)</f>
        <v>0</v>
      </c>
      <c r="BL498" s="24" t="s">
        <v>291</v>
      </c>
      <c r="BM498" s="24" t="s">
        <v>751</v>
      </c>
    </row>
    <row r="499" spans="2:65" s="1" customFormat="1" ht="14.45" customHeight="1">
      <c r="B499" s="41"/>
      <c r="C499" s="192" t="s">
        <v>752</v>
      </c>
      <c r="D499" s="192" t="s">
        <v>142</v>
      </c>
      <c r="E499" s="193" t="s">
        <v>753</v>
      </c>
      <c r="F499" s="194" t="s">
        <v>754</v>
      </c>
      <c r="G499" s="195" t="s">
        <v>182</v>
      </c>
      <c r="H499" s="196">
        <v>218.345</v>
      </c>
      <c r="I499" s="197"/>
      <c r="J499" s="198">
        <f>ROUND(I499*H499,2)</f>
        <v>0</v>
      </c>
      <c r="K499" s="194" t="s">
        <v>146</v>
      </c>
      <c r="L499" s="61"/>
      <c r="M499" s="199" t="s">
        <v>21</v>
      </c>
      <c r="N499" s="200" t="s">
        <v>43</v>
      </c>
      <c r="O499" s="42"/>
      <c r="P499" s="201">
        <f>O499*H499</f>
        <v>0</v>
      </c>
      <c r="Q499" s="201">
        <v>2.9999999999999997E-4</v>
      </c>
      <c r="R499" s="201">
        <f>Q499*H499</f>
        <v>6.5503499999999992E-2</v>
      </c>
      <c r="S499" s="201">
        <v>0</v>
      </c>
      <c r="T499" s="202">
        <f>S499*H499</f>
        <v>0</v>
      </c>
      <c r="AR499" s="24" t="s">
        <v>291</v>
      </c>
      <c r="AT499" s="24" t="s">
        <v>142</v>
      </c>
      <c r="AU499" s="24" t="s">
        <v>82</v>
      </c>
      <c r="AY499" s="24" t="s">
        <v>139</v>
      </c>
      <c r="BE499" s="203">
        <f>IF(N499="základní",J499,0)</f>
        <v>0</v>
      </c>
      <c r="BF499" s="203">
        <f>IF(N499="snížená",J499,0)</f>
        <v>0</v>
      </c>
      <c r="BG499" s="203">
        <f>IF(N499="zákl. přenesená",J499,0)</f>
        <v>0</v>
      </c>
      <c r="BH499" s="203">
        <f>IF(N499="sníž. přenesená",J499,0)</f>
        <v>0</v>
      </c>
      <c r="BI499" s="203">
        <f>IF(N499="nulová",J499,0)</f>
        <v>0</v>
      </c>
      <c r="BJ499" s="24" t="s">
        <v>80</v>
      </c>
      <c r="BK499" s="203">
        <f>ROUND(I499*H499,2)</f>
        <v>0</v>
      </c>
      <c r="BL499" s="24" t="s">
        <v>291</v>
      </c>
      <c r="BM499" s="24" t="s">
        <v>755</v>
      </c>
    </row>
    <row r="500" spans="2:65" s="1" customFormat="1" ht="14.45" customHeight="1">
      <c r="B500" s="41"/>
      <c r="C500" s="192" t="s">
        <v>756</v>
      </c>
      <c r="D500" s="192" t="s">
        <v>142</v>
      </c>
      <c r="E500" s="193" t="s">
        <v>757</v>
      </c>
      <c r="F500" s="194" t="s">
        <v>758</v>
      </c>
      <c r="G500" s="195" t="s">
        <v>203</v>
      </c>
      <c r="H500" s="196">
        <v>370.79500000000002</v>
      </c>
      <c r="I500" s="197"/>
      <c r="J500" s="198">
        <f>ROUND(I500*H500,2)</f>
        <v>0</v>
      </c>
      <c r="K500" s="194" t="s">
        <v>146</v>
      </c>
      <c r="L500" s="61"/>
      <c r="M500" s="199" t="s">
        <v>21</v>
      </c>
      <c r="N500" s="200" t="s">
        <v>43</v>
      </c>
      <c r="O500" s="42"/>
      <c r="P500" s="201">
        <f>O500*H500</f>
        <v>0</v>
      </c>
      <c r="Q500" s="201">
        <v>3.0000000000000001E-5</v>
      </c>
      <c r="R500" s="201">
        <f>Q500*H500</f>
        <v>1.1123850000000001E-2</v>
      </c>
      <c r="S500" s="201">
        <v>0</v>
      </c>
      <c r="T500" s="202">
        <f>S500*H500</f>
        <v>0</v>
      </c>
      <c r="AR500" s="24" t="s">
        <v>291</v>
      </c>
      <c r="AT500" s="24" t="s">
        <v>142</v>
      </c>
      <c r="AU500" s="24" t="s">
        <v>82</v>
      </c>
      <c r="AY500" s="24" t="s">
        <v>139</v>
      </c>
      <c r="BE500" s="203">
        <f>IF(N500="základní",J500,0)</f>
        <v>0</v>
      </c>
      <c r="BF500" s="203">
        <f>IF(N500="snížená",J500,0)</f>
        <v>0</v>
      </c>
      <c r="BG500" s="203">
        <f>IF(N500="zákl. přenesená",J500,0)</f>
        <v>0</v>
      </c>
      <c r="BH500" s="203">
        <f>IF(N500="sníž. přenesená",J500,0)</f>
        <v>0</v>
      </c>
      <c r="BI500" s="203">
        <f>IF(N500="nulová",J500,0)</f>
        <v>0</v>
      </c>
      <c r="BJ500" s="24" t="s">
        <v>80</v>
      </c>
      <c r="BK500" s="203">
        <f>ROUND(I500*H500,2)</f>
        <v>0</v>
      </c>
      <c r="BL500" s="24" t="s">
        <v>291</v>
      </c>
      <c r="BM500" s="24" t="s">
        <v>759</v>
      </c>
    </row>
    <row r="501" spans="2:65" s="11" customFormat="1" ht="13.5">
      <c r="B501" s="204"/>
      <c r="C501" s="205"/>
      <c r="D501" s="206" t="s">
        <v>149</v>
      </c>
      <c r="E501" s="207" t="s">
        <v>21</v>
      </c>
      <c r="F501" s="208" t="s">
        <v>760</v>
      </c>
      <c r="G501" s="205"/>
      <c r="H501" s="207" t="s">
        <v>21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149</v>
      </c>
      <c r="AU501" s="214" t="s">
        <v>82</v>
      </c>
      <c r="AV501" s="11" t="s">
        <v>80</v>
      </c>
      <c r="AW501" s="11" t="s">
        <v>35</v>
      </c>
      <c r="AX501" s="11" t="s">
        <v>72</v>
      </c>
      <c r="AY501" s="214" t="s">
        <v>139</v>
      </c>
    </row>
    <row r="502" spans="2:65" s="12" customFormat="1" ht="13.5">
      <c r="B502" s="215"/>
      <c r="C502" s="216"/>
      <c r="D502" s="206" t="s">
        <v>149</v>
      </c>
      <c r="E502" s="217" t="s">
        <v>21</v>
      </c>
      <c r="F502" s="218" t="s">
        <v>761</v>
      </c>
      <c r="G502" s="216"/>
      <c r="H502" s="219">
        <v>40.854999999999997</v>
      </c>
      <c r="I502" s="220"/>
      <c r="J502" s="216"/>
      <c r="K502" s="216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149</v>
      </c>
      <c r="AU502" s="225" t="s">
        <v>82</v>
      </c>
      <c r="AV502" s="12" t="s">
        <v>82</v>
      </c>
      <c r="AW502" s="12" t="s">
        <v>35</v>
      </c>
      <c r="AX502" s="12" t="s">
        <v>72</v>
      </c>
      <c r="AY502" s="225" t="s">
        <v>139</v>
      </c>
    </row>
    <row r="503" spans="2:65" s="12" customFormat="1" ht="13.5">
      <c r="B503" s="215"/>
      <c r="C503" s="216"/>
      <c r="D503" s="206" t="s">
        <v>149</v>
      </c>
      <c r="E503" s="217" t="s">
        <v>21</v>
      </c>
      <c r="F503" s="218" t="s">
        <v>762</v>
      </c>
      <c r="G503" s="216"/>
      <c r="H503" s="219">
        <v>8.3699999999999992</v>
      </c>
      <c r="I503" s="220"/>
      <c r="J503" s="216"/>
      <c r="K503" s="216"/>
      <c r="L503" s="221"/>
      <c r="M503" s="222"/>
      <c r="N503" s="223"/>
      <c r="O503" s="223"/>
      <c r="P503" s="223"/>
      <c r="Q503" s="223"/>
      <c r="R503" s="223"/>
      <c r="S503" s="223"/>
      <c r="T503" s="224"/>
      <c r="AT503" s="225" t="s">
        <v>149</v>
      </c>
      <c r="AU503" s="225" t="s">
        <v>82</v>
      </c>
      <c r="AV503" s="12" t="s">
        <v>82</v>
      </c>
      <c r="AW503" s="12" t="s">
        <v>35</v>
      </c>
      <c r="AX503" s="12" t="s">
        <v>72</v>
      </c>
      <c r="AY503" s="225" t="s">
        <v>139</v>
      </c>
    </row>
    <row r="504" spans="2:65" s="11" customFormat="1" ht="13.5">
      <c r="B504" s="204"/>
      <c r="C504" s="205"/>
      <c r="D504" s="206" t="s">
        <v>149</v>
      </c>
      <c r="E504" s="207" t="s">
        <v>21</v>
      </c>
      <c r="F504" s="208" t="s">
        <v>150</v>
      </c>
      <c r="G504" s="205"/>
      <c r="H504" s="207" t="s">
        <v>21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149</v>
      </c>
      <c r="AU504" s="214" t="s">
        <v>82</v>
      </c>
      <c r="AV504" s="11" t="s">
        <v>80</v>
      </c>
      <c r="AW504" s="11" t="s">
        <v>35</v>
      </c>
      <c r="AX504" s="11" t="s">
        <v>72</v>
      </c>
      <c r="AY504" s="214" t="s">
        <v>139</v>
      </c>
    </row>
    <row r="505" spans="2:65" s="12" customFormat="1" ht="13.5">
      <c r="B505" s="215"/>
      <c r="C505" s="216"/>
      <c r="D505" s="206" t="s">
        <v>149</v>
      </c>
      <c r="E505" s="217" t="s">
        <v>21</v>
      </c>
      <c r="F505" s="218" t="s">
        <v>576</v>
      </c>
      <c r="G505" s="216"/>
      <c r="H505" s="219">
        <v>10</v>
      </c>
      <c r="I505" s="220"/>
      <c r="J505" s="216"/>
      <c r="K505" s="216"/>
      <c r="L505" s="221"/>
      <c r="M505" s="222"/>
      <c r="N505" s="223"/>
      <c r="O505" s="223"/>
      <c r="P505" s="223"/>
      <c r="Q505" s="223"/>
      <c r="R505" s="223"/>
      <c r="S505" s="223"/>
      <c r="T505" s="224"/>
      <c r="AT505" s="225" t="s">
        <v>149</v>
      </c>
      <c r="AU505" s="225" t="s">
        <v>82</v>
      </c>
      <c r="AV505" s="12" t="s">
        <v>82</v>
      </c>
      <c r="AW505" s="12" t="s">
        <v>35</v>
      </c>
      <c r="AX505" s="12" t="s">
        <v>72</v>
      </c>
      <c r="AY505" s="225" t="s">
        <v>139</v>
      </c>
    </row>
    <row r="506" spans="2:65" s="12" customFormat="1" ht="13.5">
      <c r="B506" s="215"/>
      <c r="C506" s="216"/>
      <c r="D506" s="206" t="s">
        <v>149</v>
      </c>
      <c r="E506" s="217" t="s">
        <v>21</v>
      </c>
      <c r="F506" s="218" t="s">
        <v>577</v>
      </c>
      <c r="G506" s="216"/>
      <c r="H506" s="219">
        <v>19.21</v>
      </c>
      <c r="I506" s="220"/>
      <c r="J506" s="216"/>
      <c r="K506" s="216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149</v>
      </c>
      <c r="AU506" s="225" t="s">
        <v>82</v>
      </c>
      <c r="AV506" s="12" t="s">
        <v>82</v>
      </c>
      <c r="AW506" s="12" t="s">
        <v>35</v>
      </c>
      <c r="AX506" s="12" t="s">
        <v>72</v>
      </c>
      <c r="AY506" s="225" t="s">
        <v>139</v>
      </c>
    </row>
    <row r="507" spans="2:65" s="12" customFormat="1" ht="13.5">
      <c r="B507" s="215"/>
      <c r="C507" s="216"/>
      <c r="D507" s="206" t="s">
        <v>149</v>
      </c>
      <c r="E507" s="217" t="s">
        <v>21</v>
      </c>
      <c r="F507" s="218" t="s">
        <v>578</v>
      </c>
      <c r="G507" s="216"/>
      <c r="H507" s="219">
        <v>19.329999999999998</v>
      </c>
      <c r="I507" s="220"/>
      <c r="J507" s="216"/>
      <c r="K507" s="216"/>
      <c r="L507" s="221"/>
      <c r="M507" s="222"/>
      <c r="N507" s="223"/>
      <c r="O507" s="223"/>
      <c r="P507" s="223"/>
      <c r="Q507" s="223"/>
      <c r="R507" s="223"/>
      <c r="S507" s="223"/>
      <c r="T507" s="224"/>
      <c r="AT507" s="225" t="s">
        <v>149</v>
      </c>
      <c r="AU507" s="225" t="s">
        <v>82</v>
      </c>
      <c r="AV507" s="12" t="s">
        <v>82</v>
      </c>
      <c r="AW507" s="12" t="s">
        <v>35</v>
      </c>
      <c r="AX507" s="12" t="s">
        <v>72</v>
      </c>
      <c r="AY507" s="225" t="s">
        <v>139</v>
      </c>
    </row>
    <row r="508" spans="2:65" s="12" customFormat="1" ht="13.5">
      <c r="B508" s="215"/>
      <c r="C508" s="216"/>
      <c r="D508" s="206" t="s">
        <v>149</v>
      </c>
      <c r="E508" s="217" t="s">
        <v>21</v>
      </c>
      <c r="F508" s="218" t="s">
        <v>763</v>
      </c>
      <c r="G508" s="216"/>
      <c r="H508" s="219">
        <v>-8</v>
      </c>
      <c r="I508" s="220"/>
      <c r="J508" s="216"/>
      <c r="K508" s="216"/>
      <c r="L508" s="221"/>
      <c r="M508" s="222"/>
      <c r="N508" s="223"/>
      <c r="O508" s="223"/>
      <c r="P508" s="223"/>
      <c r="Q508" s="223"/>
      <c r="R508" s="223"/>
      <c r="S508" s="223"/>
      <c r="T508" s="224"/>
      <c r="AT508" s="225" t="s">
        <v>149</v>
      </c>
      <c r="AU508" s="225" t="s">
        <v>82</v>
      </c>
      <c r="AV508" s="12" t="s">
        <v>82</v>
      </c>
      <c r="AW508" s="12" t="s">
        <v>35</v>
      </c>
      <c r="AX508" s="12" t="s">
        <v>72</v>
      </c>
      <c r="AY508" s="225" t="s">
        <v>139</v>
      </c>
    </row>
    <row r="509" spans="2:65" s="11" customFormat="1" ht="13.5">
      <c r="B509" s="204"/>
      <c r="C509" s="205"/>
      <c r="D509" s="206" t="s">
        <v>149</v>
      </c>
      <c r="E509" s="207" t="s">
        <v>21</v>
      </c>
      <c r="F509" s="208" t="s">
        <v>152</v>
      </c>
      <c r="G509" s="205"/>
      <c r="H509" s="207" t="s">
        <v>21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149</v>
      </c>
      <c r="AU509" s="214" t="s">
        <v>82</v>
      </c>
      <c r="AV509" s="11" t="s">
        <v>80</v>
      </c>
      <c r="AW509" s="11" t="s">
        <v>35</v>
      </c>
      <c r="AX509" s="11" t="s">
        <v>72</v>
      </c>
      <c r="AY509" s="214" t="s">
        <v>139</v>
      </c>
    </row>
    <row r="510" spans="2:65" s="12" customFormat="1" ht="13.5">
      <c r="B510" s="215"/>
      <c r="C510" s="216"/>
      <c r="D510" s="206" t="s">
        <v>149</v>
      </c>
      <c r="E510" s="217" t="s">
        <v>21</v>
      </c>
      <c r="F510" s="218" t="s">
        <v>579</v>
      </c>
      <c r="G510" s="216"/>
      <c r="H510" s="219">
        <v>14.65</v>
      </c>
      <c r="I510" s="220"/>
      <c r="J510" s="216"/>
      <c r="K510" s="216"/>
      <c r="L510" s="221"/>
      <c r="M510" s="222"/>
      <c r="N510" s="223"/>
      <c r="O510" s="223"/>
      <c r="P510" s="223"/>
      <c r="Q510" s="223"/>
      <c r="R510" s="223"/>
      <c r="S510" s="223"/>
      <c r="T510" s="224"/>
      <c r="AT510" s="225" t="s">
        <v>149</v>
      </c>
      <c r="AU510" s="225" t="s">
        <v>82</v>
      </c>
      <c r="AV510" s="12" t="s">
        <v>82</v>
      </c>
      <c r="AW510" s="12" t="s">
        <v>35</v>
      </c>
      <c r="AX510" s="12" t="s">
        <v>72</v>
      </c>
      <c r="AY510" s="225" t="s">
        <v>139</v>
      </c>
    </row>
    <row r="511" spans="2:65" s="12" customFormat="1" ht="13.5">
      <c r="B511" s="215"/>
      <c r="C511" s="216"/>
      <c r="D511" s="206" t="s">
        <v>149</v>
      </c>
      <c r="E511" s="217" t="s">
        <v>21</v>
      </c>
      <c r="F511" s="218" t="s">
        <v>580</v>
      </c>
      <c r="G511" s="216"/>
      <c r="H511" s="219">
        <v>17.41</v>
      </c>
      <c r="I511" s="220"/>
      <c r="J511" s="216"/>
      <c r="K511" s="216"/>
      <c r="L511" s="221"/>
      <c r="M511" s="222"/>
      <c r="N511" s="223"/>
      <c r="O511" s="223"/>
      <c r="P511" s="223"/>
      <c r="Q511" s="223"/>
      <c r="R511" s="223"/>
      <c r="S511" s="223"/>
      <c r="T511" s="224"/>
      <c r="AT511" s="225" t="s">
        <v>149</v>
      </c>
      <c r="AU511" s="225" t="s">
        <v>82</v>
      </c>
      <c r="AV511" s="12" t="s">
        <v>82</v>
      </c>
      <c r="AW511" s="12" t="s">
        <v>35</v>
      </c>
      <c r="AX511" s="12" t="s">
        <v>72</v>
      </c>
      <c r="AY511" s="225" t="s">
        <v>139</v>
      </c>
    </row>
    <row r="512" spans="2:65" s="12" customFormat="1" ht="13.5">
      <c r="B512" s="215"/>
      <c r="C512" s="216"/>
      <c r="D512" s="206" t="s">
        <v>149</v>
      </c>
      <c r="E512" s="217" t="s">
        <v>21</v>
      </c>
      <c r="F512" s="218" t="s">
        <v>581</v>
      </c>
      <c r="G512" s="216"/>
      <c r="H512" s="219">
        <v>19.260000000000002</v>
      </c>
      <c r="I512" s="220"/>
      <c r="J512" s="216"/>
      <c r="K512" s="216"/>
      <c r="L512" s="221"/>
      <c r="M512" s="222"/>
      <c r="N512" s="223"/>
      <c r="O512" s="223"/>
      <c r="P512" s="223"/>
      <c r="Q512" s="223"/>
      <c r="R512" s="223"/>
      <c r="S512" s="223"/>
      <c r="T512" s="224"/>
      <c r="AT512" s="225" t="s">
        <v>149</v>
      </c>
      <c r="AU512" s="225" t="s">
        <v>82</v>
      </c>
      <c r="AV512" s="12" t="s">
        <v>82</v>
      </c>
      <c r="AW512" s="12" t="s">
        <v>35</v>
      </c>
      <c r="AX512" s="12" t="s">
        <v>72</v>
      </c>
      <c r="AY512" s="225" t="s">
        <v>139</v>
      </c>
    </row>
    <row r="513" spans="2:51" s="12" customFormat="1" ht="13.5">
      <c r="B513" s="215"/>
      <c r="C513" s="216"/>
      <c r="D513" s="206" t="s">
        <v>149</v>
      </c>
      <c r="E513" s="217" t="s">
        <v>21</v>
      </c>
      <c r="F513" s="218" t="s">
        <v>582</v>
      </c>
      <c r="G513" s="216"/>
      <c r="H513" s="219">
        <v>28.68</v>
      </c>
      <c r="I513" s="220"/>
      <c r="J513" s="216"/>
      <c r="K513" s="216"/>
      <c r="L513" s="221"/>
      <c r="M513" s="222"/>
      <c r="N513" s="223"/>
      <c r="O513" s="223"/>
      <c r="P513" s="223"/>
      <c r="Q513" s="223"/>
      <c r="R513" s="223"/>
      <c r="S513" s="223"/>
      <c r="T513" s="224"/>
      <c r="AT513" s="225" t="s">
        <v>149</v>
      </c>
      <c r="AU513" s="225" t="s">
        <v>82</v>
      </c>
      <c r="AV513" s="12" t="s">
        <v>82</v>
      </c>
      <c r="AW513" s="12" t="s">
        <v>35</v>
      </c>
      <c r="AX513" s="12" t="s">
        <v>72</v>
      </c>
      <c r="AY513" s="225" t="s">
        <v>139</v>
      </c>
    </row>
    <row r="514" spans="2:51" s="12" customFormat="1" ht="13.5">
      <c r="B514" s="215"/>
      <c r="C514" s="216"/>
      <c r="D514" s="206" t="s">
        <v>149</v>
      </c>
      <c r="E514" s="217" t="s">
        <v>21</v>
      </c>
      <c r="F514" s="218" t="s">
        <v>764</v>
      </c>
      <c r="G514" s="216"/>
      <c r="H514" s="219">
        <v>-14.8</v>
      </c>
      <c r="I514" s="220"/>
      <c r="J514" s="216"/>
      <c r="K514" s="216"/>
      <c r="L514" s="221"/>
      <c r="M514" s="222"/>
      <c r="N514" s="223"/>
      <c r="O514" s="223"/>
      <c r="P514" s="223"/>
      <c r="Q514" s="223"/>
      <c r="R514" s="223"/>
      <c r="S514" s="223"/>
      <c r="T514" s="224"/>
      <c r="AT514" s="225" t="s">
        <v>149</v>
      </c>
      <c r="AU514" s="225" t="s">
        <v>82</v>
      </c>
      <c r="AV514" s="12" t="s">
        <v>82</v>
      </c>
      <c r="AW514" s="12" t="s">
        <v>35</v>
      </c>
      <c r="AX514" s="12" t="s">
        <v>72</v>
      </c>
      <c r="AY514" s="225" t="s">
        <v>139</v>
      </c>
    </row>
    <row r="515" spans="2:51" s="11" customFormat="1" ht="13.5">
      <c r="B515" s="204"/>
      <c r="C515" s="205"/>
      <c r="D515" s="206" t="s">
        <v>149</v>
      </c>
      <c r="E515" s="207" t="s">
        <v>21</v>
      </c>
      <c r="F515" s="208" t="s">
        <v>153</v>
      </c>
      <c r="G515" s="205"/>
      <c r="H515" s="207" t="s">
        <v>21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149</v>
      </c>
      <c r="AU515" s="214" t="s">
        <v>82</v>
      </c>
      <c r="AV515" s="11" t="s">
        <v>80</v>
      </c>
      <c r="AW515" s="11" t="s">
        <v>35</v>
      </c>
      <c r="AX515" s="11" t="s">
        <v>72</v>
      </c>
      <c r="AY515" s="214" t="s">
        <v>139</v>
      </c>
    </row>
    <row r="516" spans="2:51" s="12" customFormat="1" ht="13.5">
      <c r="B516" s="215"/>
      <c r="C516" s="216"/>
      <c r="D516" s="206" t="s">
        <v>149</v>
      </c>
      <c r="E516" s="217" t="s">
        <v>21</v>
      </c>
      <c r="F516" s="218" t="s">
        <v>765</v>
      </c>
      <c r="G516" s="216"/>
      <c r="H516" s="219">
        <v>65.2</v>
      </c>
      <c r="I516" s="220"/>
      <c r="J516" s="216"/>
      <c r="K516" s="216"/>
      <c r="L516" s="221"/>
      <c r="M516" s="222"/>
      <c r="N516" s="223"/>
      <c r="O516" s="223"/>
      <c r="P516" s="223"/>
      <c r="Q516" s="223"/>
      <c r="R516" s="223"/>
      <c r="S516" s="223"/>
      <c r="T516" s="224"/>
      <c r="AT516" s="225" t="s">
        <v>149</v>
      </c>
      <c r="AU516" s="225" t="s">
        <v>82</v>
      </c>
      <c r="AV516" s="12" t="s">
        <v>82</v>
      </c>
      <c r="AW516" s="12" t="s">
        <v>35</v>
      </c>
      <c r="AX516" s="12" t="s">
        <v>72</v>
      </c>
      <c r="AY516" s="225" t="s">
        <v>139</v>
      </c>
    </row>
    <row r="517" spans="2:51" s="11" customFormat="1" ht="13.5">
      <c r="B517" s="204"/>
      <c r="C517" s="205"/>
      <c r="D517" s="206" t="s">
        <v>149</v>
      </c>
      <c r="E517" s="207" t="s">
        <v>21</v>
      </c>
      <c r="F517" s="208" t="s">
        <v>154</v>
      </c>
      <c r="G517" s="205"/>
      <c r="H517" s="207" t="s">
        <v>21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149</v>
      </c>
      <c r="AU517" s="214" t="s">
        <v>82</v>
      </c>
      <c r="AV517" s="11" t="s">
        <v>80</v>
      </c>
      <c r="AW517" s="11" t="s">
        <v>35</v>
      </c>
      <c r="AX517" s="11" t="s">
        <v>72</v>
      </c>
      <c r="AY517" s="214" t="s">
        <v>139</v>
      </c>
    </row>
    <row r="518" spans="2:51" s="12" customFormat="1" ht="13.5">
      <c r="B518" s="215"/>
      <c r="C518" s="216"/>
      <c r="D518" s="206" t="s">
        <v>149</v>
      </c>
      <c r="E518" s="217" t="s">
        <v>21</v>
      </c>
      <c r="F518" s="218" t="s">
        <v>766</v>
      </c>
      <c r="G518" s="216"/>
      <c r="H518" s="219">
        <v>65.2</v>
      </c>
      <c r="I518" s="220"/>
      <c r="J518" s="216"/>
      <c r="K518" s="216"/>
      <c r="L518" s="221"/>
      <c r="M518" s="222"/>
      <c r="N518" s="223"/>
      <c r="O518" s="223"/>
      <c r="P518" s="223"/>
      <c r="Q518" s="223"/>
      <c r="R518" s="223"/>
      <c r="S518" s="223"/>
      <c r="T518" s="224"/>
      <c r="AT518" s="225" t="s">
        <v>149</v>
      </c>
      <c r="AU518" s="225" t="s">
        <v>82</v>
      </c>
      <c r="AV518" s="12" t="s">
        <v>82</v>
      </c>
      <c r="AW518" s="12" t="s">
        <v>35</v>
      </c>
      <c r="AX518" s="12" t="s">
        <v>72</v>
      </c>
      <c r="AY518" s="225" t="s">
        <v>139</v>
      </c>
    </row>
    <row r="519" spans="2:51" s="11" customFormat="1" ht="13.5">
      <c r="B519" s="204"/>
      <c r="C519" s="205"/>
      <c r="D519" s="206" t="s">
        <v>149</v>
      </c>
      <c r="E519" s="207" t="s">
        <v>21</v>
      </c>
      <c r="F519" s="208" t="s">
        <v>585</v>
      </c>
      <c r="G519" s="205"/>
      <c r="H519" s="207" t="s">
        <v>21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149</v>
      </c>
      <c r="AU519" s="214" t="s">
        <v>82</v>
      </c>
      <c r="AV519" s="11" t="s">
        <v>80</v>
      </c>
      <c r="AW519" s="11" t="s">
        <v>35</v>
      </c>
      <c r="AX519" s="11" t="s">
        <v>72</v>
      </c>
      <c r="AY519" s="214" t="s">
        <v>139</v>
      </c>
    </row>
    <row r="520" spans="2:51" s="12" customFormat="1" ht="13.5">
      <c r="B520" s="215"/>
      <c r="C520" s="216"/>
      <c r="D520" s="206" t="s">
        <v>149</v>
      </c>
      <c r="E520" s="217" t="s">
        <v>21</v>
      </c>
      <c r="F520" s="218" t="s">
        <v>586</v>
      </c>
      <c r="G520" s="216"/>
      <c r="H520" s="219">
        <v>17.45</v>
      </c>
      <c r="I520" s="220"/>
      <c r="J520" s="216"/>
      <c r="K520" s="216"/>
      <c r="L520" s="221"/>
      <c r="M520" s="222"/>
      <c r="N520" s="223"/>
      <c r="O520" s="223"/>
      <c r="P520" s="223"/>
      <c r="Q520" s="223"/>
      <c r="R520" s="223"/>
      <c r="S520" s="223"/>
      <c r="T520" s="224"/>
      <c r="AT520" s="225" t="s">
        <v>149</v>
      </c>
      <c r="AU520" s="225" t="s">
        <v>82</v>
      </c>
      <c r="AV520" s="12" t="s">
        <v>82</v>
      </c>
      <c r="AW520" s="12" t="s">
        <v>35</v>
      </c>
      <c r="AX520" s="12" t="s">
        <v>72</v>
      </c>
      <c r="AY520" s="225" t="s">
        <v>139</v>
      </c>
    </row>
    <row r="521" spans="2:51" s="12" customFormat="1" ht="13.5">
      <c r="B521" s="215"/>
      <c r="C521" s="216"/>
      <c r="D521" s="206" t="s">
        <v>149</v>
      </c>
      <c r="E521" s="217" t="s">
        <v>21</v>
      </c>
      <c r="F521" s="218" t="s">
        <v>587</v>
      </c>
      <c r="G521" s="216"/>
      <c r="H521" s="219">
        <v>13.79</v>
      </c>
      <c r="I521" s="220"/>
      <c r="J521" s="216"/>
      <c r="K521" s="216"/>
      <c r="L521" s="221"/>
      <c r="M521" s="222"/>
      <c r="N521" s="223"/>
      <c r="O521" s="223"/>
      <c r="P521" s="223"/>
      <c r="Q521" s="223"/>
      <c r="R521" s="223"/>
      <c r="S521" s="223"/>
      <c r="T521" s="224"/>
      <c r="AT521" s="225" t="s">
        <v>149</v>
      </c>
      <c r="AU521" s="225" t="s">
        <v>82</v>
      </c>
      <c r="AV521" s="12" t="s">
        <v>82</v>
      </c>
      <c r="AW521" s="12" t="s">
        <v>35</v>
      </c>
      <c r="AX521" s="12" t="s">
        <v>72</v>
      </c>
      <c r="AY521" s="225" t="s">
        <v>139</v>
      </c>
    </row>
    <row r="522" spans="2:51" s="12" customFormat="1" ht="13.5">
      <c r="B522" s="215"/>
      <c r="C522" s="216"/>
      <c r="D522" s="206" t="s">
        <v>149</v>
      </c>
      <c r="E522" s="217" t="s">
        <v>21</v>
      </c>
      <c r="F522" s="218" t="s">
        <v>767</v>
      </c>
      <c r="G522" s="216"/>
      <c r="H522" s="219">
        <v>-5.6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149</v>
      </c>
      <c r="AU522" s="225" t="s">
        <v>82</v>
      </c>
      <c r="AV522" s="12" t="s">
        <v>82</v>
      </c>
      <c r="AW522" s="12" t="s">
        <v>35</v>
      </c>
      <c r="AX522" s="12" t="s">
        <v>72</v>
      </c>
      <c r="AY522" s="225" t="s">
        <v>139</v>
      </c>
    </row>
    <row r="523" spans="2:51" s="11" customFormat="1" ht="13.5">
      <c r="B523" s="204"/>
      <c r="C523" s="205"/>
      <c r="D523" s="206" t="s">
        <v>149</v>
      </c>
      <c r="E523" s="207" t="s">
        <v>21</v>
      </c>
      <c r="F523" s="208" t="s">
        <v>588</v>
      </c>
      <c r="G523" s="205"/>
      <c r="H523" s="207" t="s">
        <v>21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149</v>
      </c>
      <c r="AU523" s="214" t="s">
        <v>82</v>
      </c>
      <c r="AV523" s="11" t="s">
        <v>80</v>
      </c>
      <c r="AW523" s="11" t="s">
        <v>35</v>
      </c>
      <c r="AX523" s="11" t="s">
        <v>72</v>
      </c>
      <c r="AY523" s="214" t="s">
        <v>139</v>
      </c>
    </row>
    <row r="524" spans="2:51" s="12" customFormat="1" ht="13.5">
      <c r="B524" s="215"/>
      <c r="C524" s="216"/>
      <c r="D524" s="206" t="s">
        <v>149</v>
      </c>
      <c r="E524" s="217" t="s">
        <v>21</v>
      </c>
      <c r="F524" s="218" t="s">
        <v>768</v>
      </c>
      <c r="G524" s="216"/>
      <c r="H524" s="219">
        <v>25.64</v>
      </c>
      <c r="I524" s="220"/>
      <c r="J524" s="216"/>
      <c r="K524" s="216"/>
      <c r="L524" s="221"/>
      <c r="M524" s="222"/>
      <c r="N524" s="223"/>
      <c r="O524" s="223"/>
      <c r="P524" s="223"/>
      <c r="Q524" s="223"/>
      <c r="R524" s="223"/>
      <c r="S524" s="223"/>
      <c r="T524" s="224"/>
      <c r="AT524" s="225" t="s">
        <v>149</v>
      </c>
      <c r="AU524" s="225" t="s">
        <v>82</v>
      </c>
      <c r="AV524" s="12" t="s">
        <v>82</v>
      </c>
      <c r="AW524" s="12" t="s">
        <v>35</v>
      </c>
      <c r="AX524" s="12" t="s">
        <v>72</v>
      </c>
      <c r="AY524" s="225" t="s">
        <v>139</v>
      </c>
    </row>
    <row r="525" spans="2:51" s="11" customFormat="1" ht="13.5">
      <c r="B525" s="204"/>
      <c r="C525" s="205"/>
      <c r="D525" s="206" t="s">
        <v>149</v>
      </c>
      <c r="E525" s="207" t="s">
        <v>21</v>
      </c>
      <c r="F525" s="208" t="s">
        <v>310</v>
      </c>
      <c r="G525" s="205"/>
      <c r="H525" s="207" t="s">
        <v>21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149</v>
      </c>
      <c r="AU525" s="214" t="s">
        <v>82</v>
      </c>
      <c r="AV525" s="11" t="s">
        <v>80</v>
      </c>
      <c r="AW525" s="11" t="s">
        <v>35</v>
      </c>
      <c r="AX525" s="11" t="s">
        <v>72</v>
      </c>
      <c r="AY525" s="214" t="s">
        <v>139</v>
      </c>
    </row>
    <row r="526" spans="2:51" s="12" customFormat="1" ht="13.5">
      <c r="B526" s="215"/>
      <c r="C526" s="216"/>
      <c r="D526" s="206" t="s">
        <v>149</v>
      </c>
      <c r="E526" s="217" t="s">
        <v>21</v>
      </c>
      <c r="F526" s="218" t="s">
        <v>769</v>
      </c>
      <c r="G526" s="216"/>
      <c r="H526" s="219">
        <v>14.28</v>
      </c>
      <c r="I526" s="220"/>
      <c r="J526" s="216"/>
      <c r="K526" s="216"/>
      <c r="L526" s="221"/>
      <c r="M526" s="222"/>
      <c r="N526" s="223"/>
      <c r="O526" s="223"/>
      <c r="P526" s="223"/>
      <c r="Q526" s="223"/>
      <c r="R526" s="223"/>
      <c r="S526" s="223"/>
      <c r="T526" s="224"/>
      <c r="AT526" s="225" t="s">
        <v>149</v>
      </c>
      <c r="AU526" s="225" t="s">
        <v>82</v>
      </c>
      <c r="AV526" s="12" t="s">
        <v>82</v>
      </c>
      <c r="AW526" s="12" t="s">
        <v>35</v>
      </c>
      <c r="AX526" s="12" t="s">
        <v>72</v>
      </c>
      <c r="AY526" s="225" t="s">
        <v>139</v>
      </c>
    </row>
    <row r="527" spans="2:51" s="12" customFormat="1" ht="13.5">
      <c r="B527" s="215"/>
      <c r="C527" s="216"/>
      <c r="D527" s="206" t="s">
        <v>149</v>
      </c>
      <c r="E527" s="217" t="s">
        <v>21</v>
      </c>
      <c r="F527" s="218" t="s">
        <v>770</v>
      </c>
      <c r="G527" s="216"/>
      <c r="H527" s="219">
        <v>11.97</v>
      </c>
      <c r="I527" s="220"/>
      <c r="J527" s="216"/>
      <c r="K527" s="216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149</v>
      </c>
      <c r="AU527" s="225" t="s">
        <v>82</v>
      </c>
      <c r="AV527" s="12" t="s">
        <v>82</v>
      </c>
      <c r="AW527" s="12" t="s">
        <v>35</v>
      </c>
      <c r="AX527" s="12" t="s">
        <v>72</v>
      </c>
      <c r="AY527" s="225" t="s">
        <v>139</v>
      </c>
    </row>
    <row r="528" spans="2:51" s="12" customFormat="1" ht="13.5">
      <c r="B528" s="215"/>
      <c r="C528" s="216"/>
      <c r="D528" s="206" t="s">
        <v>149</v>
      </c>
      <c r="E528" s="217" t="s">
        <v>21</v>
      </c>
      <c r="F528" s="218" t="s">
        <v>771</v>
      </c>
      <c r="G528" s="216"/>
      <c r="H528" s="219">
        <v>10.8</v>
      </c>
      <c r="I528" s="220"/>
      <c r="J528" s="216"/>
      <c r="K528" s="216"/>
      <c r="L528" s="221"/>
      <c r="M528" s="222"/>
      <c r="N528" s="223"/>
      <c r="O528" s="223"/>
      <c r="P528" s="223"/>
      <c r="Q528" s="223"/>
      <c r="R528" s="223"/>
      <c r="S528" s="223"/>
      <c r="T528" s="224"/>
      <c r="AT528" s="225" t="s">
        <v>149</v>
      </c>
      <c r="AU528" s="225" t="s">
        <v>82</v>
      </c>
      <c r="AV528" s="12" t="s">
        <v>82</v>
      </c>
      <c r="AW528" s="12" t="s">
        <v>35</v>
      </c>
      <c r="AX528" s="12" t="s">
        <v>72</v>
      </c>
      <c r="AY528" s="225" t="s">
        <v>139</v>
      </c>
    </row>
    <row r="529" spans="2:65" s="12" customFormat="1" ht="13.5">
      <c r="B529" s="215"/>
      <c r="C529" s="216"/>
      <c r="D529" s="206" t="s">
        <v>149</v>
      </c>
      <c r="E529" s="217" t="s">
        <v>21</v>
      </c>
      <c r="F529" s="218" t="s">
        <v>772</v>
      </c>
      <c r="G529" s="216"/>
      <c r="H529" s="219">
        <v>-2.9</v>
      </c>
      <c r="I529" s="220"/>
      <c r="J529" s="216"/>
      <c r="K529" s="216"/>
      <c r="L529" s="221"/>
      <c r="M529" s="222"/>
      <c r="N529" s="223"/>
      <c r="O529" s="223"/>
      <c r="P529" s="223"/>
      <c r="Q529" s="223"/>
      <c r="R529" s="223"/>
      <c r="S529" s="223"/>
      <c r="T529" s="224"/>
      <c r="AT529" s="225" t="s">
        <v>149</v>
      </c>
      <c r="AU529" s="225" t="s">
        <v>82</v>
      </c>
      <c r="AV529" s="12" t="s">
        <v>82</v>
      </c>
      <c r="AW529" s="12" t="s">
        <v>35</v>
      </c>
      <c r="AX529" s="12" t="s">
        <v>72</v>
      </c>
      <c r="AY529" s="225" t="s">
        <v>139</v>
      </c>
    </row>
    <row r="530" spans="2:65" s="13" customFormat="1" ht="13.5">
      <c r="B530" s="226"/>
      <c r="C530" s="227"/>
      <c r="D530" s="206" t="s">
        <v>149</v>
      </c>
      <c r="E530" s="228" t="s">
        <v>21</v>
      </c>
      <c r="F530" s="229" t="s">
        <v>156</v>
      </c>
      <c r="G530" s="227"/>
      <c r="H530" s="230">
        <v>370.79500000000002</v>
      </c>
      <c r="I530" s="231"/>
      <c r="J530" s="227"/>
      <c r="K530" s="227"/>
      <c r="L530" s="232"/>
      <c r="M530" s="233"/>
      <c r="N530" s="234"/>
      <c r="O530" s="234"/>
      <c r="P530" s="234"/>
      <c r="Q530" s="234"/>
      <c r="R530" s="234"/>
      <c r="S530" s="234"/>
      <c r="T530" s="235"/>
      <c r="AT530" s="236" t="s">
        <v>149</v>
      </c>
      <c r="AU530" s="236" t="s">
        <v>82</v>
      </c>
      <c r="AV530" s="13" t="s">
        <v>147</v>
      </c>
      <c r="AW530" s="13" t="s">
        <v>35</v>
      </c>
      <c r="AX530" s="13" t="s">
        <v>80</v>
      </c>
      <c r="AY530" s="236" t="s">
        <v>139</v>
      </c>
    </row>
    <row r="531" spans="2:65" s="1" customFormat="1" ht="22.9" customHeight="1">
      <c r="B531" s="41"/>
      <c r="C531" s="192" t="s">
        <v>773</v>
      </c>
      <c r="D531" s="192" t="s">
        <v>142</v>
      </c>
      <c r="E531" s="193" t="s">
        <v>774</v>
      </c>
      <c r="F531" s="194" t="s">
        <v>775</v>
      </c>
      <c r="G531" s="195" t="s">
        <v>182</v>
      </c>
      <c r="H531" s="196">
        <v>218.345</v>
      </c>
      <c r="I531" s="197"/>
      <c r="J531" s="198">
        <f>ROUND(I531*H531,2)</f>
        <v>0</v>
      </c>
      <c r="K531" s="194" t="s">
        <v>146</v>
      </c>
      <c r="L531" s="61"/>
      <c r="M531" s="199" t="s">
        <v>21</v>
      </c>
      <c r="N531" s="200" t="s">
        <v>43</v>
      </c>
      <c r="O531" s="42"/>
      <c r="P531" s="201">
        <f>O531*H531</f>
        <v>0</v>
      </c>
      <c r="Q531" s="201">
        <v>7.7000000000000002E-3</v>
      </c>
      <c r="R531" s="201">
        <f>Q531*H531</f>
        <v>1.6812565000000002</v>
      </c>
      <c r="S531" s="201">
        <v>0</v>
      </c>
      <c r="T531" s="202">
        <f>S531*H531</f>
        <v>0</v>
      </c>
      <c r="AR531" s="24" t="s">
        <v>291</v>
      </c>
      <c r="AT531" s="24" t="s">
        <v>142</v>
      </c>
      <c r="AU531" s="24" t="s">
        <v>82</v>
      </c>
      <c r="AY531" s="24" t="s">
        <v>139</v>
      </c>
      <c r="BE531" s="203">
        <f>IF(N531="základní",J531,0)</f>
        <v>0</v>
      </c>
      <c r="BF531" s="203">
        <f>IF(N531="snížená",J531,0)</f>
        <v>0</v>
      </c>
      <c r="BG531" s="203">
        <f>IF(N531="zákl. přenesená",J531,0)</f>
        <v>0</v>
      </c>
      <c r="BH531" s="203">
        <f>IF(N531="sníž. přenesená",J531,0)</f>
        <v>0</v>
      </c>
      <c r="BI531" s="203">
        <f>IF(N531="nulová",J531,0)</f>
        <v>0</v>
      </c>
      <c r="BJ531" s="24" t="s">
        <v>80</v>
      </c>
      <c r="BK531" s="203">
        <f>ROUND(I531*H531,2)</f>
        <v>0</v>
      </c>
      <c r="BL531" s="24" t="s">
        <v>291</v>
      </c>
      <c r="BM531" s="24" t="s">
        <v>776</v>
      </c>
    </row>
    <row r="532" spans="2:65" s="1" customFormat="1" ht="34.15" customHeight="1">
      <c r="B532" s="41"/>
      <c r="C532" s="192" t="s">
        <v>777</v>
      </c>
      <c r="D532" s="192" t="s">
        <v>142</v>
      </c>
      <c r="E532" s="193" t="s">
        <v>778</v>
      </c>
      <c r="F532" s="194" t="s">
        <v>779</v>
      </c>
      <c r="G532" s="195" t="s">
        <v>176</v>
      </c>
      <c r="H532" s="196">
        <v>7.3369999999999997</v>
      </c>
      <c r="I532" s="197"/>
      <c r="J532" s="198">
        <f>ROUND(I532*H532,2)</f>
        <v>0</v>
      </c>
      <c r="K532" s="194" t="s">
        <v>146</v>
      </c>
      <c r="L532" s="61"/>
      <c r="M532" s="199" t="s">
        <v>21</v>
      </c>
      <c r="N532" s="200" t="s">
        <v>43</v>
      </c>
      <c r="O532" s="42"/>
      <c r="P532" s="201">
        <f>O532*H532</f>
        <v>0</v>
      </c>
      <c r="Q532" s="201">
        <v>0</v>
      </c>
      <c r="R532" s="201">
        <f>Q532*H532</f>
        <v>0</v>
      </c>
      <c r="S532" s="201">
        <v>0</v>
      </c>
      <c r="T532" s="202">
        <f>S532*H532</f>
        <v>0</v>
      </c>
      <c r="AR532" s="24" t="s">
        <v>291</v>
      </c>
      <c r="AT532" s="24" t="s">
        <v>142</v>
      </c>
      <c r="AU532" s="24" t="s">
        <v>82</v>
      </c>
      <c r="AY532" s="24" t="s">
        <v>139</v>
      </c>
      <c r="BE532" s="203">
        <f>IF(N532="základní",J532,0)</f>
        <v>0</v>
      </c>
      <c r="BF532" s="203">
        <f>IF(N532="snížená",J532,0)</f>
        <v>0</v>
      </c>
      <c r="BG532" s="203">
        <f>IF(N532="zákl. přenesená",J532,0)</f>
        <v>0</v>
      </c>
      <c r="BH532" s="203">
        <f>IF(N532="sníž. přenesená",J532,0)</f>
        <v>0</v>
      </c>
      <c r="BI532" s="203">
        <f>IF(N532="nulová",J532,0)</f>
        <v>0</v>
      </c>
      <c r="BJ532" s="24" t="s">
        <v>80</v>
      </c>
      <c r="BK532" s="203">
        <f>ROUND(I532*H532,2)</f>
        <v>0</v>
      </c>
      <c r="BL532" s="24" t="s">
        <v>291</v>
      </c>
      <c r="BM532" s="24" t="s">
        <v>780</v>
      </c>
    </row>
    <row r="533" spans="2:65" s="1" customFormat="1" ht="34.15" customHeight="1">
      <c r="B533" s="41"/>
      <c r="C533" s="192" t="s">
        <v>781</v>
      </c>
      <c r="D533" s="192" t="s">
        <v>142</v>
      </c>
      <c r="E533" s="193" t="s">
        <v>782</v>
      </c>
      <c r="F533" s="194" t="s">
        <v>783</v>
      </c>
      <c r="G533" s="195" t="s">
        <v>176</v>
      </c>
      <c r="H533" s="196">
        <v>7.3369999999999997</v>
      </c>
      <c r="I533" s="197"/>
      <c r="J533" s="198">
        <f>ROUND(I533*H533,2)</f>
        <v>0</v>
      </c>
      <c r="K533" s="194" t="s">
        <v>146</v>
      </c>
      <c r="L533" s="61"/>
      <c r="M533" s="199" t="s">
        <v>21</v>
      </c>
      <c r="N533" s="200" t="s">
        <v>43</v>
      </c>
      <c r="O533" s="42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AR533" s="24" t="s">
        <v>291</v>
      </c>
      <c r="AT533" s="24" t="s">
        <v>142</v>
      </c>
      <c r="AU533" s="24" t="s">
        <v>82</v>
      </c>
      <c r="AY533" s="24" t="s">
        <v>139</v>
      </c>
      <c r="BE533" s="203">
        <f>IF(N533="základní",J533,0)</f>
        <v>0</v>
      </c>
      <c r="BF533" s="203">
        <f>IF(N533="snížená",J533,0)</f>
        <v>0</v>
      </c>
      <c r="BG533" s="203">
        <f>IF(N533="zákl. přenesená",J533,0)</f>
        <v>0</v>
      </c>
      <c r="BH533" s="203">
        <f>IF(N533="sníž. přenesená",J533,0)</f>
        <v>0</v>
      </c>
      <c r="BI533" s="203">
        <f>IF(N533="nulová",J533,0)</f>
        <v>0</v>
      </c>
      <c r="BJ533" s="24" t="s">
        <v>80</v>
      </c>
      <c r="BK533" s="203">
        <f>ROUND(I533*H533,2)</f>
        <v>0</v>
      </c>
      <c r="BL533" s="24" t="s">
        <v>291</v>
      </c>
      <c r="BM533" s="24" t="s">
        <v>784</v>
      </c>
    </row>
    <row r="534" spans="2:65" s="10" customFormat="1" ht="29.85" customHeight="1">
      <c r="B534" s="176"/>
      <c r="C534" s="177"/>
      <c r="D534" s="178" t="s">
        <v>71</v>
      </c>
      <c r="E534" s="190" t="s">
        <v>785</v>
      </c>
      <c r="F534" s="190" t="s">
        <v>786</v>
      </c>
      <c r="G534" s="177"/>
      <c r="H534" s="177"/>
      <c r="I534" s="180"/>
      <c r="J534" s="191">
        <f>BK534</f>
        <v>0</v>
      </c>
      <c r="K534" s="177"/>
      <c r="L534" s="182"/>
      <c r="M534" s="183"/>
      <c r="N534" s="184"/>
      <c r="O534" s="184"/>
      <c r="P534" s="185">
        <f>SUM(P535:P622)</f>
        <v>0</v>
      </c>
      <c r="Q534" s="184"/>
      <c r="R534" s="185">
        <f>SUM(R535:R622)</f>
        <v>16.404447100000002</v>
      </c>
      <c r="S534" s="184"/>
      <c r="T534" s="186">
        <f>SUM(T535:T622)</f>
        <v>32.773839500000001</v>
      </c>
      <c r="AR534" s="187" t="s">
        <v>82</v>
      </c>
      <c r="AT534" s="188" t="s">
        <v>71</v>
      </c>
      <c r="AU534" s="188" t="s">
        <v>80</v>
      </c>
      <c r="AY534" s="187" t="s">
        <v>139</v>
      </c>
      <c r="BK534" s="189">
        <f>SUM(BK535:BK622)</f>
        <v>0</v>
      </c>
    </row>
    <row r="535" spans="2:65" s="1" customFormat="1" ht="14.45" customHeight="1">
      <c r="B535" s="41"/>
      <c r="C535" s="192" t="s">
        <v>787</v>
      </c>
      <c r="D535" s="192" t="s">
        <v>142</v>
      </c>
      <c r="E535" s="193" t="s">
        <v>788</v>
      </c>
      <c r="F535" s="194" t="s">
        <v>789</v>
      </c>
      <c r="G535" s="195" t="s">
        <v>182</v>
      </c>
      <c r="H535" s="196">
        <v>402.13299999999998</v>
      </c>
      <c r="I535" s="197"/>
      <c r="J535" s="198">
        <f>ROUND(I535*H535,2)</f>
        <v>0</v>
      </c>
      <c r="K535" s="194" t="s">
        <v>146</v>
      </c>
      <c r="L535" s="61"/>
      <c r="M535" s="199" t="s">
        <v>21</v>
      </c>
      <c r="N535" s="200" t="s">
        <v>43</v>
      </c>
      <c r="O535" s="42"/>
      <c r="P535" s="201">
        <f>O535*H535</f>
        <v>0</v>
      </c>
      <c r="Q535" s="201">
        <v>0</v>
      </c>
      <c r="R535" s="201">
        <f>Q535*H535</f>
        <v>0</v>
      </c>
      <c r="S535" s="201">
        <v>8.1500000000000003E-2</v>
      </c>
      <c r="T535" s="202">
        <f>S535*H535</f>
        <v>32.773839500000001</v>
      </c>
      <c r="AR535" s="24" t="s">
        <v>291</v>
      </c>
      <c r="AT535" s="24" t="s">
        <v>142</v>
      </c>
      <c r="AU535" s="24" t="s">
        <v>82</v>
      </c>
      <c r="AY535" s="24" t="s">
        <v>139</v>
      </c>
      <c r="BE535" s="203">
        <f>IF(N535="základní",J535,0)</f>
        <v>0</v>
      </c>
      <c r="BF535" s="203">
        <f>IF(N535="snížená",J535,0)</f>
        <v>0</v>
      </c>
      <c r="BG535" s="203">
        <f>IF(N535="zákl. přenesená",J535,0)</f>
        <v>0</v>
      </c>
      <c r="BH535" s="203">
        <f>IF(N535="sníž. přenesená",J535,0)</f>
        <v>0</v>
      </c>
      <c r="BI535" s="203">
        <f>IF(N535="nulová",J535,0)</f>
        <v>0</v>
      </c>
      <c r="BJ535" s="24" t="s">
        <v>80</v>
      </c>
      <c r="BK535" s="203">
        <f>ROUND(I535*H535,2)</f>
        <v>0</v>
      </c>
      <c r="BL535" s="24" t="s">
        <v>291</v>
      </c>
      <c r="BM535" s="24" t="s">
        <v>790</v>
      </c>
    </row>
    <row r="536" spans="2:65" s="11" customFormat="1" ht="13.5">
      <c r="B536" s="204"/>
      <c r="C536" s="205"/>
      <c r="D536" s="206" t="s">
        <v>149</v>
      </c>
      <c r="E536" s="207" t="s">
        <v>21</v>
      </c>
      <c r="F536" s="208" t="s">
        <v>791</v>
      </c>
      <c r="G536" s="205"/>
      <c r="H536" s="207" t="s">
        <v>21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149</v>
      </c>
      <c r="AU536" s="214" t="s">
        <v>82</v>
      </c>
      <c r="AV536" s="11" t="s">
        <v>80</v>
      </c>
      <c r="AW536" s="11" t="s">
        <v>35</v>
      </c>
      <c r="AX536" s="11" t="s">
        <v>72</v>
      </c>
      <c r="AY536" s="214" t="s">
        <v>139</v>
      </c>
    </row>
    <row r="537" spans="2:65" s="12" customFormat="1" ht="13.5">
      <c r="B537" s="215"/>
      <c r="C537" s="216"/>
      <c r="D537" s="206" t="s">
        <v>149</v>
      </c>
      <c r="E537" s="217" t="s">
        <v>21</v>
      </c>
      <c r="F537" s="218" t="s">
        <v>792</v>
      </c>
      <c r="G537" s="216"/>
      <c r="H537" s="219">
        <v>7.35</v>
      </c>
      <c r="I537" s="220"/>
      <c r="J537" s="216"/>
      <c r="K537" s="216"/>
      <c r="L537" s="221"/>
      <c r="M537" s="222"/>
      <c r="N537" s="223"/>
      <c r="O537" s="223"/>
      <c r="P537" s="223"/>
      <c r="Q537" s="223"/>
      <c r="R537" s="223"/>
      <c r="S537" s="223"/>
      <c r="T537" s="224"/>
      <c r="AT537" s="225" t="s">
        <v>149</v>
      </c>
      <c r="AU537" s="225" t="s">
        <v>82</v>
      </c>
      <c r="AV537" s="12" t="s">
        <v>82</v>
      </c>
      <c r="AW537" s="12" t="s">
        <v>35</v>
      </c>
      <c r="AX537" s="12" t="s">
        <v>72</v>
      </c>
      <c r="AY537" s="225" t="s">
        <v>139</v>
      </c>
    </row>
    <row r="538" spans="2:65" s="12" customFormat="1" ht="13.5">
      <c r="B538" s="215"/>
      <c r="C538" s="216"/>
      <c r="D538" s="206" t="s">
        <v>149</v>
      </c>
      <c r="E538" s="217" t="s">
        <v>21</v>
      </c>
      <c r="F538" s="218" t="s">
        <v>793</v>
      </c>
      <c r="G538" s="216"/>
      <c r="H538" s="219">
        <v>40.058999999999997</v>
      </c>
      <c r="I538" s="220"/>
      <c r="J538" s="216"/>
      <c r="K538" s="216"/>
      <c r="L538" s="221"/>
      <c r="M538" s="222"/>
      <c r="N538" s="223"/>
      <c r="O538" s="223"/>
      <c r="P538" s="223"/>
      <c r="Q538" s="223"/>
      <c r="R538" s="223"/>
      <c r="S538" s="223"/>
      <c r="T538" s="224"/>
      <c r="AT538" s="225" t="s">
        <v>149</v>
      </c>
      <c r="AU538" s="225" t="s">
        <v>82</v>
      </c>
      <c r="AV538" s="12" t="s">
        <v>82</v>
      </c>
      <c r="AW538" s="12" t="s">
        <v>35</v>
      </c>
      <c r="AX538" s="12" t="s">
        <v>72</v>
      </c>
      <c r="AY538" s="225" t="s">
        <v>139</v>
      </c>
    </row>
    <row r="539" spans="2:65" s="12" customFormat="1" ht="27">
      <c r="B539" s="215"/>
      <c r="C539" s="216"/>
      <c r="D539" s="206" t="s">
        <v>149</v>
      </c>
      <c r="E539" s="217" t="s">
        <v>21</v>
      </c>
      <c r="F539" s="218" t="s">
        <v>794</v>
      </c>
      <c r="G539" s="216"/>
      <c r="H539" s="219">
        <v>64.991</v>
      </c>
      <c r="I539" s="220"/>
      <c r="J539" s="216"/>
      <c r="K539" s="216"/>
      <c r="L539" s="221"/>
      <c r="M539" s="222"/>
      <c r="N539" s="223"/>
      <c r="O539" s="223"/>
      <c r="P539" s="223"/>
      <c r="Q539" s="223"/>
      <c r="R539" s="223"/>
      <c r="S539" s="223"/>
      <c r="T539" s="224"/>
      <c r="AT539" s="225" t="s">
        <v>149</v>
      </c>
      <c r="AU539" s="225" t="s">
        <v>82</v>
      </c>
      <c r="AV539" s="12" t="s">
        <v>82</v>
      </c>
      <c r="AW539" s="12" t="s">
        <v>35</v>
      </c>
      <c r="AX539" s="12" t="s">
        <v>72</v>
      </c>
      <c r="AY539" s="225" t="s">
        <v>139</v>
      </c>
    </row>
    <row r="540" spans="2:65" s="12" customFormat="1" ht="27">
      <c r="B540" s="215"/>
      <c r="C540" s="216"/>
      <c r="D540" s="206" t="s">
        <v>149</v>
      </c>
      <c r="E540" s="217" t="s">
        <v>21</v>
      </c>
      <c r="F540" s="218" t="s">
        <v>795</v>
      </c>
      <c r="G540" s="216"/>
      <c r="H540" s="219">
        <v>64.991</v>
      </c>
      <c r="I540" s="220"/>
      <c r="J540" s="216"/>
      <c r="K540" s="216"/>
      <c r="L540" s="221"/>
      <c r="M540" s="222"/>
      <c r="N540" s="223"/>
      <c r="O540" s="223"/>
      <c r="P540" s="223"/>
      <c r="Q540" s="223"/>
      <c r="R540" s="223"/>
      <c r="S540" s="223"/>
      <c r="T540" s="224"/>
      <c r="AT540" s="225" t="s">
        <v>149</v>
      </c>
      <c r="AU540" s="225" t="s">
        <v>82</v>
      </c>
      <c r="AV540" s="12" t="s">
        <v>82</v>
      </c>
      <c r="AW540" s="12" t="s">
        <v>6</v>
      </c>
      <c r="AX540" s="12" t="s">
        <v>72</v>
      </c>
      <c r="AY540" s="225" t="s">
        <v>139</v>
      </c>
    </row>
    <row r="541" spans="2:65" s="12" customFormat="1" ht="27">
      <c r="B541" s="215"/>
      <c r="C541" s="216"/>
      <c r="D541" s="206" t="s">
        <v>149</v>
      </c>
      <c r="E541" s="217" t="s">
        <v>21</v>
      </c>
      <c r="F541" s="218" t="s">
        <v>796</v>
      </c>
      <c r="G541" s="216"/>
      <c r="H541" s="219">
        <v>64.991</v>
      </c>
      <c r="I541" s="220"/>
      <c r="J541" s="216"/>
      <c r="K541" s="216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149</v>
      </c>
      <c r="AU541" s="225" t="s">
        <v>82</v>
      </c>
      <c r="AV541" s="12" t="s">
        <v>82</v>
      </c>
      <c r="AW541" s="12" t="s">
        <v>35</v>
      </c>
      <c r="AX541" s="12" t="s">
        <v>72</v>
      </c>
      <c r="AY541" s="225" t="s">
        <v>139</v>
      </c>
    </row>
    <row r="542" spans="2:65" s="11" customFormat="1" ht="13.5">
      <c r="B542" s="204"/>
      <c r="C542" s="205"/>
      <c r="D542" s="206" t="s">
        <v>149</v>
      </c>
      <c r="E542" s="207" t="s">
        <v>21</v>
      </c>
      <c r="F542" s="208" t="s">
        <v>345</v>
      </c>
      <c r="G542" s="205"/>
      <c r="H542" s="207" t="s">
        <v>21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149</v>
      </c>
      <c r="AU542" s="214" t="s">
        <v>82</v>
      </c>
      <c r="AV542" s="11" t="s">
        <v>80</v>
      </c>
      <c r="AW542" s="11" t="s">
        <v>35</v>
      </c>
      <c r="AX542" s="11" t="s">
        <v>72</v>
      </c>
      <c r="AY542" s="214" t="s">
        <v>139</v>
      </c>
    </row>
    <row r="543" spans="2:65" s="12" customFormat="1" ht="13.5">
      <c r="B543" s="215"/>
      <c r="C543" s="216"/>
      <c r="D543" s="206" t="s">
        <v>149</v>
      </c>
      <c r="E543" s="217" t="s">
        <v>21</v>
      </c>
      <c r="F543" s="218" t="s">
        <v>797</v>
      </c>
      <c r="G543" s="216"/>
      <c r="H543" s="219">
        <v>41.683</v>
      </c>
      <c r="I543" s="220"/>
      <c r="J543" s="216"/>
      <c r="K543" s="216"/>
      <c r="L543" s="221"/>
      <c r="M543" s="222"/>
      <c r="N543" s="223"/>
      <c r="O543" s="223"/>
      <c r="P543" s="223"/>
      <c r="Q543" s="223"/>
      <c r="R543" s="223"/>
      <c r="S543" s="223"/>
      <c r="T543" s="224"/>
      <c r="AT543" s="225" t="s">
        <v>149</v>
      </c>
      <c r="AU543" s="225" t="s">
        <v>82</v>
      </c>
      <c r="AV543" s="12" t="s">
        <v>82</v>
      </c>
      <c r="AW543" s="12" t="s">
        <v>35</v>
      </c>
      <c r="AX543" s="12" t="s">
        <v>72</v>
      </c>
      <c r="AY543" s="225" t="s">
        <v>139</v>
      </c>
    </row>
    <row r="544" spans="2:65" s="12" customFormat="1" ht="13.5">
      <c r="B544" s="215"/>
      <c r="C544" s="216"/>
      <c r="D544" s="206" t="s">
        <v>149</v>
      </c>
      <c r="E544" s="217" t="s">
        <v>21</v>
      </c>
      <c r="F544" s="218" t="s">
        <v>798</v>
      </c>
      <c r="G544" s="216"/>
      <c r="H544" s="219">
        <v>41.683</v>
      </c>
      <c r="I544" s="220"/>
      <c r="J544" s="216"/>
      <c r="K544" s="216"/>
      <c r="L544" s="221"/>
      <c r="M544" s="222"/>
      <c r="N544" s="223"/>
      <c r="O544" s="223"/>
      <c r="P544" s="223"/>
      <c r="Q544" s="223"/>
      <c r="R544" s="223"/>
      <c r="S544" s="223"/>
      <c r="T544" s="224"/>
      <c r="AT544" s="225" t="s">
        <v>149</v>
      </c>
      <c r="AU544" s="225" t="s">
        <v>82</v>
      </c>
      <c r="AV544" s="12" t="s">
        <v>82</v>
      </c>
      <c r="AW544" s="12" t="s">
        <v>35</v>
      </c>
      <c r="AX544" s="12" t="s">
        <v>72</v>
      </c>
      <c r="AY544" s="225" t="s">
        <v>139</v>
      </c>
    </row>
    <row r="545" spans="2:65" s="12" customFormat="1" ht="27">
      <c r="B545" s="215"/>
      <c r="C545" s="216"/>
      <c r="D545" s="206" t="s">
        <v>149</v>
      </c>
      <c r="E545" s="217" t="s">
        <v>21</v>
      </c>
      <c r="F545" s="218" t="s">
        <v>799</v>
      </c>
      <c r="G545" s="216"/>
      <c r="H545" s="219">
        <v>76.385000000000005</v>
      </c>
      <c r="I545" s="220"/>
      <c r="J545" s="216"/>
      <c r="K545" s="216"/>
      <c r="L545" s="221"/>
      <c r="M545" s="222"/>
      <c r="N545" s="223"/>
      <c r="O545" s="223"/>
      <c r="P545" s="223"/>
      <c r="Q545" s="223"/>
      <c r="R545" s="223"/>
      <c r="S545" s="223"/>
      <c r="T545" s="224"/>
      <c r="AT545" s="225" t="s">
        <v>149</v>
      </c>
      <c r="AU545" s="225" t="s">
        <v>82</v>
      </c>
      <c r="AV545" s="12" t="s">
        <v>82</v>
      </c>
      <c r="AW545" s="12" t="s">
        <v>35</v>
      </c>
      <c r="AX545" s="12" t="s">
        <v>72</v>
      </c>
      <c r="AY545" s="225" t="s">
        <v>139</v>
      </c>
    </row>
    <row r="546" spans="2:65" s="13" customFormat="1" ht="13.5">
      <c r="B546" s="226"/>
      <c r="C546" s="227"/>
      <c r="D546" s="206" t="s">
        <v>149</v>
      </c>
      <c r="E546" s="228" t="s">
        <v>21</v>
      </c>
      <c r="F546" s="229" t="s">
        <v>156</v>
      </c>
      <c r="G546" s="227"/>
      <c r="H546" s="230">
        <v>402.13299999999998</v>
      </c>
      <c r="I546" s="231"/>
      <c r="J546" s="227"/>
      <c r="K546" s="227"/>
      <c r="L546" s="232"/>
      <c r="M546" s="233"/>
      <c r="N546" s="234"/>
      <c r="O546" s="234"/>
      <c r="P546" s="234"/>
      <c r="Q546" s="234"/>
      <c r="R546" s="234"/>
      <c r="S546" s="234"/>
      <c r="T546" s="235"/>
      <c r="AT546" s="236" t="s">
        <v>149</v>
      </c>
      <c r="AU546" s="236" t="s">
        <v>82</v>
      </c>
      <c r="AV546" s="13" t="s">
        <v>147</v>
      </c>
      <c r="AW546" s="13" t="s">
        <v>35</v>
      </c>
      <c r="AX546" s="13" t="s">
        <v>80</v>
      </c>
      <c r="AY546" s="236" t="s">
        <v>139</v>
      </c>
    </row>
    <row r="547" spans="2:65" s="1" customFormat="1" ht="34.15" customHeight="1">
      <c r="B547" s="41"/>
      <c r="C547" s="192" t="s">
        <v>800</v>
      </c>
      <c r="D547" s="192" t="s">
        <v>142</v>
      </c>
      <c r="E547" s="193" t="s">
        <v>801</v>
      </c>
      <c r="F547" s="194" t="s">
        <v>802</v>
      </c>
      <c r="G547" s="195" t="s">
        <v>182</v>
      </c>
      <c r="H547" s="196">
        <v>747.19299999999998</v>
      </c>
      <c r="I547" s="197"/>
      <c r="J547" s="198">
        <f>ROUND(I547*H547,2)</f>
        <v>0</v>
      </c>
      <c r="K547" s="194" t="s">
        <v>146</v>
      </c>
      <c r="L547" s="61"/>
      <c r="M547" s="199" t="s">
        <v>21</v>
      </c>
      <c r="N547" s="200" t="s">
        <v>43</v>
      </c>
      <c r="O547" s="42"/>
      <c r="P547" s="201">
        <f>O547*H547</f>
        <v>0</v>
      </c>
      <c r="Q547" s="201">
        <v>3.0000000000000001E-3</v>
      </c>
      <c r="R547" s="201">
        <f>Q547*H547</f>
        <v>2.2415790000000002</v>
      </c>
      <c r="S547" s="201">
        <v>0</v>
      </c>
      <c r="T547" s="202">
        <f>S547*H547</f>
        <v>0</v>
      </c>
      <c r="AR547" s="24" t="s">
        <v>291</v>
      </c>
      <c r="AT547" s="24" t="s">
        <v>142</v>
      </c>
      <c r="AU547" s="24" t="s">
        <v>82</v>
      </c>
      <c r="AY547" s="24" t="s">
        <v>139</v>
      </c>
      <c r="BE547" s="203">
        <f>IF(N547="základní",J547,0)</f>
        <v>0</v>
      </c>
      <c r="BF547" s="203">
        <f>IF(N547="snížená",J547,0)</f>
        <v>0</v>
      </c>
      <c r="BG547" s="203">
        <f>IF(N547="zákl. přenesená",J547,0)</f>
        <v>0</v>
      </c>
      <c r="BH547" s="203">
        <f>IF(N547="sníž. přenesená",J547,0)</f>
        <v>0</v>
      </c>
      <c r="BI547" s="203">
        <f>IF(N547="nulová",J547,0)</f>
        <v>0</v>
      </c>
      <c r="BJ547" s="24" t="s">
        <v>80</v>
      </c>
      <c r="BK547" s="203">
        <f>ROUND(I547*H547,2)</f>
        <v>0</v>
      </c>
      <c r="BL547" s="24" t="s">
        <v>291</v>
      </c>
      <c r="BM547" s="24" t="s">
        <v>803</v>
      </c>
    </row>
    <row r="548" spans="2:65" s="12" customFormat="1" ht="13.5">
      <c r="B548" s="215"/>
      <c r="C548" s="216"/>
      <c r="D548" s="206" t="s">
        <v>149</v>
      </c>
      <c r="E548" s="217" t="s">
        <v>21</v>
      </c>
      <c r="F548" s="218" t="s">
        <v>804</v>
      </c>
      <c r="G548" s="216"/>
      <c r="H548" s="219">
        <v>17.577000000000002</v>
      </c>
      <c r="I548" s="220"/>
      <c r="J548" s="216"/>
      <c r="K548" s="216"/>
      <c r="L548" s="221"/>
      <c r="M548" s="222"/>
      <c r="N548" s="223"/>
      <c r="O548" s="223"/>
      <c r="P548" s="223"/>
      <c r="Q548" s="223"/>
      <c r="R548" s="223"/>
      <c r="S548" s="223"/>
      <c r="T548" s="224"/>
      <c r="AT548" s="225" t="s">
        <v>149</v>
      </c>
      <c r="AU548" s="225" t="s">
        <v>82</v>
      </c>
      <c r="AV548" s="12" t="s">
        <v>82</v>
      </c>
      <c r="AW548" s="12" t="s">
        <v>35</v>
      </c>
      <c r="AX548" s="12" t="s">
        <v>72</v>
      </c>
      <c r="AY548" s="225" t="s">
        <v>139</v>
      </c>
    </row>
    <row r="549" spans="2:65" s="11" customFormat="1" ht="13.5">
      <c r="B549" s="204"/>
      <c r="C549" s="205"/>
      <c r="D549" s="206" t="s">
        <v>149</v>
      </c>
      <c r="E549" s="207" t="s">
        <v>21</v>
      </c>
      <c r="F549" s="208" t="s">
        <v>150</v>
      </c>
      <c r="G549" s="205"/>
      <c r="H549" s="207" t="s">
        <v>21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149</v>
      </c>
      <c r="AU549" s="214" t="s">
        <v>82</v>
      </c>
      <c r="AV549" s="11" t="s">
        <v>80</v>
      </c>
      <c r="AW549" s="11" t="s">
        <v>35</v>
      </c>
      <c r="AX549" s="11" t="s">
        <v>72</v>
      </c>
      <c r="AY549" s="214" t="s">
        <v>139</v>
      </c>
    </row>
    <row r="550" spans="2:65" s="12" customFormat="1" ht="13.5">
      <c r="B550" s="215"/>
      <c r="C550" s="216"/>
      <c r="D550" s="206" t="s">
        <v>149</v>
      </c>
      <c r="E550" s="217" t="s">
        <v>21</v>
      </c>
      <c r="F550" s="218" t="s">
        <v>805</v>
      </c>
      <c r="G550" s="216"/>
      <c r="H550" s="219">
        <v>21</v>
      </c>
      <c r="I550" s="220"/>
      <c r="J550" s="216"/>
      <c r="K550" s="216"/>
      <c r="L550" s="221"/>
      <c r="M550" s="222"/>
      <c r="N550" s="223"/>
      <c r="O550" s="223"/>
      <c r="P550" s="223"/>
      <c r="Q550" s="223"/>
      <c r="R550" s="223"/>
      <c r="S550" s="223"/>
      <c r="T550" s="224"/>
      <c r="AT550" s="225" t="s">
        <v>149</v>
      </c>
      <c r="AU550" s="225" t="s">
        <v>82</v>
      </c>
      <c r="AV550" s="12" t="s">
        <v>82</v>
      </c>
      <c r="AW550" s="12" t="s">
        <v>35</v>
      </c>
      <c r="AX550" s="12" t="s">
        <v>72</v>
      </c>
      <c r="AY550" s="225" t="s">
        <v>139</v>
      </c>
    </row>
    <row r="551" spans="2:65" s="12" customFormat="1" ht="13.5">
      <c r="B551" s="215"/>
      <c r="C551" s="216"/>
      <c r="D551" s="206" t="s">
        <v>149</v>
      </c>
      <c r="E551" s="217" t="s">
        <v>21</v>
      </c>
      <c r="F551" s="218" t="s">
        <v>806</v>
      </c>
      <c r="G551" s="216"/>
      <c r="H551" s="219">
        <v>40.341000000000001</v>
      </c>
      <c r="I551" s="220"/>
      <c r="J551" s="216"/>
      <c r="K551" s="216"/>
      <c r="L551" s="221"/>
      <c r="M551" s="222"/>
      <c r="N551" s="223"/>
      <c r="O551" s="223"/>
      <c r="P551" s="223"/>
      <c r="Q551" s="223"/>
      <c r="R551" s="223"/>
      <c r="S551" s="223"/>
      <c r="T551" s="224"/>
      <c r="AT551" s="225" t="s">
        <v>149</v>
      </c>
      <c r="AU551" s="225" t="s">
        <v>82</v>
      </c>
      <c r="AV551" s="12" t="s">
        <v>82</v>
      </c>
      <c r="AW551" s="12" t="s">
        <v>35</v>
      </c>
      <c r="AX551" s="12" t="s">
        <v>72</v>
      </c>
      <c r="AY551" s="225" t="s">
        <v>139</v>
      </c>
    </row>
    <row r="552" spans="2:65" s="12" customFormat="1" ht="13.5">
      <c r="B552" s="215"/>
      <c r="C552" s="216"/>
      <c r="D552" s="206" t="s">
        <v>149</v>
      </c>
      <c r="E552" s="217" t="s">
        <v>21</v>
      </c>
      <c r="F552" s="218" t="s">
        <v>807</v>
      </c>
      <c r="G552" s="216"/>
      <c r="H552" s="219">
        <v>40.593000000000004</v>
      </c>
      <c r="I552" s="220"/>
      <c r="J552" s="216"/>
      <c r="K552" s="216"/>
      <c r="L552" s="221"/>
      <c r="M552" s="222"/>
      <c r="N552" s="223"/>
      <c r="O552" s="223"/>
      <c r="P552" s="223"/>
      <c r="Q552" s="223"/>
      <c r="R552" s="223"/>
      <c r="S552" s="223"/>
      <c r="T552" s="224"/>
      <c r="AT552" s="225" t="s">
        <v>149</v>
      </c>
      <c r="AU552" s="225" t="s">
        <v>82</v>
      </c>
      <c r="AV552" s="12" t="s">
        <v>82</v>
      </c>
      <c r="AW552" s="12" t="s">
        <v>35</v>
      </c>
      <c r="AX552" s="12" t="s">
        <v>72</v>
      </c>
      <c r="AY552" s="225" t="s">
        <v>139</v>
      </c>
    </row>
    <row r="553" spans="2:65" s="12" customFormat="1" ht="13.5">
      <c r="B553" s="215"/>
      <c r="C553" s="216"/>
      <c r="D553" s="206" t="s">
        <v>149</v>
      </c>
      <c r="E553" s="217" t="s">
        <v>21</v>
      </c>
      <c r="F553" s="218" t="s">
        <v>808</v>
      </c>
      <c r="G553" s="216"/>
      <c r="H553" s="219">
        <v>-15.76</v>
      </c>
      <c r="I553" s="220"/>
      <c r="J553" s="216"/>
      <c r="K553" s="216"/>
      <c r="L553" s="221"/>
      <c r="M553" s="222"/>
      <c r="N553" s="223"/>
      <c r="O553" s="223"/>
      <c r="P553" s="223"/>
      <c r="Q553" s="223"/>
      <c r="R553" s="223"/>
      <c r="S553" s="223"/>
      <c r="T553" s="224"/>
      <c r="AT553" s="225" t="s">
        <v>149</v>
      </c>
      <c r="AU553" s="225" t="s">
        <v>82</v>
      </c>
      <c r="AV553" s="12" t="s">
        <v>82</v>
      </c>
      <c r="AW553" s="12" t="s">
        <v>35</v>
      </c>
      <c r="AX553" s="12" t="s">
        <v>72</v>
      </c>
      <c r="AY553" s="225" t="s">
        <v>139</v>
      </c>
    </row>
    <row r="554" spans="2:65" s="11" customFormat="1" ht="13.5">
      <c r="B554" s="204"/>
      <c r="C554" s="205"/>
      <c r="D554" s="206" t="s">
        <v>149</v>
      </c>
      <c r="E554" s="207" t="s">
        <v>21</v>
      </c>
      <c r="F554" s="208" t="s">
        <v>152</v>
      </c>
      <c r="G554" s="205"/>
      <c r="H554" s="207" t="s">
        <v>21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149</v>
      </c>
      <c r="AU554" s="214" t="s">
        <v>82</v>
      </c>
      <c r="AV554" s="11" t="s">
        <v>80</v>
      </c>
      <c r="AW554" s="11" t="s">
        <v>35</v>
      </c>
      <c r="AX554" s="11" t="s">
        <v>72</v>
      </c>
      <c r="AY554" s="214" t="s">
        <v>139</v>
      </c>
    </row>
    <row r="555" spans="2:65" s="12" customFormat="1" ht="13.5">
      <c r="B555" s="215"/>
      <c r="C555" s="216"/>
      <c r="D555" s="206" t="s">
        <v>149</v>
      </c>
      <c r="E555" s="217" t="s">
        <v>21</v>
      </c>
      <c r="F555" s="218" t="s">
        <v>809</v>
      </c>
      <c r="G555" s="216"/>
      <c r="H555" s="219">
        <v>30.765000000000001</v>
      </c>
      <c r="I555" s="220"/>
      <c r="J555" s="216"/>
      <c r="K555" s="216"/>
      <c r="L555" s="221"/>
      <c r="M555" s="222"/>
      <c r="N555" s="223"/>
      <c r="O555" s="223"/>
      <c r="P555" s="223"/>
      <c r="Q555" s="223"/>
      <c r="R555" s="223"/>
      <c r="S555" s="223"/>
      <c r="T555" s="224"/>
      <c r="AT555" s="225" t="s">
        <v>149</v>
      </c>
      <c r="AU555" s="225" t="s">
        <v>82</v>
      </c>
      <c r="AV555" s="12" t="s">
        <v>82</v>
      </c>
      <c r="AW555" s="12" t="s">
        <v>35</v>
      </c>
      <c r="AX555" s="12" t="s">
        <v>72</v>
      </c>
      <c r="AY555" s="225" t="s">
        <v>139</v>
      </c>
    </row>
    <row r="556" spans="2:65" s="12" customFormat="1" ht="13.5">
      <c r="B556" s="215"/>
      <c r="C556" s="216"/>
      <c r="D556" s="206" t="s">
        <v>149</v>
      </c>
      <c r="E556" s="217" t="s">
        <v>21</v>
      </c>
      <c r="F556" s="218" t="s">
        <v>810</v>
      </c>
      <c r="G556" s="216"/>
      <c r="H556" s="219">
        <v>36.561</v>
      </c>
      <c r="I556" s="220"/>
      <c r="J556" s="216"/>
      <c r="K556" s="216"/>
      <c r="L556" s="221"/>
      <c r="M556" s="222"/>
      <c r="N556" s="223"/>
      <c r="O556" s="223"/>
      <c r="P556" s="223"/>
      <c r="Q556" s="223"/>
      <c r="R556" s="223"/>
      <c r="S556" s="223"/>
      <c r="T556" s="224"/>
      <c r="AT556" s="225" t="s">
        <v>149</v>
      </c>
      <c r="AU556" s="225" t="s">
        <v>82</v>
      </c>
      <c r="AV556" s="12" t="s">
        <v>82</v>
      </c>
      <c r="AW556" s="12" t="s">
        <v>35</v>
      </c>
      <c r="AX556" s="12" t="s">
        <v>72</v>
      </c>
      <c r="AY556" s="225" t="s">
        <v>139</v>
      </c>
    </row>
    <row r="557" spans="2:65" s="12" customFormat="1" ht="13.5">
      <c r="B557" s="215"/>
      <c r="C557" s="216"/>
      <c r="D557" s="206" t="s">
        <v>149</v>
      </c>
      <c r="E557" s="217" t="s">
        <v>21</v>
      </c>
      <c r="F557" s="218" t="s">
        <v>811</v>
      </c>
      <c r="G557" s="216"/>
      <c r="H557" s="219">
        <v>40.445999999999998</v>
      </c>
      <c r="I557" s="220"/>
      <c r="J557" s="216"/>
      <c r="K557" s="216"/>
      <c r="L557" s="221"/>
      <c r="M557" s="222"/>
      <c r="N557" s="223"/>
      <c r="O557" s="223"/>
      <c r="P557" s="223"/>
      <c r="Q557" s="223"/>
      <c r="R557" s="223"/>
      <c r="S557" s="223"/>
      <c r="T557" s="224"/>
      <c r="AT557" s="225" t="s">
        <v>149</v>
      </c>
      <c r="AU557" s="225" t="s">
        <v>82</v>
      </c>
      <c r="AV557" s="12" t="s">
        <v>82</v>
      </c>
      <c r="AW557" s="12" t="s">
        <v>35</v>
      </c>
      <c r="AX557" s="12" t="s">
        <v>72</v>
      </c>
      <c r="AY557" s="225" t="s">
        <v>139</v>
      </c>
    </row>
    <row r="558" spans="2:65" s="12" customFormat="1" ht="13.5">
      <c r="B558" s="215"/>
      <c r="C558" s="216"/>
      <c r="D558" s="206" t="s">
        <v>149</v>
      </c>
      <c r="E558" s="217" t="s">
        <v>21</v>
      </c>
      <c r="F558" s="218" t="s">
        <v>812</v>
      </c>
      <c r="G558" s="216"/>
      <c r="H558" s="219">
        <v>60.228000000000002</v>
      </c>
      <c r="I558" s="220"/>
      <c r="J558" s="216"/>
      <c r="K558" s="216"/>
      <c r="L558" s="221"/>
      <c r="M558" s="222"/>
      <c r="N558" s="223"/>
      <c r="O558" s="223"/>
      <c r="P558" s="223"/>
      <c r="Q558" s="223"/>
      <c r="R558" s="223"/>
      <c r="S558" s="223"/>
      <c r="T558" s="224"/>
      <c r="AT558" s="225" t="s">
        <v>149</v>
      </c>
      <c r="AU558" s="225" t="s">
        <v>82</v>
      </c>
      <c r="AV558" s="12" t="s">
        <v>82</v>
      </c>
      <c r="AW558" s="12" t="s">
        <v>35</v>
      </c>
      <c r="AX558" s="12" t="s">
        <v>72</v>
      </c>
      <c r="AY558" s="225" t="s">
        <v>139</v>
      </c>
    </row>
    <row r="559" spans="2:65" s="12" customFormat="1" ht="13.5">
      <c r="B559" s="215"/>
      <c r="C559" s="216"/>
      <c r="D559" s="206" t="s">
        <v>149</v>
      </c>
      <c r="E559" s="217" t="s">
        <v>21</v>
      </c>
      <c r="F559" s="218" t="s">
        <v>813</v>
      </c>
      <c r="G559" s="216"/>
      <c r="H559" s="219">
        <v>-29.155999999999999</v>
      </c>
      <c r="I559" s="220"/>
      <c r="J559" s="216"/>
      <c r="K559" s="216"/>
      <c r="L559" s="221"/>
      <c r="M559" s="222"/>
      <c r="N559" s="223"/>
      <c r="O559" s="223"/>
      <c r="P559" s="223"/>
      <c r="Q559" s="223"/>
      <c r="R559" s="223"/>
      <c r="S559" s="223"/>
      <c r="T559" s="224"/>
      <c r="AT559" s="225" t="s">
        <v>149</v>
      </c>
      <c r="AU559" s="225" t="s">
        <v>82</v>
      </c>
      <c r="AV559" s="12" t="s">
        <v>82</v>
      </c>
      <c r="AW559" s="12" t="s">
        <v>35</v>
      </c>
      <c r="AX559" s="12" t="s">
        <v>72</v>
      </c>
      <c r="AY559" s="225" t="s">
        <v>139</v>
      </c>
    </row>
    <row r="560" spans="2:65" s="11" customFormat="1" ht="13.5">
      <c r="B560" s="204"/>
      <c r="C560" s="205"/>
      <c r="D560" s="206" t="s">
        <v>149</v>
      </c>
      <c r="E560" s="207" t="s">
        <v>21</v>
      </c>
      <c r="F560" s="208" t="s">
        <v>153</v>
      </c>
      <c r="G560" s="205"/>
      <c r="H560" s="207" t="s">
        <v>21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149</v>
      </c>
      <c r="AU560" s="214" t="s">
        <v>82</v>
      </c>
      <c r="AV560" s="11" t="s">
        <v>80</v>
      </c>
      <c r="AW560" s="11" t="s">
        <v>35</v>
      </c>
      <c r="AX560" s="11" t="s">
        <v>72</v>
      </c>
      <c r="AY560" s="214" t="s">
        <v>139</v>
      </c>
    </row>
    <row r="561" spans="2:51" s="12" customFormat="1" ht="13.5">
      <c r="B561" s="215"/>
      <c r="C561" s="216"/>
      <c r="D561" s="206" t="s">
        <v>149</v>
      </c>
      <c r="E561" s="217" t="s">
        <v>21</v>
      </c>
      <c r="F561" s="218" t="s">
        <v>814</v>
      </c>
      <c r="G561" s="216"/>
      <c r="H561" s="219">
        <v>138.84399999999999</v>
      </c>
      <c r="I561" s="220"/>
      <c r="J561" s="216"/>
      <c r="K561" s="216"/>
      <c r="L561" s="221"/>
      <c r="M561" s="222"/>
      <c r="N561" s="223"/>
      <c r="O561" s="223"/>
      <c r="P561" s="223"/>
      <c r="Q561" s="223"/>
      <c r="R561" s="223"/>
      <c r="S561" s="223"/>
      <c r="T561" s="224"/>
      <c r="AT561" s="225" t="s">
        <v>149</v>
      </c>
      <c r="AU561" s="225" t="s">
        <v>82</v>
      </c>
      <c r="AV561" s="12" t="s">
        <v>82</v>
      </c>
      <c r="AW561" s="12" t="s">
        <v>35</v>
      </c>
      <c r="AX561" s="12" t="s">
        <v>72</v>
      </c>
      <c r="AY561" s="225" t="s">
        <v>139</v>
      </c>
    </row>
    <row r="562" spans="2:51" s="11" customFormat="1" ht="13.5">
      <c r="B562" s="204"/>
      <c r="C562" s="205"/>
      <c r="D562" s="206" t="s">
        <v>149</v>
      </c>
      <c r="E562" s="207" t="s">
        <v>21</v>
      </c>
      <c r="F562" s="208" t="s">
        <v>154</v>
      </c>
      <c r="G562" s="205"/>
      <c r="H562" s="207" t="s">
        <v>21</v>
      </c>
      <c r="I562" s="209"/>
      <c r="J562" s="205"/>
      <c r="K562" s="205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149</v>
      </c>
      <c r="AU562" s="214" t="s">
        <v>82</v>
      </c>
      <c r="AV562" s="11" t="s">
        <v>80</v>
      </c>
      <c r="AW562" s="11" t="s">
        <v>35</v>
      </c>
      <c r="AX562" s="11" t="s">
        <v>72</v>
      </c>
      <c r="AY562" s="214" t="s">
        <v>139</v>
      </c>
    </row>
    <row r="563" spans="2:51" s="12" customFormat="1" ht="13.5">
      <c r="B563" s="215"/>
      <c r="C563" s="216"/>
      <c r="D563" s="206" t="s">
        <v>149</v>
      </c>
      <c r="E563" s="217" t="s">
        <v>21</v>
      </c>
      <c r="F563" s="218" t="s">
        <v>815</v>
      </c>
      <c r="G563" s="216"/>
      <c r="H563" s="219">
        <v>138.84399999999999</v>
      </c>
      <c r="I563" s="220"/>
      <c r="J563" s="216"/>
      <c r="K563" s="216"/>
      <c r="L563" s="221"/>
      <c r="M563" s="222"/>
      <c r="N563" s="223"/>
      <c r="O563" s="223"/>
      <c r="P563" s="223"/>
      <c r="Q563" s="223"/>
      <c r="R563" s="223"/>
      <c r="S563" s="223"/>
      <c r="T563" s="224"/>
      <c r="AT563" s="225" t="s">
        <v>149</v>
      </c>
      <c r="AU563" s="225" t="s">
        <v>82</v>
      </c>
      <c r="AV563" s="12" t="s">
        <v>82</v>
      </c>
      <c r="AW563" s="12" t="s">
        <v>35</v>
      </c>
      <c r="AX563" s="12" t="s">
        <v>72</v>
      </c>
      <c r="AY563" s="225" t="s">
        <v>139</v>
      </c>
    </row>
    <row r="564" spans="2:51" s="11" customFormat="1" ht="13.5">
      <c r="B564" s="204"/>
      <c r="C564" s="205"/>
      <c r="D564" s="206" t="s">
        <v>149</v>
      </c>
      <c r="E564" s="207" t="s">
        <v>21</v>
      </c>
      <c r="F564" s="208" t="s">
        <v>585</v>
      </c>
      <c r="G564" s="205"/>
      <c r="H564" s="207" t="s">
        <v>21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149</v>
      </c>
      <c r="AU564" s="214" t="s">
        <v>82</v>
      </c>
      <c r="AV564" s="11" t="s">
        <v>80</v>
      </c>
      <c r="AW564" s="11" t="s">
        <v>35</v>
      </c>
      <c r="AX564" s="11" t="s">
        <v>72</v>
      </c>
      <c r="AY564" s="214" t="s">
        <v>139</v>
      </c>
    </row>
    <row r="565" spans="2:51" s="12" customFormat="1" ht="13.5">
      <c r="B565" s="215"/>
      <c r="C565" s="216"/>
      <c r="D565" s="206" t="s">
        <v>149</v>
      </c>
      <c r="E565" s="217" t="s">
        <v>21</v>
      </c>
      <c r="F565" s="218" t="s">
        <v>816</v>
      </c>
      <c r="G565" s="216"/>
      <c r="H565" s="219">
        <v>34.9</v>
      </c>
      <c r="I565" s="220"/>
      <c r="J565" s="216"/>
      <c r="K565" s="216"/>
      <c r="L565" s="221"/>
      <c r="M565" s="222"/>
      <c r="N565" s="223"/>
      <c r="O565" s="223"/>
      <c r="P565" s="223"/>
      <c r="Q565" s="223"/>
      <c r="R565" s="223"/>
      <c r="S565" s="223"/>
      <c r="T565" s="224"/>
      <c r="AT565" s="225" t="s">
        <v>149</v>
      </c>
      <c r="AU565" s="225" t="s">
        <v>82</v>
      </c>
      <c r="AV565" s="12" t="s">
        <v>82</v>
      </c>
      <c r="AW565" s="12" t="s">
        <v>35</v>
      </c>
      <c r="AX565" s="12" t="s">
        <v>72</v>
      </c>
      <c r="AY565" s="225" t="s">
        <v>139</v>
      </c>
    </row>
    <row r="566" spans="2:51" s="12" customFormat="1" ht="13.5">
      <c r="B566" s="215"/>
      <c r="C566" s="216"/>
      <c r="D566" s="206" t="s">
        <v>149</v>
      </c>
      <c r="E566" s="217" t="s">
        <v>21</v>
      </c>
      <c r="F566" s="218" t="s">
        <v>817</v>
      </c>
      <c r="G566" s="216"/>
      <c r="H566" s="219">
        <v>27.58</v>
      </c>
      <c r="I566" s="220"/>
      <c r="J566" s="216"/>
      <c r="K566" s="216"/>
      <c r="L566" s="221"/>
      <c r="M566" s="222"/>
      <c r="N566" s="223"/>
      <c r="O566" s="223"/>
      <c r="P566" s="223"/>
      <c r="Q566" s="223"/>
      <c r="R566" s="223"/>
      <c r="S566" s="223"/>
      <c r="T566" s="224"/>
      <c r="AT566" s="225" t="s">
        <v>149</v>
      </c>
      <c r="AU566" s="225" t="s">
        <v>82</v>
      </c>
      <c r="AV566" s="12" t="s">
        <v>82</v>
      </c>
      <c r="AW566" s="12" t="s">
        <v>35</v>
      </c>
      <c r="AX566" s="12" t="s">
        <v>72</v>
      </c>
      <c r="AY566" s="225" t="s">
        <v>139</v>
      </c>
    </row>
    <row r="567" spans="2:51" s="12" customFormat="1" ht="13.5">
      <c r="B567" s="215"/>
      <c r="C567" s="216"/>
      <c r="D567" s="206" t="s">
        <v>149</v>
      </c>
      <c r="E567" s="217" t="s">
        <v>21</v>
      </c>
      <c r="F567" s="218" t="s">
        <v>818</v>
      </c>
      <c r="G567" s="216"/>
      <c r="H567" s="219">
        <v>-11.2</v>
      </c>
      <c r="I567" s="220"/>
      <c r="J567" s="216"/>
      <c r="K567" s="216"/>
      <c r="L567" s="221"/>
      <c r="M567" s="222"/>
      <c r="N567" s="223"/>
      <c r="O567" s="223"/>
      <c r="P567" s="223"/>
      <c r="Q567" s="223"/>
      <c r="R567" s="223"/>
      <c r="S567" s="223"/>
      <c r="T567" s="224"/>
      <c r="AT567" s="225" t="s">
        <v>149</v>
      </c>
      <c r="AU567" s="225" t="s">
        <v>82</v>
      </c>
      <c r="AV567" s="12" t="s">
        <v>82</v>
      </c>
      <c r="AW567" s="12" t="s">
        <v>35</v>
      </c>
      <c r="AX567" s="12" t="s">
        <v>72</v>
      </c>
      <c r="AY567" s="225" t="s">
        <v>139</v>
      </c>
    </row>
    <row r="568" spans="2:51" s="11" customFormat="1" ht="13.5">
      <c r="B568" s="204"/>
      <c r="C568" s="205"/>
      <c r="D568" s="206" t="s">
        <v>149</v>
      </c>
      <c r="E568" s="207" t="s">
        <v>21</v>
      </c>
      <c r="F568" s="208" t="s">
        <v>588</v>
      </c>
      <c r="G568" s="205"/>
      <c r="H568" s="207" t="s">
        <v>21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149</v>
      </c>
      <c r="AU568" s="214" t="s">
        <v>82</v>
      </c>
      <c r="AV568" s="11" t="s">
        <v>80</v>
      </c>
      <c r="AW568" s="11" t="s">
        <v>35</v>
      </c>
      <c r="AX568" s="11" t="s">
        <v>72</v>
      </c>
      <c r="AY568" s="214" t="s">
        <v>139</v>
      </c>
    </row>
    <row r="569" spans="2:51" s="12" customFormat="1" ht="13.5">
      <c r="B569" s="215"/>
      <c r="C569" s="216"/>
      <c r="D569" s="206" t="s">
        <v>149</v>
      </c>
      <c r="E569" s="217" t="s">
        <v>21</v>
      </c>
      <c r="F569" s="218" t="s">
        <v>819</v>
      </c>
      <c r="G569" s="216"/>
      <c r="H569" s="219">
        <v>51.28</v>
      </c>
      <c r="I569" s="220"/>
      <c r="J569" s="216"/>
      <c r="K569" s="216"/>
      <c r="L569" s="221"/>
      <c r="M569" s="222"/>
      <c r="N569" s="223"/>
      <c r="O569" s="223"/>
      <c r="P569" s="223"/>
      <c r="Q569" s="223"/>
      <c r="R569" s="223"/>
      <c r="S569" s="223"/>
      <c r="T569" s="224"/>
      <c r="AT569" s="225" t="s">
        <v>149</v>
      </c>
      <c r="AU569" s="225" t="s">
        <v>82</v>
      </c>
      <c r="AV569" s="12" t="s">
        <v>82</v>
      </c>
      <c r="AW569" s="12" t="s">
        <v>35</v>
      </c>
      <c r="AX569" s="12" t="s">
        <v>72</v>
      </c>
      <c r="AY569" s="225" t="s">
        <v>139</v>
      </c>
    </row>
    <row r="570" spans="2:51" s="11" customFormat="1" ht="13.5">
      <c r="B570" s="204"/>
      <c r="C570" s="205"/>
      <c r="D570" s="206" t="s">
        <v>149</v>
      </c>
      <c r="E570" s="207" t="s">
        <v>21</v>
      </c>
      <c r="F570" s="208" t="s">
        <v>310</v>
      </c>
      <c r="G570" s="205"/>
      <c r="H570" s="207" t="s">
        <v>21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149</v>
      </c>
      <c r="AU570" s="214" t="s">
        <v>82</v>
      </c>
      <c r="AV570" s="11" t="s">
        <v>80</v>
      </c>
      <c r="AW570" s="11" t="s">
        <v>35</v>
      </c>
      <c r="AX570" s="11" t="s">
        <v>72</v>
      </c>
      <c r="AY570" s="214" t="s">
        <v>139</v>
      </c>
    </row>
    <row r="571" spans="2:51" s="12" customFormat="1" ht="13.5">
      <c r="B571" s="215"/>
      <c r="C571" s="216"/>
      <c r="D571" s="206" t="s">
        <v>149</v>
      </c>
      <c r="E571" s="217" t="s">
        <v>21</v>
      </c>
      <c r="F571" s="218" t="s">
        <v>820</v>
      </c>
      <c r="G571" s="216"/>
      <c r="H571" s="219">
        <v>31.416</v>
      </c>
      <c r="I571" s="220"/>
      <c r="J571" s="216"/>
      <c r="K571" s="216"/>
      <c r="L571" s="221"/>
      <c r="M571" s="222"/>
      <c r="N571" s="223"/>
      <c r="O571" s="223"/>
      <c r="P571" s="223"/>
      <c r="Q571" s="223"/>
      <c r="R571" s="223"/>
      <c r="S571" s="223"/>
      <c r="T571" s="224"/>
      <c r="AT571" s="225" t="s">
        <v>149</v>
      </c>
      <c r="AU571" s="225" t="s">
        <v>82</v>
      </c>
      <c r="AV571" s="12" t="s">
        <v>82</v>
      </c>
      <c r="AW571" s="12" t="s">
        <v>35</v>
      </c>
      <c r="AX571" s="12" t="s">
        <v>72</v>
      </c>
      <c r="AY571" s="225" t="s">
        <v>139</v>
      </c>
    </row>
    <row r="572" spans="2:51" s="12" customFormat="1" ht="13.5">
      <c r="B572" s="215"/>
      <c r="C572" s="216"/>
      <c r="D572" s="206" t="s">
        <v>149</v>
      </c>
      <c r="E572" s="217" t="s">
        <v>21</v>
      </c>
      <c r="F572" s="218" t="s">
        <v>821</v>
      </c>
      <c r="G572" s="216"/>
      <c r="H572" s="219">
        <v>26.334</v>
      </c>
      <c r="I572" s="220"/>
      <c r="J572" s="216"/>
      <c r="K572" s="216"/>
      <c r="L572" s="221"/>
      <c r="M572" s="222"/>
      <c r="N572" s="223"/>
      <c r="O572" s="223"/>
      <c r="P572" s="223"/>
      <c r="Q572" s="223"/>
      <c r="R572" s="223"/>
      <c r="S572" s="223"/>
      <c r="T572" s="224"/>
      <c r="AT572" s="225" t="s">
        <v>149</v>
      </c>
      <c r="AU572" s="225" t="s">
        <v>82</v>
      </c>
      <c r="AV572" s="12" t="s">
        <v>82</v>
      </c>
      <c r="AW572" s="12" t="s">
        <v>35</v>
      </c>
      <c r="AX572" s="12" t="s">
        <v>72</v>
      </c>
      <c r="AY572" s="225" t="s">
        <v>139</v>
      </c>
    </row>
    <row r="573" spans="2:51" s="12" customFormat="1" ht="13.5">
      <c r="B573" s="215"/>
      <c r="C573" s="216"/>
      <c r="D573" s="206" t="s">
        <v>149</v>
      </c>
      <c r="E573" s="217" t="s">
        <v>21</v>
      </c>
      <c r="F573" s="218" t="s">
        <v>822</v>
      </c>
      <c r="G573" s="216"/>
      <c r="H573" s="219">
        <v>22.68</v>
      </c>
      <c r="I573" s="220"/>
      <c r="J573" s="216"/>
      <c r="K573" s="216"/>
      <c r="L573" s="221"/>
      <c r="M573" s="222"/>
      <c r="N573" s="223"/>
      <c r="O573" s="223"/>
      <c r="P573" s="223"/>
      <c r="Q573" s="223"/>
      <c r="R573" s="223"/>
      <c r="S573" s="223"/>
      <c r="T573" s="224"/>
      <c r="AT573" s="225" t="s">
        <v>149</v>
      </c>
      <c r="AU573" s="225" t="s">
        <v>82</v>
      </c>
      <c r="AV573" s="12" t="s">
        <v>82</v>
      </c>
      <c r="AW573" s="12" t="s">
        <v>35</v>
      </c>
      <c r="AX573" s="12" t="s">
        <v>72</v>
      </c>
      <c r="AY573" s="225" t="s">
        <v>139</v>
      </c>
    </row>
    <row r="574" spans="2:51" s="12" customFormat="1" ht="13.5">
      <c r="B574" s="215"/>
      <c r="C574" s="216"/>
      <c r="D574" s="206" t="s">
        <v>149</v>
      </c>
      <c r="E574" s="217" t="s">
        <v>21</v>
      </c>
      <c r="F574" s="218" t="s">
        <v>823</v>
      </c>
      <c r="G574" s="216"/>
      <c r="H574" s="219">
        <v>-6.08</v>
      </c>
      <c r="I574" s="220"/>
      <c r="J574" s="216"/>
      <c r="K574" s="216"/>
      <c r="L574" s="221"/>
      <c r="M574" s="222"/>
      <c r="N574" s="223"/>
      <c r="O574" s="223"/>
      <c r="P574" s="223"/>
      <c r="Q574" s="223"/>
      <c r="R574" s="223"/>
      <c r="S574" s="223"/>
      <c r="T574" s="224"/>
      <c r="AT574" s="225" t="s">
        <v>149</v>
      </c>
      <c r="AU574" s="225" t="s">
        <v>82</v>
      </c>
      <c r="AV574" s="12" t="s">
        <v>82</v>
      </c>
      <c r="AW574" s="12" t="s">
        <v>35</v>
      </c>
      <c r="AX574" s="12" t="s">
        <v>72</v>
      </c>
      <c r="AY574" s="225" t="s">
        <v>139</v>
      </c>
    </row>
    <row r="575" spans="2:51" s="11" customFormat="1" ht="13.5">
      <c r="B575" s="204"/>
      <c r="C575" s="205"/>
      <c r="D575" s="206" t="s">
        <v>149</v>
      </c>
      <c r="E575" s="207" t="s">
        <v>21</v>
      </c>
      <c r="F575" s="208" t="s">
        <v>824</v>
      </c>
      <c r="G575" s="205"/>
      <c r="H575" s="207" t="s">
        <v>21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149</v>
      </c>
      <c r="AU575" s="214" t="s">
        <v>82</v>
      </c>
      <c r="AV575" s="11" t="s">
        <v>80</v>
      </c>
      <c r="AW575" s="11" t="s">
        <v>35</v>
      </c>
      <c r="AX575" s="11" t="s">
        <v>72</v>
      </c>
      <c r="AY575" s="214" t="s">
        <v>139</v>
      </c>
    </row>
    <row r="576" spans="2:51" s="12" customFormat="1" ht="13.5">
      <c r="B576" s="215"/>
      <c r="C576" s="216"/>
      <c r="D576" s="206" t="s">
        <v>149</v>
      </c>
      <c r="E576" s="217" t="s">
        <v>21</v>
      </c>
      <c r="F576" s="218" t="s">
        <v>543</v>
      </c>
      <c r="G576" s="216"/>
      <c r="H576" s="219">
        <v>50</v>
      </c>
      <c r="I576" s="220"/>
      <c r="J576" s="216"/>
      <c r="K576" s="216"/>
      <c r="L576" s="221"/>
      <c r="M576" s="222"/>
      <c r="N576" s="223"/>
      <c r="O576" s="223"/>
      <c r="P576" s="223"/>
      <c r="Q576" s="223"/>
      <c r="R576" s="223"/>
      <c r="S576" s="223"/>
      <c r="T576" s="224"/>
      <c r="AT576" s="225" t="s">
        <v>149</v>
      </c>
      <c r="AU576" s="225" t="s">
        <v>82</v>
      </c>
      <c r="AV576" s="12" t="s">
        <v>82</v>
      </c>
      <c r="AW576" s="12" t="s">
        <v>35</v>
      </c>
      <c r="AX576" s="12" t="s">
        <v>72</v>
      </c>
      <c r="AY576" s="225" t="s">
        <v>139</v>
      </c>
    </row>
    <row r="577" spans="2:65" s="13" customFormat="1" ht="13.5">
      <c r="B577" s="226"/>
      <c r="C577" s="227"/>
      <c r="D577" s="206" t="s">
        <v>149</v>
      </c>
      <c r="E577" s="228" t="s">
        <v>21</v>
      </c>
      <c r="F577" s="229" t="s">
        <v>156</v>
      </c>
      <c r="G577" s="227"/>
      <c r="H577" s="230">
        <v>747.19299999999998</v>
      </c>
      <c r="I577" s="231"/>
      <c r="J577" s="227"/>
      <c r="K577" s="227"/>
      <c r="L577" s="232"/>
      <c r="M577" s="233"/>
      <c r="N577" s="234"/>
      <c r="O577" s="234"/>
      <c r="P577" s="234"/>
      <c r="Q577" s="234"/>
      <c r="R577" s="234"/>
      <c r="S577" s="234"/>
      <c r="T577" s="235"/>
      <c r="AT577" s="236" t="s">
        <v>149</v>
      </c>
      <c r="AU577" s="236" t="s">
        <v>82</v>
      </c>
      <c r="AV577" s="13" t="s">
        <v>147</v>
      </c>
      <c r="AW577" s="13" t="s">
        <v>35</v>
      </c>
      <c r="AX577" s="13" t="s">
        <v>80</v>
      </c>
      <c r="AY577" s="236" t="s">
        <v>139</v>
      </c>
    </row>
    <row r="578" spans="2:65" s="1" customFormat="1" ht="22.9" customHeight="1">
      <c r="B578" s="41"/>
      <c r="C578" s="248" t="s">
        <v>825</v>
      </c>
      <c r="D578" s="248" t="s">
        <v>347</v>
      </c>
      <c r="E578" s="249" t="s">
        <v>826</v>
      </c>
      <c r="F578" s="250" t="s">
        <v>827</v>
      </c>
      <c r="G578" s="251" t="s">
        <v>182</v>
      </c>
      <c r="H578" s="252">
        <v>821.91200000000003</v>
      </c>
      <c r="I578" s="253"/>
      <c r="J578" s="254">
        <f>ROUND(I578*H578,2)</f>
        <v>0</v>
      </c>
      <c r="K578" s="250" t="s">
        <v>146</v>
      </c>
      <c r="L578" s="255"/>
      <c r="M578" s="256" t="s">
        <v>21</v>
      </c>
      <c r="N578" s="257" t="s">
        <v>43</v>
      </c>
      <c r="O578" s="42"/>
      <c r="P578" s="201">
        <f>O578*H578</f>
        <v>0</v>
      </c>
      <c r="Q578" s="201">
        <v>1.29E-2</v>
      </c>
      <c r="R578" s="201">
        <f>Q578*H578</f>
        <v>10.602664800000001</v>
      </c>
      <c r="S578" s="201">
        <v>0</v>
      </c>
      <c r="T578" s="202">
        <f>S578*H578</f>
        <v>0</v>
      </c>
      <c r="AR578" s="24" t="s">
        <v>413</v>
      </c>
      <c r="AT578" s="24" t="s">
        <v>347</v>
      </c>
      <c r="AU578" s="24" t="s">
        <v>82</v>
      </c>
      <c r="AY578" s="24" t="s">
        <v>139</v>
      </c>
      <c r="BE578" s="203">
        <f>IF(N578="základní",J578,0)</f>
        <v>0</v>
      </c>
      <c r="BF578" s="203">
        <f>IF(N578="snížená",J578,0)</f>
        <v>0</v>
      </c>
      <c r="BG578" s="203">
        <f>IF(N578="zákl. přenesená",J578,0)</f>
        <v>0</v>
      </c>
      <c r="BH578" s="203">
        <f>IF(N578="sníž. přenesená",J578,0)</f>
        <v>0</v>
      </c>
      <c r="BI578" s="203">
        <f>IF(N578="nulová",J578,0)</f>
        <v>0</v>
      </c>
      <c r="BJ578" s="24" t="s">
        <v>80</v>
      </c>
      <c r="BK578" s="203">
        <f>ROUND(I578*H578,2)</f>
        <v>0</v>
      </c>
      <c r="BL578" s="24" t="s">
        <v>291</v>
      </c>
      <c r="BM578" s="24" t="s">
        <v>828</v>
      </c>
    </row>
    <row r="579" spans="2:65" s="12" customFormat="1" ht="13.5">
      <c r="B579" s="215"/>
      <c r="C579" s="216"/>
      <c r="D579" s="206" t="s">
        <v>149</v>
      </c>
      <c r="E579" s="216"/>
      <c r="F579" s="218" t="s">
        <v>829</v>
      </c>
      <c r="G579" s="216"/>
      <c r="H579" s="219">
        <v>821.91200000000003</v>
      </c>
      <c r="I579" s="220"/>
      <c r="J579" s="216"/>
      <c r="K579" s="216"/>
      <c r="L579" s="221"/>
      <c r="M579" s="222"/>
      <c r="N579" s="223"/>
      <c r="O579" s="223"/>
      <c r="P579" s="223"/>
      <c r="Q579" s="223"/>
      <c r="R579" s="223"/>
      <c r="S579" s="223"/>
      <c r="T579" s="224"/>
      <c r="AT579" s="225" t="s">
        <v>149</v>
      </c>
      <c r="AU579" s="225" t="s">
        <v>82</v>
      </c>
      <c r="AV579" s="12" t="s">
        <v>82</v>
      </c>
      <c r="AW579" s="12" t="s">
        <v>6</v>
      </c>
      <c r="AX579" s="12" t="s">
        <v>80</v>
      </c>
      <c r="AY579" s="225" t="s">
        <v>139</v>
      </c>
    </row>
    <row r="580" spans="2:65" s="1" customFormat="1" ht="22.9" customHeight="1">
      <c r="B580" s="41"/>
      <c r="C580" s="192" t="s">
        <v>830</v>
      </c>
      <c r="D580" s="192" t="s">
        <v>142</v>
      </c>
      <c r="E580" s="193" t="s">
        <v>831</v>
      </c>
      <c r="F580" s="194" t="s">
        <v>832</v>
      </c>
      <c r="G580" s="195" t="s">
        <v>182</v>
      </c>
      <c r="H580" s="196">
        <v>348.59699999999998</v>
      </c>
      <c r="I580" s="197"/>
      <c r="J580" s="198">
        <f>ROUND(I580*H580,2)</f>
        <v>0</v>
      </c>
      <c r="K580" s="194" t="s">
        <v>146</v>
      </c>
      <c r="L580" s="61"/>
      <c r="M580" s="199" t="s">
        <v>21</v>
      </c>
      <c r="N580" s="200" t="s">
        <v>43</v>
      </c>
      <c r="O580" s="42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AR580" s="24" t="s">
        <v>291</v>
      </c>
      <c r="AT580" s="24" t="s">
        <v>142</v>
      </c>
      <c r="AU580" s="24" t="s">
        <v>82</v>
      </c>
      <c r="AY580" s="24" t="s">
        <v>139</v>
      </c>
      <c r="BE580" s="203">
        <f>IF(N580="základní",J580,0)</f>
        <v>0</v>
      </c>
      <c r="BF580" s="203">
        <f>IF(N580="snížená",J580,0)</f>
        <v>0</v>
      </c>
      <c r="BG580" s="203">
        <f>IF(N580="zákl. přenesená",J580,0)</f>
        <v>0</v>
      </c>
      <c r="BH580" s="203">
        <f>IF(N580="sníž. přenesená",J580,0)</f>
        <v>0</v>
      </c>
      <c r="BI580" s="203">
        <f>IF(N580="nulová",J580,0)</f>
        <v>0</v>
      </c>
      <c r="BJ580" s="24" t="s">
        <v>80</v>
      </c>
      <c r="BK580" s="203">
        <f>ROUND(I580*H580,2)</f>
        <v>0</v>
      </c>
      <c r="BL580" s="24" t="s">
        <v>291</v>
      </c>
      <c r="BM580" s="24" t="s">
        <v>833</v>
      </c>
    </row>
    <row r="581" spans="2:65" s="12" customFormat="1" ht="13.5">
      <c r="B581" s="215"/>
      <c r="C581" s="216"/>
      <c r="D581" s="206" t="s">
        <v>149</v>
      </c>
      <c r="E581" s="217" t="s">
        <v>21</v>
      </c>
      <c r="F581" s="218" t="s">
        <v>834</v>
      </c>
      <c r="G581" s="216"/>
      <c r="H581" s="219">
        <v>348.59699999999998</v>
      </c>
      <c r="I581" s="220"/>
      <c r="J581" s="216"/>
      <c r="K581" s="216"/>
      <c r="L581" s="221"/>
      <c r="M581" s="222"/>
      <c r="N581" s="223"/>
      <c r="O581" s="223"/>
      <c r="P581" s="223"/>
      <c r="Q581" s="223"/>
      <c r="R581" s="223"/>
      <c r="S581" s="223"/>
      <c r="T581" s="224"/>
      <c r="AT581" s="225" t="s">
        <v>149</v>
      </c>
      <c r="AU581" s="225" t="s">
        <v>82</v>
      </c>
      <c r="AV581" s="12" t="s">
        <v>82</v>
      </c>
      <c r="AW581" s="12" t="s">
        <v>35</v>
      </c>
      <c r="AX581" s="12" t="s">
        <v>80</v>
      </c>
      <c r="AY581" s="225" t="s">
        <v>139</v>
      </c>
    </row>
    <row r="582" spans="2:65" s="1" customFormat="1" ht="22.9" customHeight="1">
      <c r="B582" s="41"/>
      <c r="C582" s="192" t="s">
        <v>835</v>
      </c>
      <c r="D582" s="192" t="s">
        <v>142</v>
      </c>
      <c r="E582" s="193" t="s">
        <v>836</v>
      </c>
      <c r="F582" s="194" t="s">
        <v>837</v>
      </c>
      <c r="G582" s="195" t="s">
        <v>182</v>
      </c>
      <c r="H582" s="196">
        <v>348.59699999999998</v>
      </c>
      <c r="I582" s="197"/>
      <c r="J582" s="198">
        <f>ROUND(I582*H582,2)</f>
        <v>0</v>
      </c>
      <c r="K582" s="194" t="s">
        <v>146</v>
      </c>
      <c r="L582" s="61"/>
      <c r="M582" s="199" t="s">
        <v>21</v>
      </c>
      <c r="N582" s="200" t="s">
        <v>43</v>
      </c>
      <c r="O582" s="42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AR582" s="24" t="s">
        <v>291</v>
      </c>
      <c r="AT582" s="24" t="s">
        <v>142</v>
      </c>
      <c r="AU582" s="24" t="s">
        <v>82</v>
      </c>
      <c r="AY582" s="24" t="s">
        <v>139</v>
      </c>
      <c r="BE582" s="203">
        <f>IF(N582="základní",J582,0)</f>
        <v>0</v>
      </c>
      <c r="BF582" s="203">
        <f>IF(N582="snížená",J582,0)</f>
        <v>0</v>
      </c>
      <c r="BG582" s="203">
        <f>IF(N582="zákl. přenesená",J582,0)</f>
        <v>0</v>
      </c>
      <c r="BH582" s="203">
        <f>IF(N582="sníž. přenesená",J582,0)</f>
        <v>0</v>
      </c>
      <c r="BI582" s="203">
        <f>IF(N582="nulová",J582,0)</f>
        <v>0</v>
      </c>
      <c r="BJ582" s="24" t="s">
        <v>80</v>
      </c>
      <c r="BK582" s="203">
        <f>ROUND(I582*H582,2)</f>
        <v>0</v>
      </c>
      <c r="BL582" s="24" t="s">
        <v>291</v>
      </c>
      <c r="BM582" s="24" t="s">
        <v>838</v>
      </c>
    </row>
    <row r="583" spans="2:65" s="1" customFormat="1" ht="22.9" customHeight="1">
      <c r="B583" s="41"/>
      <c r="C583" s="192" t="s">
        <v>839</v>
      </c>
      <c r="D583" s="192" t="s">
        <v>142</v>
      </c>
      <c r="E583" s="193" t="s">
        <v>840</v>
      </c>
      <c r="F583" s="194" t="s">
        <v>841</v>
      </c>
      <c r="G583" s="195" t="s">
        <v>182</v>
      </c>
      <c r="H583" s="196">
        <v>402.13299999999998</v>
      </c>
      <c r="I583" s="197"/>
      <c r="J583" s="198">
        <f>ROUND(I583*H583,2)</f>
        <v>0</v>
      </c>
      <c r="K583" s="194" t="s">
        <v>146</v>
      </c>
      <c r="L583" s="61"/>
      <c r="M583" s="199" t="s">
        <v>21</v>
      </c>
      <c r="N583" s="200" t="s">
        <v>43</v>
      </c>
      <c r="O583" s="42"/>
      <c r="P583" s="201">
        <f>O583*H583</f>
        <v>0</v>
      </c>
      <c r="Q583" s="201">
        <v>8.0000000000000002E-3</v>
      </c>
      <c r="R583" s="201">
        <f>Q583*H583</f>
        <v>3.2170639999999997</v>
      </c>
      <c r="S583" s="201">
        <v>0</v>
      </c>
      <c r="T583" s="202">
        <f>S583*H583</f>
        <v>0</v>
      </c>
      <c r="AR583" s="24" t="s">
        <v>291</v>
      </c>
      <c r="AT583" s="24" t="s">
        <v>142</v>
      </c>
      <c r="AU583" s="24" t="s">
        <v>82</v>
      </c>
      <c r="AY583" s="24" t="s">
        <v>139</v>
      </c>
      <c r="BE583" s="203">
        <f>IF(N583="základní",J583,0)</f>
        <v>0</v>
      </c>
      <c r="BF583" s="203">
        <f>IF(N583="snížená",J583,0)</f>
        <v>0</v>
      </c>
      <c r="BG583" s="203">
        <f>IF(N583="zákl. přenesená",J583,0)</f>
        <v>0</v>
      </c>
      <c r="BH583" s="203">
        <f>IF(N583="sníž. přenesená",J583,0)</f>
        <v>0</v>
      </c>
      <c r="BI583" s="203">
        <f>IF(N583="nulová",J583,0)</f>
        <v>0</v>
      </c>
      <c r="BJ583" s="24" t="s">
        <v>80</v>
      </c>
      <c r="BK583" s="203">
        <f>ROUND(I583*H583,2)</f>
        <v>0</v>
      </c>
      <c r="BL583" s="24" t="s">
        <v>291</v>
      </c>
      <c r="BM583" s="24" t="s">
        <v>842</v>
      </c>
    </row>
    <row r="584" spans="2:65" s="11" customFormat="1" ht="13.5">
      <c r="B584" s="204"/>
      <c r="C584" s="205"/>
      <c r="D584" s="206" t="s">
        <v>149</v>
      </c>
      <c r="E584" s="207" t="s">
        <v>21</v>
      </c>
      <c r="F584" s="208" t="s">
        <v>843</v>
      </c>
      <c r="G584" s="205"/>
      <c r="H584" s="207" t="s">
        <v>21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149</v>
      </c>
      <c r="AU584" s="214" t="s">
        <v>82</v>
      </c>
      <c r="AV584" s="11" t="s">
        <v>80</v>
      </c>
      <c r="AW584" s="11" t="s">
        <v>35</v>
      </c>
      <c r="AX584" s="11" t="s">
        <v>72</v>
      </c>
      <c r="AY584" s="214" t="s">
        <v>139</v>
      </c>
    </row>
    <row r="585" spans="2:65" s="12" customFormat="1" ht="13.5">
      <c r="B585" s="215"/>
      <c r="C585" s="216"/>
      <c r="D585" s="206" t="s">
        <v>149</v>
      </c>
      <c r="E585" s="217" t="s">
        <v>21</v>
      </c>
      <c r="F585" s="218" t="s">
        <v>844</v>
      </c>
      <c r="G585" s="216"/>
      <c r="H585" s="219">
        <v>402.13299999999998</v>
      </c>
      <c r="I585" s="220"/>
      <c r="J585" s="216"/>
      <c r="K585" s="216"/>
      <c r="L585" s="221"/>
      <c r="M585" s="222"/>
      <c r="N585" s="223"/>
      <c r="O585" s="223"/>
      <c r="P585" s="223"/>
      <c r="Q585" s="223"/>
      <c r="R585" s="223"/>
      <c r="S585" s="223"/>
      <c r="T585" s="224"/>
      <c r="AT585" s="225" t="s">
        <v>149</v>
      </c>
      <c r="AU585" s="225" t="s">
        <v>82</v>
      </c>
      <c r="AV585" s="12" t="s">
        <v>82</v>
      </c>
      <c r="AW585" s="12" t="s">
        <v>35</v>
      </c>
      <c r="AX585" s="12" t="s">
        <v>80</v>
      </c>
      <c r="AY585" s="225" t="s">
        <v>139</v>
      </c>
    </row>
    <row r="586" spans="2:65" s="1" customFormat="1" ht="22.9" customHeight="1">
      <c r="B586" s="41"/>
      <c r="C586" s="192" t="s">
        <v>845</v>
      </c>
      <c r="D586" s="192" t="s">
        <v>142</v>
      </c>
      <c r="E586" s="193" t="s">
        <v>846</v>
      </c>
      <c r="F586" s="194" t="s">
        <v>847</v>
      </c>
      <c r="G586" s="195" t="s">
        <v>182</v>
      </c>
      <c r="H586" s="196">
        <v>697.19299999999998</v>
      </c>
      <c r="I586" s="197"/>
      <c r="J586" s="198">
        <f>ROUND(I586*H586,2)</f>
        <v>0</v>
      </c>
      <c r="K586" s="194" t="s">
        <v>146</v>
      </c>
      <c r="L586" s="61"/>
      <c r="M586" s="199" t="s">
        <v>21</v>
      </c>
      <c r="N586" s="200" t="s">
        <v>43</v>
      </c>
      <c r="O586" s="42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AR586" s="24" t="s">
        <v>291</v>
      </c>
      <c r="AT586" s="24" t="s">
        <v>142</v>
      </c>
      <c r="AU586" s="24" t="s">
        <v>82</v>
      </c>
      <c r="AY586" s="24" t="s">
        <v>139</v>
      </c>
      <c r="BE586" s="203">
        <f>IF(N586="základní",J586,0)</f>
        <v>0</v>
      </c>
      <c r="BF586" s="203">
        <f>IF(N586="snížená",J586,0)</f>
        <v>0</v>
      </c>
      <c r="BG586" s="203">
        <f>IF(N586="zákl. přenesená",J586,0)</f>
        <v>0</v>
      </c>
      <c r="BH586" s="203">
        <f>IF(N586="sníž. přenesená",J586,0)</f>
        <v>0</v>
      </c>
      <c r="BI586" s="203">
        <f>IF(N586="nulová",J586,0)</f>
        <v>0</v>
      </c>
      <c r="BJ586" s="24" t="s">
        <v>80</v>
      </c>
      <c r="BK586" s="203">
        <f>ROUND(I586*H586,2)</f>
        <v>0</v>
      </c>
      <c r="BL586" s="24" t="s">
        <v>291</v>
      </c>
      <c r="BM586" s="24" t="s">
        <v>848</v>
      </c>
    </row>
    <row r="587" spans="2:65" s="1" customFormat="1" ht="22.9" customHeight="1">
      <c r="B587" s="41"/>
      <c r="C587" s="192" t="s">
        <v>849</v>
      </c>
      <c r="D587" s="192" t="s">
        <v>142</v>
      </c>
      <c r="E587" s="193" t="s">
        <v>850</v>
      </c>
      <c r="F587" s="194" t="s">
        <v>851</v>
      </c>
      <c r="G587" s="195" t="s">
        <v>182</v>
      </c>
      <c r="H587" s="196">
        <v>697.19299999999998</v>
      </c>
      <c r="I587" s="197"/>
      <c r="J587" s="198">
        <f>ROUND(I587*H587,2)</f>
        <v>0</v>
      </c>
      <c r="K587" s="194" t="s">
        <v>146</v>
      </c>
      <c r="L587" s="61"/>
      <c r="M587" s="199" t="s">
        <v>21</v>
      </c>
      <c r="N587" s="200" t="s">
        <v>43</v>
      </c>
      <c r="O587" s="42"/>
      <c r="P587" s="201">
        <f>O587*H587</f>
        <v>0</v>
      </c>
      <c r="Q587" s="201">
        <v>0</v>
      </c>
      <c r="R587" s="201">
        <f>Q587*H587</f>
        <v>0</v>
      </c>
      <c r="S587" s="201">
        <v>0</v>
      </c>
      <c r="T587" s="202">
        <f>S587*H587</f>
        <v>0</v>
      </c>
      <c r="AR587" s="24" t="s">
        <v>291</v>
      </c>
      <c r="AT587" s="24" t="s">
        <v>142</v>
      </c>
      <c r="AU587" s="24" t="s">
        <v>82</v>
      </c>
      <c r="AY587" s="24" t="s">
        <v>139</v>
      </c>
      <c r="BE587" s="203">
        <f>IF(N587="základní",J587,0)</f>
        <v>0</v>
      </c>
      <c r="BF587" s="203">
        <f>IF(N587="snížená",J587,0)</f>
        <v>0</v>
      </c>
      <c r="BG587" s="203">
        <f>IF(N587="zákl. přenesená",J587,0)</f>
        <v>0</v>
      </c>
      <c r="BH587" s="203">
        <f>IF(N587="sníž. přenesená",J587,0)</f>
        <v>0</v>
      </c>
      <c r="BI587" s="203">
        <f>IF(N587="nulová",J587,0)</f>
        <v>0</v>
      </c>
      <c r="BJ587" s="24" t="s">
        <v>80</v>
      </c>
      <c r="BK587" s="203">
        <f>ROUND(I587*H587,2)</f>
        <v>0</v>
      </c>
      <c r="BL587" s="24" t="s">
        <v>291</v>
      </c>
      <c r="BM587" s="24" t="s">
        <v>852</v>
      </c>
    </row>
    <row r="588" spans="2:65" s="1" customFormat="1" ht="22.9" customHeight="1">
      <c r="B588" s="41"/>
      <c r="C588" s="192" t="s">
        <v>853</v>
      </c>
      <c r="D588" s="192" t="s">
        <v>142</v>
      </c>
      <c r="E588" s="193" t="s">
        <v>854</v>
      </c>
      <c r="F588" s="194" t="s">
        <v>855</v>
      </c>
      <c r="G588" s="195" t="s">
        <v>203</v>
      </c>
      <c r="H588" s="196">
        <v>99.7</v>
      </c>
      <c r="I588" s="197"/>
      <c r="J588" s="198">
        <f>ROUND(I588*H588,2)</f>
        <v>0</v>
      </c>
      <c r="K588" s="194" t="s">
        <v>146</v>
      </c>
      <c r="L588" s="61"/>
      <c r="M588" s="199" t="s">
        <v>21</v>
      </c>
      <c r="N588" s="200" t="s">
        <v>43</v>
      </c>
      <c r="O588" s="42"/>
      <c r="P588" s="201">
        <f>O588*H588</f>
        <v>0</v>
      </c>
      <c r="Q588" s="201">
        <v>3.1E-4</v>
      </c>
      <c r="R588" s="201">
        <f>Q588*H588</f>
        <v>3.0907E-2</v>
      </c>
      <c r="S588" s="201">
        <v>0</v>
      </c>
      <c r="T588" s="202">
        <f>S588*H588</f>
        <v>0</v>
      </c>
      <c r="AR588" s="24" t="s">
        <v>291</v>
      </c>
      <c r="AT588" s="24" t="s">
        <v>142</v>
      </c>
      <c r="AU588" s="24" t="s">
        <v>82</v>
      </c>
      <c r="AY588" s="24" t="s">
        <v>139</v>
      </c>
      <c r="BE588" s="203">
        <f>IF(N588="základní",J588,0)</f>
        <v>0</v>
      </c>
      <c r="BF588" s="203">
        <f>IF(N588="snížená",J588,0)</f>
        <v>0</v>
      </c>
      <c r="BG588" s="203">
        <f>IF(N588="zákl. přenesená",J588,0)</f>
        <v>0</v>
      </c>
      <c r="BH588" s="203">
        <f>IF(N588="sníž. přenesená",J588,0)</f>
        <v>0</v>
      </c>
      <c r="BI588" s="203">
        <f>IF(N588="nulová",J588,0)</f>
        <v>0</v>
      </c>
      <c r="BJ588" s="24" t="s">
        <v>80</v>
      </c>
      <c r="BK588" s="203">
        <f>ROUND(I588*H588,2)</f>
        <v>0</v>
      </c>
      <c r="BL588" s="24" t="s">
        <v>291</v>
      </c>
      <c r="BM588" s="24" t="s">
        <v>856</v>
      </c>
    </row>
    <row r="589" spans="2:65" s="12" customFormat="1" ht="13.5">
      <c r="B589" s="215"/>
      <c r="C589" s="216"/>
      <c r="D589" s="206" t="s">
        <v>149</v>
      </c>
      <c r="E589" s="217" t="s">
        <v>21</v>
      </c>
      <c r="F589" s="218" t="s">
        <v>857</v>
      </c>
      <c r="G589" s="216"/>
      <c r="H589" s="219">
        <v>8.4</v>
      </c>
      <c r="I589" s="220"/>
      <c r="J589" s="216"/>
      <c r="K589" s="216"/>
      <c r="L589" s="221"/>
      <c r="M589" s="222"/>
      <c r="N589" s="223"/>
      <c r="O589" s="223"/>
      <c r="P589" s="223"/>
      <c r="Q589" s="223"/>
      <c r="R589" s="223"/>
      <c r="S589" s="223"/>
      <c r="T589" s="224"/>
      <c r="AT589" s="225" t="s">
        <v>149</v>
      </c>
      <c r="AU589" s="225" t="s">
        <v>82</v>
      </c>
      <c r="AV589" s="12" t="s">
        <v>82</v>
      </c>
      <c r="AW589" s="12" t="s">
        <v>35</v>
      </c>
      <c r="AX589" s="12" t="s">
        <v>72</v>
      </c>
      <c r="AY589" s="225" t="s">
        <v>139</v>
      </c>
    </row>
    <row r="590" spans="2:65" s="12" customFormat="1" ht="13.5">
      <c r="B590" s="215"/>
      <c r="C590" s="216"/>
      <c r="D590" s="206" t="s">
        <v>149</v>
      </c>
      <c r="E590" s="217" t="s">
        <v>21</v>
      </c>
      <c r="F590" s="218" t="s">
        <v>858</v>
      </c>
      <c r="G590" s="216"/>
      <c r="H590" s="219">
        <v>11.75</v>
      </c>
      <c r="I590" s="220"/>
      <c r="J590" s="216"/>
      <c r="K590" s="216"/>
      <c r="L590" s="221"/>
      <c r="M590" s="222"/>
      <c r="N590" s="223"/>
      <c r="O590" s="223"/>
      <c r="P590" s="223"/>
      <c r="Q590" s="223"/>
      <c r="R590" s="223"/>
      <c r="S590" s="223"/>
      <c r="T590" s="224"/>
      <c r="AT590" s="225" t="s">
        <v>149</v>
      </c>
      <c r="AU590" s="225" t="s">
        <v>82</v>
      </c>
      <c r="AV590" s="12" t="s">
        <v>82</v>
      </c>
      <c r="AW590" s="12" t="s">
        <v>35</v>
      </c>
      <c r="AX590" s="12" t="s">
        <v>72</v>
      </c>
      <c r="AY590" s="225" t="s">
        <v>139</v>
      </c>
    </row>
    <row r="591" spans="2:65" s="12" customFormat="1" ht="13.5">
      <c r="B591" s="215"/>
      <c r="C591" s="216"/>
      <c r="D591" s="206" t="s">
        <v>149</v>
      </c>
      <c r="E591" s="217" t="s">
        <v>21</v>
      </c>
      <c r="F591" s="218" t="s">
        <v>859</v>
      </c>
      <c r="G591" s="216"/>
      <c r="H591" s="219">
        <v>38.25</v>
      </c>
      <c r="I591" s="220"/>
      <c r="J591" s="216"/>
      <c r="K591" s="216"/>
      <c r="L591" s="221"/>
      <c r="M591" s="222"/>
      <c r="N591" s="223"/>
      <c r="O591" s="223"/>
      <c r="P591" s="223"/>
      <c r="Q591" s="223"/>
      <c r="R591" s="223"/>
      <c r="S591" s="223"/>
      <c r="T591" s="224"/>
      <c r="AT591" s="225" t="s">
        <v>149</v>
      </c>
      <c r="AU591" s="225" t="s">
        <v>82</v>
      </c>
      <c r="AV591" s="12" t="s">
        <v>82</v>
      </c>
      <c r="AW591" s="12" t="s">
        <v>35</v>
      </c>
      <c r="AX591" s="12" t="s">
        <v>72</v>
      </c>
      <c r="AY591" s="225" t="s">
        <v>139</v>
      </c>
    </row>
    <row r="592" spans="2:65" s="12" customFormat="1" ht="13.5">
      <c r="B592" s="215"/>
      <c r="C592" s="216"/>
      <c r="D592" s="206" t="s">
        <v>149</v>
      </c>
      <c r="E592" s="217" t="s">
        <v>21</v>
      </c>
      <c r="F592" s="218" t="s">
        <v>860</v>
      </c>
      <c r="G592" s="216"/>
      <c r="H592" s="219">
        <v>18.3</v>
      </c>
      <c r="I592" s="220"/>
      <c r="J592" s="216"/>
      <c r="K592" s="216"/>
      <c r="L592" s="221"/>
      <c r="M592" s="222"/>
      <c r="N592" s="223"/>
      <c r="O592" s="223"/>
      <c r="P592" s="223"/>
      <c r="Q592" s="223"/>
      <c r="R592" s="223"/>
      <c r="S592" s="223"/>
      <c r="T592" s="224"/>
      <c r="AT592" s="225" t="s">
        <v>149</v>
      </c>
      <c r="AU592" s="225" t="s">
        <v>82</v>
      </c>
      <c r="AV592" s="12" t="s">
        <v>82</v>
      </c>
      <c r="AW592" s="12" t="s">
        <v>35</v>
      </c>
      <c r="AX592" s="12" t="s">
        <v>72</v>
      </c>
      <c r="AY592" s="225" t="s">
        <v>139</v>
      </c>
    </row>
    <row r="593" spans="2:65" s="12" customFormat="1" ht="13.5">
      <c r="B593" s="215"/>
      <c r="C593" s="216"/>
      <c r="D593" s="206" t="s">
        <v>149</v>
      </c>
      <c r="E593" s="217" t="s">
        <v>21</v>
      </c>
      <c r="F593" s="218" t="s">
        <v>861</v>
      </c>
      <c r="G593" s="216"/>
      <c r="H593" s="219">
        <v>23</v>
      </c>
      <c r="I593" s="220"/>
      <c r="J593" s="216"/>
      <c r="K593" s="216"/>
      <c r="L593" s="221"/>
      <c r="M593" s="222"/>
      <c r="N593" s="223"/>
      <c r="O593" s="223"/>
      <c r="P593" s="223"/>
      <c r="Q593" s="223"/>
      <c r="R593" s="223"/>
      <c r="S593" s="223"/>
      <c r="T593" s="224"/>
      <c r="AT593" s="225" t="s">
        <v>149</v>
      </c>
      <c r="AU593" s="225" t="s">
        <v>82</v>
      </c>
      <c r="AV593" s="12" t="s">
        <v>82</v>
      </c>
      <c r="AW593" s="12" t="s">
        <v>35</v>
      </c>
      <c r="AX593" s="12" t="s">
        <v>72</v>
      </c>
      <c r="AY593" s="225" t="s">
        <v>139</v>
      </c>
    </row>
    <row r="594" spans="2:65" s="13" customFormat="1" ht="13.5">
      <c r="B594" s="226"/>
      <c r="C594" s="227"/>
      <c r="D594" s="206" t="s">
        <v>149</v>
      </c>
      <c r="E594" s="228" t="s">
        <v>21</v>
      </c>
      <c r="F594" s="229" t="s">
        <v>156</v>
      </c>
      <c r="G594" s="227"/>
      <c r="H594" s="230">
        <v>99.7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AT594" s="236" t="s">
        <v>149</v>
      </c>
      <c r="AU594" s="236" t="s">
        <v>82</v>
      </c>
      <c r="AV594" s="13" t="s">
        <v>147</v>
      </c>
      <c r="AW594" s="13" t="s">
        <v>35</v>
      </c>
      <c r="AX594" s="13" t="s">
        <v>80</v>
      </c>
      <c r="AY594" s="236" t="s">
        <v>139</v>
      </c>
    </row>
    <row r="595" spans="2:65" s="1" customFormat="1" ht="22.9" customHeight="1">
      <c r="B595" s="41"/>
      <c r="C595" s="192" t="s">
        <v>862</v>
      </c>
      <c r="D595" s="192" t="s">
        <v>142</v>
      </c>
      <c r="E595" s="193" t="s">
        <v>863</v>
      </c>
      <c r="F595" s="194" t="s">
        <v>864</v>
      </c>
      <c r="G595" s="195" t="s">
        <v>203</v>
      </c>
      <c r="H595" s="196">
        <v>396.44</v>
      </c>
      <c r="I595" s="197"/>
      <c r="J595" s="198">
        <f>ROUND(I595*H595,2)</f>
        <v>0</v>
      </c>
      <c r="K595" s="194" t="s">
        <v>146</v>
      </c>
      <c r="L595" s="61"/>
      <c r="M595" s="199" t="s">
        <v>21</v>
      </c>
      <c r="N595" s="200" t="s">
        <v>43</v>
      </c>
      <c r="O595" s="42"/>
      <c r="P595" s="201">
        <f>O595*H595</f>
        <v>0</v>
      </c>
      <c r="Q595" s="201">
        <v>2.5999999999999998E-4</v>
      </c>
      <c r="R595" s="201">
        <f>Q595*H595</f>
        <v>0.1030744</v>
      </c>
      <c r="S595" s="201">
        <v>0</v>
      </c>
      <c r="T595" s="202">
        <f>S595*H595</f>
        <v>0</v>
      </c>
      <c r="AR595" s="24" t="s">
        <v>291</v>
      </c>
      <c r="AT595" s="24" t="s">
        <v>142</v>
      </c>
      <c r="AU595" s="24" t="s">
        <v>82</v>
      </c>
      <c r="AY595" s="24" t="s">
        <v>139</v>
      </c>
      <c r="BE595" s="203">
        <f>IF(N595="základní",J595,0)</f>
        <v>0</v>
      </c>
      <c r="BF595" s="203">
        <f>IF(N595="snížená",J595,0)</f>
        <v>0</v>
      </c>
      <c r="BG595" s="203">
        <f>IF(N595="zákl. přenesená",J595,0)</f>
        <v>0</v>
      </c>
      <c r="BH595" s="203">
        <f>IF(N595="sníž. přenesená",J595,0)</f>
        <v>0</v>
      </c>
      <c r="BI595" s="203">
        <f>IF(N595="nulová",J595,0)</f>
        <v>0</v>
      </c>
      <c r="BJ595" s="24" t="s">
        <v>80</v>
      </c>
      <c r="BK595" s="203">
        <f>ROUND(I595*H595,2)</f>
        <v>0</v>
      </c>
      <c r="BL595" s="24" t="s">
        <v>291</v>
      </c>
      <c r="BM595" s="24" t="s">
        <v>865</v>
      </c>
    </row>
    <row r="596" spans="2:65" s="12" customFormat="1" ht="13.5">
      <c r="B596" s="215"/>
      <c r="C596" s="216"/>
      <c r="D596" s="206" t="s">
        <v>149</v>
      </c>
      <c r="E596" s="217" t="s">
        <v>21</v>
      </c>
      <c r="F596" s="218" t="s">
        <v>762</v>
      </c>
      <c r="G596" s="216"/>
      <c r="H596" s="219">
        <v>8.3699999999999992</v>
      </c>
      <c r="I596" s="220"/>
      <c r="J596" s="216"/>
      <c r="K596" s="216"/>
      <c r="L596" s="221"/>
      <c r="M596" s="222"/>
      <c r="N596" s="223"/>
      <c r="O596" s="223"/>
      <c r="P596" s="223"/>
      <c r="Q596" s="223"/>
      <c r="R596" s="223"/>
      <c r="S596" s="223"/>
      <c r="T596" s="224"/>
      <c r="AT596" s="225" t="s">
        <v>149</v>
      </c>
      <c r="AU596" s="225" t="s">
        <v>82</v>
      </c>
      <c r="AV596" s="12" t="s">
        <v>82</v>
      </c>
      <c r="AW596" s="12" t="s">
        <v>35</v>
      </c>
      <c r="AX596" s="12" t="s">
        <v>72</v>
      </c>
      <c r="AY596" s="225" t="s">
        <v>139</v>
      </c>
    </row>
    <row r="597" spans="2:65" s="11" customFormat="1" ht="13.5">
      <c r="B597" s="204"/>
      <c r="C597" s="205"/>
      <c r="D597" s="206" t="s">
        <v>149</v>
      </c>
      <c r="E597" s="207" t="s">
        <v>21</v>
      </c>
      <c r="F597" s="208" t="s">
        <v>150</v>
      </c>
      <c r="G597" s="205"/>
      <c r="H597" s="207" t="s">
        <v>21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149</v>
      </c>
      <c r="AU597" s="214" t="s">
        <v>82</v>
      </c>
      <c r="AV597" s="11" t="s">
        <v>80</v>
      </c>
      <c r="AW597" s="11" t="s">
        <v>35</v>
      </c>
      <c r="AX597" s="11" t="s">
        <v>72</v>
      </c>
      <c r="AY597" s="214" t="s">
        <v>139</v>
      </c>
    </row>
    <row r="598" spans="2:65" s="12" customFormat="1" ht="13.5">
      <c r="B598" s="215"/>
      <c r="C598" s="216"/>
      <c r="D598" s="206" t="s">
        <v>149</v>
      </c>
      <c r="E598" s="217" t="s">
        <v>21</v>
      </c>
      <c r="F598" s="218" t="s">
        <v>576</v>
      </c>
      <c r="G598" s="216"/>
      <c r="H598" s="219">
        <v>10</v>
      </c>
      <c r="I598" s="220"/>
      <c r="J598" s="216"/>
      <c r="K598" s="216"/>
      <c r="L598" s="221"/>
      <c r="M598" s="222"/>
      <c r="N598" s="223"/>
      <c r="O598" s="223"/>
      <c r="P598" s="223"/>
      <c r="Q598" s="223"/>
      <c r="R598" s="223"/>
      <c r="S598" s="223"/>
      <c r="T598" s="224"/>
      <c r="AT598" s="225" t="s">
        <v>149</v>
      </c>
      <c r="AU598" s="225" t="s">
        <v>82</v>
      </c>
      <c r="AV598" s="12" t="s">
        <v>82</v>
      </c>
      <c r="AW598" s="12" t="s">
        <v>35</v>
      </c>
      <c r="AX598" s="12" t="s">
        <v>72</v>
      </c>
      <c r="AY598" s="225" t="s">
        <v>139</v>
      </c>
    </row>
    <row r="599" spans="2:65" s="12" customFormat="1" ht="13.5">
      <c r="B599" s="215"/>
      <c r="C599" s="216"/>
      <c r="D599" s="206" t="s">
        <v>149</v>
      </c>
      <c r="E599" s="217" t="s">
        <v>21</v>
      </c>
      <c r="F599" s="218" t="s">
        <v>577</v>
      </c>
      <c r="G599" s="216"/>
      <c r="H599" s="219">
        <v>19.21</v>
      </c>
      <c r="I599" s="220"/>
      <c r="J599" s="216"/>
      <c r="K599" s="216"/>
      <c r="L599" s="221"/>
      <c r="M599" s="222"/>
      <c r="N599" s="223"/>
      <c r="O599" s="223"/>
      <c r="P599" s="223"/>
      <c r="Q599" s="223"/>
      <c r="R599" s="223"/>
      <c r="S599" s="223"/>
      <c r="T599" s="224"/>
      <c r="AT599" s="225" t="s">
        <v>149</v>
      </c>
      <c r="AU599" s="225" t="s">
        <v>82</v>
      </c>
      <c r="AV599" s="12" t="s">
        <v>82</v>
      </c>
      <c r="AW599" s="12" t="s">
        <v>35</v>
      </c>
      <c r="AX599" s="12" t="s">
        <v>72</v>
      </c>
      <c r="AY599" s="225" t="s">
        <v>139</v>
      </c>
    </row>
    <row r="600" spans="2:65" s="12" customFormat="1" ht="13.5">
      <c r="B600" s="215"/>
      <c r="C600" s="216"/>
      <c r="D600" s="206" t="s">
        <v>149</v>
      </c>
      <c r="E600" s="217" t="s">
        <v>21</v>
      </c>
      <c r="F600" s="218" t="s">
        <v>578</v>
      </c>
      <c r="G600" s="216"/>
      <c r="H600" s="219">
        <v>19.329999999999998</v>
      </c>
      <c r="I600" s="220"/>
      <c r="J600" s="216"/>
      <c r="K600" s="216"/>
      <c r="L600" s="221"/>
      <c r="M600" s="222"/>
      <c r="N600" s="223"/>
      <c r="O600" s="223"/>
      <c r="P600" s="223"/>
      <c r="Q600" s="223"/>
      <c r="R600" s="223"/>
      <c r="S600" s="223"/>
      <c r="T600" s="224"/>
      <c r="AT600" s="225" t="s">
        <v>149</v>
      </c>
      <c r="AU600" s="225" t="s">
        <v>82</v>
      </c>
      <c r="AV600" s="12" t="s">
        <v>82</v>
      </c>
      <c r="AW600" s="12" t="s">
        <v>35</v>
      </c>
      <c r="AX600" s="12" t="s">
        <v>72</v>
      </c>
      <c r="AY600" s="225" t="s">
        <v>139</v>
      </c>
    </row>
    <row r="601" spans="2:65" s="11" customFormat="1" ht="13.5">
      <c r="B601" s="204"/>
      <c r="C601" s="205"/>
      <c r="D601" s="206" t="s">
        <v>149</v>
      </c>
      <c r="E601" s="207" t="s">
        <v>21</v>
      </c>
      <c r="F601" s="208" t="s">
        <v>152</v>
      </c>
      <c r="G601" s="205"/>
      <c r="H601" s="207" t="s">
        <v>21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149</v>
      </c>
      <c r="AU601" s="214" t="s">
        <v>82</v>
      </c>
      <c r="AV601" s="11" t="s">
        <v>80</v>
      </c>
      <c r="AW601" s="11" t="s">
        <v>35</v>
      </c>
      <c r="AX601" s="11" t="s">
        <v>72</v>
      </c>
      <c r="AY601" s="214" t="s">
        <v>139</v>
      </c>
    </row>
    <row r="602" spans="2:65" s="12" customFormat="1" ht="13.5">
      <c r="B602" s="215"/>
      <c r="C602" s="216"/>
      <c r="D602" s="206" t="s">
        <v>149</v>
      </c>
      <c r="E602" s="217" t="s">
        <v>21</v>
      </c>
      <c r="F602" s="218" t="s">
        <v>579</v>
      </c>
      <c r="G602" s="216"/>
      <c r="H602" s="219">
        <v>14.65</v>
      </c>
      <c r="I602" s="220"/>
      <c r="J602" s="216"/>
      <c r="K602" s="216"/>
      <c r="L602" s="221"/>
      <c r="M602" s="222"/>
      <c r="N602" s="223"/>
      <c r="O602" s="223"/>
      <c r="P602" s="223"/>
      <c r="Q602" s="223"/>
      <c r="R602" s="223"/>
      <c r="S602" s="223"/>
      <c r="T602" s="224"/>
      <c r="AT602" s="225" t="s">
        <v>149</v>
      </c>
      <c r="AU602" s="225" t="s">
        <v>82</v>
      </c>
      <c r="AV602" s="12" t="s">
        <v>82</v>
      </c>
      <c r="AW602" s="12" t="s">
        <v>35</v>
      </c>
      <c r="AX602" s="12" t="s">
        <v>72</v>
      </c>
      <c r="AY602" s="225" t="s">
        <v>139</v>
      </c>
    </row>
    <row r="603" spans="2:65" s="12" customFormat="1" ht="13.5">
      <c r="B603" s="215"/>
      <c r="C603" s="216"/>
      <c r="D603" s="206" t="s">
        <v>149</v>
      </c>
      <c r="E603" s="217" t="s">
        <v>21</v>
      </c>
      <c r="F603" s="218" t="s">
        <v>580</v>
      </c>
      <c r="G603" s="216"/>
      <c r="H603" s="219">
        <v>17.41</v>
      </c>
      <c r="I603" s="220"/>
      <c r="J603" s="216"/>
      <c r="K603" s="216"/>
      <c r="L603" s="221"/>
      <c r="M603" s="222"/>
      <c r="N603" s="223"/>
      <c r="O603" s="223"/>
      <c r="P603" s="223"/>
      <c r="Q603" s="223"/>
      <c r="R603" s="223"/>
      <c r="S603" s="223"/>
      <c r="T603" s="224"/>
      <c r="AT603" s="225" t="s">
        <v>149</v>
      </c>
      <c r="AU603" s="225" t="s">
        <v>82</v>
      </c>
      <c r="AV603" s="12" t="s">
        <v>82</v>
      </c>
      <c r="AW603" s="12" t="s">
        <v>35</v>
      </c>
      <c r="AX603" s="12" t="s">
        <v>72</v>
      </c>
      <c r="AY603" s="225" t="s">
        <v>139</v>
      </c>
    </row>
    <row r="604" spans="2:65" s="12" customFormat="1" ht="13.5">
      <c r="B604" s="215"/>
      <c r="C604" s="216"/>
      <c r="D604" s="206" t="s">
        <v>149</v>
      </c>
      <c r="E604" s="217" t="s">
        <v>21</v>
      </c>
      <c r="F604" s="218" t="s">
        <v>581</v>
      </c>
      <c r="G604" s="216"/>
      <c r="H604" s="219">
        <v>19.260000000000002</v>
      </c>
      <c r="I604" s="220"/>
      <c r="J604" s="216"/>
      <c r="K604" s="216"/>
      <c r="L604" s="221"/>
      <c r="M604" s="222"/>
      <c r="N604" s="223"/>
      <c r="O604" s="223"/>
      <c r="P604" s="223"/>
      <c r="Q604" s="223"/>
      <c r="R604" s="223"/>
      <c r="S604" s="223"/>
      <c r="T604" s="224"/>
      <c r="AT604" s="225" t="s">
        <v>149</v>
      </c>
      <c r="AU604" s="225" t="s">
        <v>82</v>
      </c>
      <c r="AV604" s="12" t="s">
        <v>82</v>
      </c>
      <c r="AW604" s="12" t="s">
        <v>35</v>
      </c>
      <c r="AX604" s="12" t="s">
        <v>72</v>
      </c>
      <c r="AY604" s="225" t="s">
        <v>139</v>
      </c>
    </row>
    <row r="605" spans="2:65" s="12" customFormat="1" ht="13.5">
      <c r="B605" s="215"/>
      <c r="C605" s="216"/>
      <c r="D605" s="206" t="s">
        <v>149</v>
      </c>
      <c r="E605" s="217" t="s">
        <v>21</v>
      </c>
      <c r="F605" s="218" t="s">
        <v>582</v>
      </c>
      <c r="G605" s="216"/>
      <c r="H605" s="219">
        <v>28.68</v>
      </c>
      <c r="I605" s="220"/>
      <c r="J605" s="216"/>
      <c r="K605" s="216"/>
      <c r="L605" s="221"/>
      <c r="M605" s="222"/>
      <c r="N605" s="223"/>
      <c r="O605" s="223"/>
      <c r="P605" s="223"/>
      <c r="Q605" s="223"/>
      <c r="R605" s="223"/>
      <c r="S605" s="223"/>
      <c r="T605" s="224"/>
      <c r="AT605" s="225" t="s">
        <v>149</v>
      </c>
      <c r="AU605" s="225" t="s">
        <v>82</v>
      </c>
      <c r="AV605" s="12" t="s">
        <v>82</v>
      </c>
      <c r="AW605" s="12" t="s">
        <v>35</v>
      </c>
      <c r="AX605" s="12" t="s">
        <v>72</v>
      </c>
      <c r="AY605" s="225" t="s">
        <v>139</v>
      </c>
    </row>
    <row r="606" spans="2:65" s="11" customFormat="1" ht="13.5">
      <c r="B606" s="204"/>
      <c r="C606" s="205"/>
      <c r="D606" s="206" t="s">
        <v>149</v>
      </c>
      <c r="E606" s="207" t="s">
        <v>21</v>
      </c>
      <c r="F606" s="208" t="s">
        <v>153</v>
      </c>
      <c r="G606" s="205"/>
      <c r="H606" s="207" t="s">
        <v>21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149</v>
      </c>
      <c r="AU606" s="214" t="s">
        <v>82</v>
      </c>
      <c r="AV606" s="11" t="s">
        <v>80</v>
      </c>
      <c r="AW606" s="11" t="s">
        <v>35</v>
      </c>
      <c r="AX606" s="11" t="s">
        <v>72</v>
      </c>
      <c r="AY606" s="214" t="s">
        <v>139</v>
      </c>
    </row>
    <row r="607" spans="2:65" s="12" customFormat="1" ht="13.5">
      <c r="B607" s="215"/>
      <c r="C607" s="216"/>
      <c r="D607" s="206" t="s">
        <v>149</v>
      </c>
      <c r="E607" s="217" t="s">
        <v>21</v>
      </c>
      <c r="F607" s="218" t="s">
        <v>583</v>
      </c>
      <c r="G607" s="216"/>
      <c r="H607" s="219">
        <v>80</v>
      </c>
      <c r="I607" s="220"/>
      <c r="J607" s="216"/>
      <c r="K607" s="216"/>
      <c r="L607" s="221"/>
      <c r="M607" s="222"/>
      <c r="N607" s="223"/>
      <c r="O607" s="223"/>
      <c r="P607" s="223"/>
      <c r="Q607" s="223"/>
      <c r="R607" s="223"/>
      <c r="S607" s="223"/>
      <c r="T607" s="224"/>
      <c r="AT607" s="225" t="s">
        <v>149</v>
      </c>
      <c r="AU607" s="225" t="s">
        <v>82</v>
      </c>
      <c r="AV607" s="12" t="s">
        <v>82</v>
      </c>
      <c r="AW607" s="12" t="s">
        <v>35</v>
      </c>
      <c r="AX607" s="12" t="s">
        <v>72</v>
      </c>
      <c r="AY607" s="225" t="s">
        <v>139</v>
      </c>
    </row>
    <row r="608" spans="2:65" s="11" customFormat="1" ht="13.5">
      <c r="B608" s="204"/>
      <c r="C608" s="205"/>
      <c r="D608" s="206" t="s">
        <v>149</v>
      </c>
      <c r="E608" s="207" t="s">
        <v>21</v>
      </c>
      <c r="F608" s="208" t="s">
        <v>154</v>
      </c>
      <c r="G608" s="205"/>
      <c r="H608" s="207" t="s">
        <v>21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149</v>
      </c>
      <c r="AU608" s="214" t="s">
        <v>82</v>
      </c>
      <c r="AV608" s="11" t="s">
        <v>80</v>
      </c>
      <c r="AW608" s="11" t="s">
        <v>35</v>
      </c>
      <c r="AX608" s="11" t="s">
        <v>72</v>
      </c>
      <c r="AY608" s="214" t="s">
        <v>139</v>
      </c>
    </row>
    <row r="609" spans="2:65" s="12" customFormat="1" ht="13.5">
      <c r="B609" s="215"/>
      <c r="C609" s="216"/>
      <c r="D609" s="206" t="s">
        <v>149</v>
      </c>
      <c r="E609" s="217" t="s">
        <v>21</v>
      </c>
      <c r="F609" s="218" t="s">
        <v>584</v>
      </c>
      <c r="G609" s="216"/>
      <c r="H609" s="219">
        <v>80</v>
      </c>
      <c r="I609" s="220"/>
      <c r="J609" s="216"/>
      <c r="K609" s="216"/>
      <c r="L609" s="221"/>
      <c r="M609" s="222"/>
      <c r="N609" s="223"/>
      <c r="O609" s="223"/>
      <c r="P609" s="223"/>
      <c r="Q609" s="223"/>
      <c r="R609" s="223"/>
      <c r="S609" s="223"/>
      <c r="T609" s="224"/>
      <c r="AT609" s="225" t="s">
        <v>149</v>
      </c>
      <c r="AU609" s="225" t="s">
        <v>82</v>
      </c>
      <c r="AV609" s="12" t="s">
        <v>82</v>
      </c>
      <c r="AW609" s="12" t="s">
        <v>35</v>
      </c>
      <c r="AX609" s="12" t="s">
        <v>72</v>
      </c>
      <c r="AY609" s="225" t="s">
        <v>139</v>
      </c>
    </row>
    <row r="610" spans="2:65" s="11" customFormat="1" ht="13.5">
      <c r="B610" s="204"/>
      <c r="C610" s="205"/>
      <c r="D610" s="206" t="s">
        <v>149</v>
      </c>
      <c r="E610" s="207" t="s">
        <v>21</v>
      </c>
      <c r="F610" s="208" t="s">
        <v>585</v>
      </c>
      <c r="G610" s="205"/>
      <c r="H610" s="207" t="s">
        <v>21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149</v>
      </c>
      <c r="AU610" s="214" t="s">
        <v>82</v>
      </c>
      <c r="AV610" s="11" t="s">
        <v>80</v>
      </c>
      <c r="AW610" s="11" t="s">
        <v>35</v>
      </c>
      <c r="AX610" s="11" t="s">
        <v>72</v>
      </c>
      <c r="AY610" s="214" t="s">
        <v>139</v>
      </c>
    </row>
    <row r="611" spans="2:65" s="12" customFormat="1" ht="13.5">
      <c r="B611" s="215"/>
      <c r="C611" s="216"/>
      <c r="D611" s="206" t="s">
        <v>149</v>
      </c>
      <c r="E611" s="217" t="s">
        <v>21</v>
      </c>
      <c r="F611" s="218" t="s">
        <v>586</v>
      </c>
      <c r="G611" s="216"/>
      <c r="H611" s="219">
        <v>17.45</v>
      </c>
      <c r="I611" s="220"/>
      <c r="J611" s="216"/>
      <c r="K611" s="216"/>
      <c r="L611" s="221"/>
      <c r="M611" s="222"/>
      <c r="N611" s="223"/>
      <c r="O611" s="223"/>
      <c r="P611" s="223"/>
      <c r="Q611" s="223"/>
      <c r="R611" s="223"/>
      <c r="S611" s="223"/>
      <c r="T611" s="224"/>
      <c r="AT611" s="225" t="s">
        <v>149</v>
      </c>
      <c r="AU611" s="225" t="s">
        <v>82</v>
      </c>
      <c r="AV611" s="12" t="s">
        <v>82</v>
      </c>
      <c r="AW611" s="12" t="s">
        <v>35</v>
      </c>
      <c r="AX611" s="12" t="s">
        <v>72</v>
      </c>
      <c r="AY611" s="225" t="s">
        <v>139</v>
      </c>
    </row>
    <row r="612" spans="2:65" s="12" customFormat="1" ht="13.5">
      <c r="B612" s="215"/>
      <c r="C612" s="216"/>
      <c r="D612" s="206" t="s">
        <v>149</v>
      </c>
      <c r="E612" s="217" t="s">
        <v>21</v>
      </c>
      <c r="F612" s="218" t="s">
        <v>587</v>
      </c>
      <c r="G612" s="216"/>
      <c r="H612" s="219">
        <v>13.79</v>
      </c>
      <c r="I612" s="220"/>
      <c r="J612" s="216"/>
      <c r="K612" s="216"/>
      <c r="L612" s="221"/>
      <c r="M612" s="222"/>
      <c r="N612" s="223"/>
      <c r="O612" s="223"/>
      <c r="P612" s="223"/>
      <c r="Q612" s="223"/>
      <c r="R612" s="223"/>
      <c r="S612" s="223"/>
      <c r="T612" s="224"/>
      <c r="AT612" s="225" t="s">
        <v>149</v>
      </c>
      <c r="AU612" s="225" t="s">
        <v>82</v>
      </c>
      <c r="AV612" s="12" t="s">
        <v>82</v>
      </c>
      <c r="AW612" s="12" t="s">
        <v>35</v>
      </c>
      <c r="AX612" s="12" t="s">
        <v>72</v>
      </c>
      <c r="AY612" s="225" t="s">
        <v>139</v>
      </c>
    </row>
    <row r="613" spans="2:65" s="11" customFormat="1" ht="13.5">
      <c r="B613" s="204"/>
      <c r="C613" s="205"/>
      <c r="D613" s="206" t="s">
        <v>149</v>
      </c>
      <c r="E613" s="207" t="s">
        <v>21</v>
      </c>
      <c r="F613" s="208" t="s">
        <v>588</v>
      </c>
      <c r="G613" s="205"/>
      <c r="H613" s="207" t="s">
        <v>21</v>
      </c>
      <c r="I613" s="209"/>
      <c r="J613" s="205"/>
      <c r="K613" s="205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149</v>
      </c>
      <c r="AU613" s="214" t="s">
        <v>82</v>
      </c>
      <c r="AV613" s="11" t="s">
        <v>80</v>
      </c>
      <c r="AW613" s="11" t="s">
        <v>35</v>
      </c>
      <c r="AX613" s="11" t="s">
        <v>72</v>
      </c>
      <c r="AY613" s="214" t="s">
        <v>139</v>
      </c>
    </row>
    <row r="614" spans="2:65" s="12" customFormat="1" ht="13.5">
      <c r="B614" s="215"/>
      <c r="C614" s="216"/>
      <c r="D614" s="206" t="s">
        <v>149</v>
      </c>
      <c r="E614" s="217" t="s">
        <v>21</v>
      </c>
      <c r="F614" s="218" t="s">
        <v>589</v>
      </c>
      <c r="G614" s="216"/>
      <c r="H614" s="219">
        <v>31.24</v>
      </c>
      <c r="I614" s="220"/>
      <c r="J614" s="216"/>
      <c r="K614" s="216"/>
      <c r="L614" s="221"/>
      <c r="M614" s="222"/>
      <c r="N614" s="223"/>
      <c r="O614" s="223"/>
      <c r="P614" s="223"/>
      <c r="Q614" s="223"/>
      <c r="R614" s="223"/>
      <c r="S614" s="223"/>
      <c r="T614" s="224"/>
      <c r="AT614" s="225" t="s">
        <v>149</v>
      </c>
      <c r="AU614" s="225" t="s">
        <v>82</v>
      </c>
      <c r="AV614" s="12" t="s">
        <v>82</v>
      </c>
      <c r="AW614" s="12" t="s">
        <v>35</v>
      </c>
      <c r="AX614" s="12" t="s">
        <v>72</v>
      </c>
      <c r="AY614" s="225" t="s">
        <v>139</v>
      </c>
    </row>
    <row r="615" spans="2:65" s="11" customFormat="1" ht="13.5">
      <c r="B615" s="204"/>
      <c r="C615" s="205"/>
      <c r="D615" s="206" t="s">
        <v>149</v>
      </c>
      <c r="E615" s="207" t="s">
        <v>21</v>
      </c>
      <c r="F615" s="208" t="s">
        <v>310</v>
      </c>
      <c r="G615" s="205"/>
      <c r="H615" s="207" t="s">
        <v>21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149</v>
      </c>
      <c r="AU615" s="214" t="s">
        <v>82</v>
      </c>
      <c r="AV615" s="11" t="s">
        <v>80</v>
      </c>
      <c r="AW615" s="11" t="s">
        <v>35</v>
      </c>
      <c r="AX615" s="11" t="s">
        <v>72</v>
      </c>
      <c r="AY615" s="214" t="s">
        <v>139</v>
      </c>
    </row>
    <row r="616" spans="2:65" s="12" customFormat="1" ht="13.5">
      <c r="B616" s="215"/>
      <c r="C616" s="216"/>
      <c r="D616" s="206" t="s">
        <v>149</v>
      </c>
      <c r="E616" s="217" t="s">
        <v>21</v>
      </c>
      <c r="F616" s="218" t="s">
        <v>769</v>
      </c>
      <c r="G616" s="216"/>
      <c r="H616" s="219">
        <v>14.28</v>
      </c>
      <c r="I616" s="220"/>
      <c r="J616" s="216"/>
      <c r="K616" s="216"/>
      <c r="L616" s="221"/>
      <c r="M616" s="222"/>
      <c r="N616" s="223"/>
      <c r="O616" s="223"/>
      <c r="P616" s="223"/>
      <c r="Q616" s="223"/>
      <c r="R616" s="223"/>
      <c r="S616" s="223"/>
      <c r="T616" s="224"/>
      <c r="AT616" s="225" t="s">
        <v>149</v>
      </c>
      <c r="AU616" s="225" t="s">
        <v>82</v>
      </c>
      <c r="AV616" s="12" t="s">
        <v>82</v>
      </c>
      <c r="AW616" s="12" t="s">
        <v>35</v>
      </c>
      <c r="AX616" s="12" t="s">
        <v>72</v>
      </c>
      <c r="AY616" s="225" t="s">
        <v>139</v>
      </c>
    </row>
    <row r="617" spans="2:65" s="12" customFormat="1" ht="13.5">
      <c r="B617" s="215"/>
      <c r="C617" s="216"/>
      <c r="D617" s="206" t="s">
        <v>149</v>
      </c>
      <c r="E617" s="217" t="s">
        <v>21</v>
      </c>
      <c r="F617" s="218" t="s">
        <v>770</v>
      </c>
      <c r="G617" s="216"/>
      <c r="H617" s="219">
        <v>11.97</v>
      </c>
      <c r="I617" s="220"/>
      <c r="J617" s="216"/>
      <c r="K617" s="216"/>
      <c r="L617" s="221"/>
      <c r="M617" s="222"/>
      <c r="N617" s="223"/>
      <c r="O617" s="223"/>
      <c r="P617" s="223"/>
      <c r="Q617" s="223"/>
      <c r="R617" s="223"/>
      <c r="S617" s="223"/>
      <c r="T617" s="224"/>
      <c r="AT617" s="225" t="s">
        <v>149</v>
      </c>
      <c r="AU617" s="225" t="s">
        <v>82</v>
      </c>
      <c r="AV617" s="12" t="s">
        <v>82</v>
      </c>
      <c r="AW617" s="12" t="s">
        <v>35</v>
      </c>
      <c r="AX617" s="12" t="s">
        <v>72</v>
      </c>
      <c r="AY617" s="225" t="s">
        <v>139</v>
      </c>
    </row>
    <row r="618" spans="2:65" s="12" customFormat="1" ht="13.5">
      <c r="B618" s="215"/>
      <c r="C618" s="216"/>
      <c r="D618" s="206" t="s">
        <v>149</v>
      </c>
      <c r="E618" s="217" t="s">
        <v>21</v>
      </c>
      <c r="F618" s="218" t="s">
        <v>771</v>
      </c>
      <c r="G618" s="216"/>
      <c r="H618" s="219">
        <v>10.8</v>
      </c>
      <c r="I618" s="220"/>
      <c r="J618" s="216"/>
      <c r="K618" s="216"/>
      <c r="L618" s="221"/>
      <c r="M618" s="222"/>
      <c r="N618" s="223"/>
      <c r="O618" s="223"/>
      <c r="P618" s="223"/>
      <c r="Q618" s="223"/>
      <c r="R618" s="223"/>
      <c r="S618" s="223"/>
      <c r="T618" s="224"/>
      <c r="AT618" s="225" t="s">
        <v>149</v>
      </c>
      <c r="AU618" s="225" t="s">
        <v>82</v>
      </c>
      <c r="AV618" s="12" t="s">
        <v>82</v>
      </c>
      <c r="AW618" s="12" t="s">
        <v>35</v>
      </c>
      <c r="AX618" s="12" t="s">
        <v>72</v>
      </c>
      <c r="AY618" s="225" t="s">
        <v>139</v>
      </c>
    </row>
    <row r="619" spans="2:65" s="13" customFormat="1" ht="13.5">
      <c r="B619" s="226"/>
      <c r="C619" s="227"/>
      <c r="D619" s="206" t="s">
        <v>149</v>
      </c>
      <c r="E619" s="228" t="s">
        <v>21</v>
      </c>
      <c r="F619" s="229" t="s">
        <v>156</v>
      </c>
      <c r="G619" s="227"/>
      <c r="H619" s="230">
        <v>396.44</v>
      </c>
      <c r="I619" s="231"/>
      <c r="J619" s="227"/>
      <c r="K619" s="227"/>
      <c r="L619" s="232"/>
      <c r="M619" s="233"/>
      <c r="N619" s="234"/>
      <c r="O619" s="234"/>
      <c r="P619" s="234"/>
      <c r="Q619" s="234"/>
      <c r="R619" s="234"/>
      <c r="S619" s="234"/>
      <c r="T619" s="235"/>
      <c r="AT619" s="236" t="s">
        <v>149</v>
      </c>
      <c r="AU619" s="236" t="s">
        <v>82</v>
      </c>
      <c r="AV619" s="13" t="s">
        <v>147</v>
      </c>
      <c r="AW619" s="13" t="s">
        <v>35</v>
      </c>
      <c r="AX619" s="13" t="s">
        <v>80</v>
      </c>
      <c r="AY619" s="236" t="s">
        <v>139</v>
      </c>
    </row>
    <row r="620" spans="2:65" s="1" customFormat="1" ht="14.45" customHeight="1">
      <c r="B620" s="41"/>
      <c r="C620" s="192" t="s">
        <v>866</v>
      </c>
      <c r="D620" s="192" t="s">
        <v>142</v>
      </c>
      <c r="E620" s="193" t="s">
        <v>867</v>
      </c>
      <c r="F620" s="194" t="s">
        <v>868</v>
      </c>
      <c r="G620" s="195" t="s">
        <v>182</v>
      </c>
      <c r="H620" s="196">
        <v>697.19299999999998</v>
      </c>
      <c r="I620" s="197"/>
      <c r="J620" s="198">
        <f>ROUND(I620*H620,2)</f>
        <v>0</v>
      </c>
      <c r="K620" s="194" t="s">
        <v>146</v>
      </c>
      <c r="L620" s="61"/>
      <c r="M620" s="199" t="s">
        <v>21</v>
      </c>
      <c r="N620" s="200" t="s">
        <v>43</v>
      </c>
      <c r="O620" s="42"/>
      <c r="P620" s="201">
        <f>O620*H620</f>
        <v>0</v>
      </c>
      <c r="Q620" s="201">
        <v>2.9999999999999997E-4</v>
      </c>
      <c r="R620" s="201">
        <f>Q620*H620</f>
        <v>0.20915789999999998</v>
      </c>
      <c r="S620" s="201">
        <v>0</v>
      </c>
      <c r="T620" s="202">
        <f>S620*H620</f>
        <v>0</v>
      </c>
      <c r="AR620" s="24" t="s">
        <v>291</v>
      </c>
      <c r="AT620" s="24" t="s">
        <v>142</v>
      </c>
      <c r="AU620" s="24" t="s">
        <v>82</v>
      </c>
      <c r="AY620" s="24" t="s">
        <v>139</v>
      </c>
      <c r="BE620" s="203">
        <f>IF(N620="základní",J620,0)</f>
        <v>0</v>
      </c>
      <c r="BF620" s="203">
        <f>IF(N620="snížená",J620,0)</f>
        <v>0</v>
      </c>
      <c r="BG620" s="203">
        <f>IF(N620="zákl. přenesená",J620,0)</f>
        <v>0</v>
      </c>
      <c r="BH620" s="203">
        <f>IF(N620="sníž. přenesená",J620,0)</f>
        <v>0</v>
      </c>
      <c r="BI620" s="203">
        <f>IF(N620="nulová",J620,0)</f>
        <v>0</v>
      </c>
      <c r="BJ620" s="24" t="s">
        <v>80</v>
      </c>
      <c r="BK620" s="203">
        <f>ROUND(I620*H620,2)</f>
        <v>0</v>
      </c>
      <c r="BL620" s="24" t="s">
        <v>291</v>
      </c>
      <c r="BM620" s="24" t="s">
        <v>869</v>
      </c>
    </row>
    <row r="621" spans="2:65" s="1" customFormat="1" ht="34.15" customHeight="1">
      <c r="B621" s="41"/>
      <c r="C621" s="192" t="s">
        <v>870</v>
      </c>
      <c r="D621" s="192" t="s">
        <v>142</v>
      </c>
      <c r="E621" s="193" t="s">
        <v>871</v>
      </c>
      <c r="F621" s="194" t="s">
        <v>872</v>
      </c>
      <c r="G621" s="195" t="s">
        <v>176</v>
      </c>
      <c r="H621" s="196">
        <v>16.404</v>
      </c>
      <c r="I621" s="197"/>
      <c r="J621" s="198">
        <f>ROUND(I621*H621,2)</f>
        <v>0</v>
      </c>
      <c r="K621" s="194" t="s">
        <v>146</v>
      </c>
      <c r="L621" s="61"/>
      <c r="M621" s="199" t="s">
        <v>21</v>
      </c>
      <c r="N621" s="200" t="s">
        <v>43</v>
      </c>
      <c r="O621" s="42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AR621" s="24" t="s">
        <v>291</v>
      </c>
      <c r="AT621" s="24" t="s">
        <v>142</v>
      </c>
      <c r="AU621" s="24" t="s">
        <v>82</v>
      </c>
      <c r="AY621" s="24" t="s">
        <v>139</v>
      </c>
      <c r="BE621" s="203">
        <f>IF(N621="základní",J621,0)</f>
        <v>0</v>
      </c>
      <c r="BF621" s="203">
        <f>IF(N621="snížená",J621,0)</f>
        <v>0</v>
      </c>
      <c r="BG621" s="203">
        <f>IF(N621="zákl. přenesená",J621,0)</f>
        <v>0</v>
      </c>
      <c r="BH621" s="203">
        <f>IF(N621="sníž. přenesená",J621,0)</f>
        <v>0</v>
      </c>
      <c r="BI621" s="203">
        <f>IF(N621="nulová",J621,0)</f>
        <v>0</v>
      </c>
      <c r="BJ621" s="24" t="s">
        <v>80</v>
      </c>
      <c r="BK621" s="203">
        <f>ROUND(I621*H621,2)</f>
        <v>0</v>
      </c>
      <c r="BL621" s="24" t="s">
        <v>291</v>
      </c>
      <c r="BM621" s="24" t="s">
        <v>873</v>
      </c>
    </row>
    <row r="622" spans="2:65" s="1" customFormat="1" ht="34.15" customHeight="1">
      <c r="B622" s="41"/>
      <c r="C622" s="192" t="s">
        <v>874</v>
      </c>
      <c r="D622" s="192" t="s">
        <v>142</v>
      </c>
      <c r="E622" s="193" t="s">
        <v>875</v>
      </c>
      <c r="F622" s="194" t="s">
        <v>876</v>
      </c>
      <c r="G622" s="195" t="s">
        <v>176</v>
      </c>
      <c r="H622" s="196">
        <v>16.404</v>
      </c>
      <c r="I622" s="197"/>
      <c r="J622" s="198">
        <f>ROUND(I622*H622,2)</f>
        <v>0</v>
      </c>
      <c r="K622" s="194" t="s">
        <v>146</v>
      </c>
      <c r="L622" s="61"/>
      <c r="M622" s="199" t="s">
        <v>21</v>
      </c>
      <c r="N622" s="200" t="s">
        <v>43</v>
      </c>
      <c r="O622" s="42"/>
      <c r="P622" s="201">
        <f>O622*H622</f>
        <v>0</v>
      </c>
      <c r="Q622" s="201">
        <v>0</v>
      </c>
      <c r="R622" s="201">
        <f>Q622*H622</f>
        <v>0</v>
      </c>
      <c r="S622" s="201">
        <v>0</v>
      </c>
      <c r="T622" s="202">
        <f>S622*H622</f>
        <v>0</v>
      </c>
      <c r="AR622" s="24" t="s">
        <v>291</v>
      </c>
      <c r="AT622" s="24" t="s">
        <v>142</v>
      </c>
      <c r="AU622" s="24" t="s">
        <v>82</v>
      </c>
      <c r="AY622" s="24" t="s">
        <v>139</v>
      </c>
      <c r="BE622" s="203">
        <f>IF(N622="základní",J622,0)</f>
        <v>0</v>
      </c>
      <c r="BF622" s="203">
        <f>IF(N622="snížená",J622,0)</f>
        <v>0</v>
      </c>
      <c r="BG622" s="203">
        <f>IF(N622="zákl. přenesená",J622,0)</f>
        <v>0</v>
      </c>
      <c r="BH622" s="203">
        <f>IF(N622="sníž. přenesená",J622,0)</f>
        <v>0</v>
      </c>
      <c r="BI622" s="203">
        <f>IF(N622="nulová",J622,0)</f>
        <v>0</v>
      </c>
      <c r="BJ622" s="24" t="s">
        <v>80</v>
      </c>
      <c r="BK622" s="203">
        <f>ROUND(I622*H622,2)</f>
        <v>0</v>
      </c>
      <c r="BL622" s="24" t="s">
        <v>291</v>
      </c>
      <c r="BM622" s="24" t="s">
        <v>877</v>
      </c>
    </row>
    <row r="623" spans="2:65" s="10" customFormat="1" ht="29.85" customHeight="1">
      <c r="B623" s="176"/>
      <c r="C623" s="177"/>
      <c r="D623" s="178" t="s">
        <v>71</v>
      </c>
      <c r="E623" s="190" t="s">
        <v>878</v>
      </c>
      <c r="F623" s="190" t="s">
        <v>879</v>
      </c>
      <c r="G623" s="177"/>
      <c r="H623" s="177"/>
      <c r="I623" s="180"/>
      <c r="J623" s="191">
        <f>BK623</f>
        <v>0</v>
      </c>
      <c r="K623" s="177"/>
      <c r="L623" s="182"/>
      <c r="M623" s="183"/>
      <c r="N623" s="184"/>
      <c r="O623" s="184"/>
      <c r="P623" s="185">
        <f>SUM(P624:P631)</f>
        <v>0</v>
      </c>
      <c r="Q623" s="184"/>
      <c r="R623" s="185">
        <f>SUM(R624:R631)</f>
        <v>4.7456999999999999E-2</v>
      </c>
      <c r="S623" s="184"/>
      <c r="T623" s="186">
        <f>SUM(T624:T631)</f>
        <v>0</v>
      </c>
      <c r="AR623" s="187" t="s">
        <v>82</v>
      </c>
      <c r="AT623" s="188" t="s">
        <v>71</v>
      </c>
      <c r="AU623" s="188" t="s">
        <v>80</v>
      </c>
      <c r="AY623" s="187" t="s">
        <v>139</v>
      </c>
      <c r="BK623" s="189">
        <f>SUM(BK624:BK631)</f>
        <v>0</v>
      </c>
    </row>
    <row r="624" spans="2:65" s="1" customFormat="1" ht="22.9" customHeight="1">
      <c r="B624" s="41"/>
      <c r="C624" s="192" t="s">
        <v>880</v>
      </c>
      <c r="D624" s="192" t="s">
        <v>142</v>
      </c>
      <c r="E624" s="193" t="s">
        <v>881</v>
      </c>
      <c r="F624" s="194" t="s">
        <v>882</v>
      </c>
      <c r="G624" s="195" t="s">
        <v>182</v>
      </c>
      <c r="H624" s="196">
        <v>8.1</v>
      </c>
      <c r="I624" s="197"/>
      <c r="J624" s="198">
        <f>ROUND(I624*H624,2)</f>
        <v>0</v>
      </c>
      <c r="K624" s="194" t="s">
        <v>146</v>
      </c>
      <c r="L624" s="61"/>
      <c r="M624" s="199" t="s">
        <v>21</v>
      </c>
      <c r="N624" s="200" t="s">
        <v>43</v>
      </c>
      <c r="O624" s="42"/>
      <c r="P624" s="201">
        <f>O624*H624</f>
        <v>0</v>
      </c>
      <c r="Q624" s="201">
        <v>1.7000000000000001E-4</v>
      </c>
      <c r="R624" s="201">
        <f>Q624*H624</f>
        <v>1.377E-3</v>
      </c>
      <c r="S624" s="201">
        <v>0</v>
      </c>
      <c r="T624" s="202">
        <f>S624*H624</f>
        <v>0</v>
      </c>
      <c r="AR624" s="24" t="s">
        <v>291</v>
      </c>
      <c r="AT624" s="24" t="s">
        <v>142</v>
      </c>
      <c r="AU624" s="24" t="s">
        <v>82</v>
      </c>
      <c r="AY624" s="24" t="s">
        <v>139</v>
      </c>
      <c r="BE624" s="203">
        <f>IF(N624="základní",J624,0)</f>
        <v>0</v>
      </c>
      <c r="BF624" s="203">
        <f>IF(N624="snížená",J624,0)</f>
        <v>0</v>
      </c>
      <c r="BG624" s="203">
        <f>IF(N624="zákl. přenesená",J624,0)</f>
        <v>0</v>
      </c>
      <c r="BH624" s="203">
        <f>IF(N624="sníž. přenesená",J624,0)</f>
        <v>0</v>
      </c>
      <c r="BI624" s="203">
        <f>IF(N624="nulová",J624,0)</f>
        <v>0</v>
      </c>
      <c r="BJ624" s="24" t="s">
        <v>80</v>
      </c>
      <c r="BK624" s="203">
        <f>ROUND(I624*H624,2)</f>
        <v>0</v>
      </c>
      <c r="BL624" s="24" t="s">
        <v>291</v>
      </c>
      <c r="BM624" s="24" t="s">
        <v>883</v>
      </c>
    </row>
    <row r="625" spans="2:65" s="11" customFormat="1" ht="13.5">
      <c r="B625" s="204"/>
      <c r="C625" s="205"/>
      <c r="D625" s="206" t="s">
        <v>149</v>
      </c>
      <c r="E625" s="207" t="s">
        <v>21</v>
      </c>
      <c r="F625" s="208" t="s">
        <v>884</v>
      </c>
      <c r="G625" s="205"/>
      <c r="H625" s="207" t="s">
        <v>21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149</v>
      </c>
      <c r="AU625" s="214" t="s">
        <v>82</v>
      </c>
      <c r="AV625" s="11" t="s">
        <v>80</v>
      </c>
      <c r="AW625" s="11" t="s">
        <v>35</v>
      </c>
      <c r="AX625" s="11" t="s">
        <v>72</v>
      </c>
      <c r="AY625" s="214" t="s">
        <v>139</v>
      </c>
    </row>
    <row r="626" spans="2:65" s="12" customFormat="1" ht="13.5">
      <c r="B626" s="215"/>
      <c r="C626" s="216"/>
      <c r="D626" s="206" t="s">
        <v>149</v>
      </c>
      <c r="E626" s="217" t="s">
        <v>21</v>
      </c>
      <c r="F626" s="218" t="s">
        <v>885</v>
      </c>
      <c r="G626" s="216"/>
      <c r="H626" s="219">
        <v>8.1</v>
      </c>
      <c r="I626" s="220"/>
      <c r="J626" s="216"/>
      <c r="K626" s="216"/>
      <c r="L626" s="221"/>
      <c r="M626" s="222"/>
      <c r="N626" s="223"/>
      <c r="O626" s="223"/>
      <c r="P626" s="223"/>
      <c r="Q626" s="223"/>
      <c r="R626" s="223"/>
      <c r="S626" s="223"/>
      <c r="T626" s="224"/>
      <c r="AT626" s="225" t="s">
        <v>149</v>
      </c>
      <c r="AU626" s="225" t="s">
        <v>82</v>
      </c>
      <c r="AV626" s="12" t="s">
        <v>82</v>
      </c>
      <c r="AW626" s="12" t="s">
        <v>35</v>
      </c>
      <c r="AX626" s="12" t="s">
        <v>80</v>
      </c>
      <c r="AY626" s="225" t="s">
        <v>139</v>
      </c>
    </row>
    <row r="627" spans="2:65" s="1" customFormat="1" ht="22.9" customHeight="1">
      <c r="B627" s="41"/>
      <c r="C627" s="192" t="s">
        <v>886</v>
      </c>
      <c r="D627" s="192" t="s">
        <v>142</v>
      </c>
      <c r="E627" s="193" t="s">
        <v>887</v>
      </c>
      <c r="F627" s="194" t="s">
        <v>888</v>
      </c>
      <c r="G627" s="195" t="s">
        <v>182</v>
      </c>
      <c r="H627" s="196">
        <v>57.6</v>
      </c>
      <c r="I627" s="197"/>
      <c r="J627" s="198">
        <f>ROUND(I627*H627,2)</f>
        <v>0</v>
      </c>
      <c r="K627" s="194" t="s">
        <v>146</v>
      </c>
      <c r="L627" s="61"/>
      <c r="M627" s="199" t="s">
        <v>21</v>
      </c>
      <c r="N627" s="200" t="s">
        <v>43</v>
      </c>
      <c r="O627" s="42"/>
      <c r="P627" s="201">
        <f>O627*H627</f>
        <v>0</v>
      </c>
      <c r="Q627" s="201">
        <v>2.0000000000000001E-4</v>
      </c>
      <c r="R627" s="201">
        <f>Q627*H627</f>
        <v>1.1520000000000001E-2</v>
      </c>
      <c r="S627" s="201">
        <v>0</v>
      </c>
      <c r="T627" s="202">
        <f>S627*H627</f>
        <v>0</v>
      </c>
      <c r="AR627" s="24" t="s">
        <v>291</v>
      </c>
      <c r="AT627" s="24" t="s">
        <v>142</v>
      </c>
      <c r="AU627" s="24" t="s">
        <v>82</v>
      </c>
      <c r="AY627" s="24" t="s">
        <v>139</v>
      </c>
      <c r="BE627" s="203">
        <f>IF(N627="základní",J627,0)</f>
        <v>0</v>
      </c>
      <c r="BF627" s="203">
        <f>IF(N627="snížená",J627,0)</f>
        <v>0</v>
      </c>
      <c r="BG627" s="203">
        <f>IF(N627="zákl. přenesená",J627,0)</f>
        <v>0</v>
      </c>
      <c r="BH627" s="203">
        <f>IF(N627="sníž. přenesená",J627,0)</f>
        <v>0</v>
      </c>
      <c r="BI627" s="203">
        <f>IF(N627="nulová",J627,0)</f>
        <v>0</v>
      </c>
      <c r="BJ627" s="24" t="s">
        <v>80</v>
      </c>
      <c r="BK627" s="203">
        <f>ROUND(I627*H627,2)</f>
        <v>0</v>
      </c>
      <c r="BL627" s="24" t="s">
        <v>291</v>
      </c>
      <c r="BM627" s="24" t="s">
        <v>889</v>
      </c>
    </row>
    <row r="628" spans="2:65" s="11" customFormat="1" ht="13.5">
      <c r="B628" s="204"/>
      <c r="C628" s="205"/>
      <c r="D628" s="206" t="s">
        <v>149</v>
      </c>
      <c r="E628" s="207" t="s">
        <v>21</v>
      </c>
      <c r="F628" s="208" t="s">
        <v>890</v>
      </c>
      <c r="G628" s="205"/>
      <c r="H628" s="207" t="s">
        <v>21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149</v>
      </c>
      <c r="AU628" s="214" t="s">
        <v>82</v>
      </c>
      <c r="AV628" s="11" t="s">
        <v>80</v>
      </c>
      <c r="AW628" s="11" t="s">
        <v>35</v>
      </c>
      <c r="AX628" s="11" t="s">
        <v>72</v>
      </c>
      <c r="AY628" s="214" t="s">
        <v>139</v>
      </c>
    </row>
    <row r="629" spans="2:65" s="11" customFormat="1" ht="13.5">
      <c r="B629" s="204"/>
      <c r="C629" s="205"/>
      <c r="D629" s="206" t="s">
        <v>149</v>
      </c>
      <c r="E629" s="207" t="s">
        <v>21</v>
      </c>
      <c r="F629" s="208" t="s">
        <v>891</v>
      </c>
      <c r="G629" s="205"/>
      <c r="H629" s="207" t="s">
        <v>21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149</v>
      </c>
      <c r="AU629" s="214" t="s">
        <v>82</v>
      </c>
      <c r="AV629" s="11" t="s">
        <v>80</v>
      </c>
      <c r="AW629" s="11" t="s">
        <v>35</v>
      </c>
      <c r="AX629" s="11" t="s">
        <v>72</v>
      </c>
      <c r="AY629" s="214" t="s">
        <v>139</v>
      </c>
    </row>
    <row r="630" spans="2:65" s="12" customFormat="1" ht="13.5">
      <c r="B630" s="215"/>
      <c r="C630" s="216"/>
      <c r="D630" s="206" t="s">
        <v>149</v>
      </c>
      <c r="E630" s="217" t="s">
        <v>21</v>
      </c>
      <c r="F630" s="218" t="s">
        <v>892</v>
      </c>
      <c r="G630" s="216"/>
      <c r="H630" s="219">
        <v>57.6</v>
      </c>
      <c r="I630" s="220"/>
      <c r="J630" s="216"/>
      <c r="K630" s="216"/>
      <c r="L630" s="221"/>
      <c r="M630" s="222"/>
      <c r="N630" s="223"/>
      <c r="O630" s="223"/>
      <c r="P630" s="223"/>
      <c r="Q630" s="223"/>
      <c r="R630" s="223"/>
      <c r="S630" s="223"/>
      <c r="T630" s="224"/>
      <c r="AT630" s="225" t="s">
        <v>149</v>
      </c>
      <c r="AU630" s="225" t="s">
        <v>82</v>
      </c>
      <c r="AV630" s="12" t="s">
        <v>82</v>
      </c>
      <c r="AW630" s="12" t="s">
        <v>35</v>
      </c>
      <c r="AX630" s="12" t="s">
        <v>80</v>
      </c>
      <c r="AY630" s="225" t="s">
        <v>139</v>
      </c>
    </row>
    <row r="631" spans="2:65" s="1" customFormat="1" ht="22.9" customHeight="1">
      <c r="B631" s="41"/>
      <c r="C631" s="192" t="s">
        <v>893</v>
      </c>
      <c r="D631" s="192" t="s">
        <v>142</v>
      </c>
      <c r="E631" s="193" t="s">
        <v>894</v>
      </c>
      <c r="F631" s="194" t="s">
        <v>895</v>
      </c>
      <c r="G631" s="195" t="s">
        <v>182</v>
      </c>
      <c r="H631" s="196">
        <v>57.6</v>
      </c>
      <c r="I631" s="197"/>
      <c r="J631" s="198">
        <f>ROUND(I631*H631,2)</f>
        <v>0</v>
      </c>
      <c r="K631" s="194" t="s">
        <v>146</v>
      </c>
      <c r="L631" s="61"/>
      <c r="M631" s="199" t="s">
        <v>21</v>
      </c>
      <c r="N631" s="200" t="s">
        <v>43</v>
      </c>
      <c r="O631" s="42"/>
      <c r="P631" s="201">
        <f>O631*H631</f>
        <v>0</v>
      </c>
      <c r="Q631" s="201">
        <v>5.9999999999999995E-4</v>
      </c>
      <c r="R631" s="201">
        <f>Q631*H631</f>
        <v>3.456E-2</v>
      </c>
      <c r="S631" s="201">
        <v>0</v>
      </c>
      <c r="T631" s="202">
        <f>S631*H631</f>
        <v>0</v>
      </c>
      <c r="AR631" s="24" t="s">
        <v>291</v>
      </c>
      <c r="AT631" s="24" t="s">
        <v>142</v>
      </c>
      <c r="AU631" s="24" t="s">
        <v>82</v>
      </c>
      <c r="AY631" s="24" t="s">
        <v>139</v>
      </c>
      <c r="BE631" s="203">
        <f>IF(N631="základní",J631,0)</f>
        <v>0</v>
      </c>
      <c r="BF631" s="203">
        <f>IF(N631="snížená",J631,0)</f>
        <v>0</v>
      </c>
      <c r="BG631" s="203">
        <f>IF(N631="zákl. přenesená",J631,0)</f>
        <v>0</v>
      </c>
      <c r="BH631" s="203">
        <f>IF(N631="sníž. přenesená",J631,0)</f>
        <v>0</v>
      </c>
      <c r="BI631" s="203">
        <f>IF(N631="nulová",J631,0)</f>
        <v>0</v>
      </c>
      <c r="BJ631" s="24" t="s">
        <v>80</v>
      </c>
      <c r="BK631" s="203">
        <f>ROUND(I631*H631,2)</f>
        <v>0</v>
      </c>
      <c r="BL631" s="24" t="s">
        <v>291</v>
      </c>
      <c r="BM631" s="24" t="s">
        <v>896</v>
      </c>
    </row>
    <row r="632" spans="2:65" s="10" customFormat="1" ht="29.85" customHeight="1">
      <c r="B632" s="176"/>
      <c r="C632" s="177"/>
      <c r="D632" s="178" t="s">
        <v>71</v>
      </c>
      <c r="E632" s="190" t="s">
        <v>897</v>
      </c>
      <c r="F632" s="190" t="s">
        <v>898</v>
      </c>
      <c r="G632" s="177"/>
      <c r="H632" s="177"/>
      <c r="I632" s="180"/>
      <c r="J632" s="191">
        <f>BK632</f>
        <v>0</v>
      </c>
      <c r="K632" s="177"/>
      <c r="L632" s="182"/>
      <c r="M632" s="183"/>
      <c r="N632" s="184"/>
      <c r="O632" s="184"/>
      <c r="P632" s="185">
        <f>SUM(P633:P650)</f>
        <v>0</v>
      </c>
      <c r="Q632" s="184"/>
      <c r="R632" s="185">
        <f>SUM(R633:R650)</f>
        <v>0.65347195999999996</v>
      </c>
      <c r="S632" s="184"/>
      <c r="T632" s="186">
        <f>SUM(T633:T650)</f>
        <v>0.10257869</v>
      </c>
      <c r="AR632" s="187" t="s">
        <v>82</v>
      </c>
      <c r="AT632" s="188" t="s">
        <v>71</v>
      </c>
      <c r="AU632" s="188" t="s">
        <v>80</v>
      </c>
      <c r="AY632" s="187" t="s">
        <v>139</v>
      </c>
      <c r="BK632" s="189">
        <f>SUM(BK633:BK650)</f>
        <v>0</v>
      </c>
    </row>
    <row r="633" spans="2:65" s="1" customFormat="1" ht="14.45" customHeight="1">
      <c r="B633" s="41"/>
      <c r="C633" s="192" t="s">
        <v>899</v>
      </c>
      <c r="D633" s="192" t="s">
        <v>142</v>
      </c>
      <c r="E633" s="193" t="s">
        <v>900</v>
      </c>
      <c r="F633" s="194" t="s">
        <v>901</v>
      </c>
      <c r="G633" s="195" t="s">
        <v>182</v>
      </c>
      <c r="H633" s="196">
        <v>330.899</v>
      </c>
      <c r="I633" s="197"/>
      <c r="J633" s="198">
        <f>ROUND(I633*H633,2)</f>
        <v>0</v>
      </c>
      <c r="K633" s="194" t="s">
        <v>146</v>
      </c>
      <c r="L633" s="61"/>
      <c r="M633" s="199" t="s">
        <v>21</v>
      </c>
      <c r="N633" s="200" t="s">
        <v>43</v>
      </c>
      <c r="O633" s="42"/>
      <c r="P633" s="201">
        <f>O633*H633</f>
        <v>0</v>
      </c>
      <c r="Q633" s="201">
        <v>1E-3</v>
      </c>
      <c r="R633" s="201">
        <f>Q633*H633</f>
        <v>0.330899</v>
      </c>
      <c r="S633" s="201">
        <v>3.1E-4</v>
      </c>
      <c r="T633" s="202">
        <f>S633*H633</f>
        <v>0.10257869</v>
      </c>
      <c r="AR633" s="24" t="s">
        <v>291</v>
      </c>
      <c r="AT633" s="24" t="s">
        <v>142</v>
      </c>
      <c r="AU633" s="24" t="s">
        <v>82</v>
      </c>
      <c r="AY633" s="24" t="s">
        <v>139</v>
      </c>
      <c r="BE633" s="203">
        <f>IF(N633="základní",J633,0)</f>
        <v>0</v>
      </c>
      <c r="BF633" s="203">
        <f>IF(N633="snížená",J633,0)</f>
        <v>0</v>
      </c>
      <c r="BG633" s="203">
        <f>IF(N633="zákl. přenesená",J633,0)</f>
        <v>0</v>
      </c>
      <c r="BH633" s="203">
        <f>IF(N633="sníž. přenesená",J633,0)</f>
        <v>0</v>
      </c>
      <c r="BI633" s="203">
        <f>IF(N633="nulová",J633,0)</f>
        <v>0</v>
      </c>
      <c r="BJ633" s="24" t="s">
        <v>80</v>
      </c>
      <c r="BK633" s="203">
        <f>ROUND(I633*H633,2)</f>
        <v>0</v>
      </c>
      <c r="BL633" s="24" t="s">
        <v>291</v>
      </c>
      <c r="BM633" s="24" t="s">
        <v>902</v>
      </c>
    </row>
    <row r="634" spans="2:65" s="11" customFormat="1" ht="13.5">
      <c r="B634" s="204"/>
      <c r="C634" s="205"/>
      <c r="D634" s="206" t="s">
        <v>149</v>
      </c>
      <c r="E634" s="207" t="s">
        <v>21</v>
      </c>
      <c r="F634" s="208" t="s">
        <v>903</v>
      </c>
      <c r="G634" s="205"/>
      <c r="H634" s="207" t="s">
        <v>21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149</v>
      </c>
      <c r="AU634" s="214" t="s">
        <v>82</v>
      </c>
      <c r="AV634" s="11" t="s">
        <v>80</v>
      </c>
      <c r="AW634" s="11" t="s">
        <v>35</v>
      </c>
      <c r="AX634" s="11" t="s">
        <v>72</v>
      </c>
      <c r="AY634" s="214" t="s">
        <v>139</v>
      </c>
    </row>
    <row r="635" spans="2:65" s="12" customFormat="1" ht="13.5">
      <c r="B635" s="215"/>
      <c r="C635" s="216"/>
      <c r="D635" s="206" t="s">
        <v>149</v>
      </c>
      <c r="E635" s="217" t="s">
        <v>21</v>
      </c>
      <c r="F635" s="218" t="s">
        <v>288</v>
      </c>
      <c r="G635" s="216"/>
      <c r="H635" s="219">
        <v>330.899</v>
      </c>
      <c r="I635" s="220"/>
      <c r="J635" s="216"/>
      <c r="K635" s="216"/>
      <c r="L635" s="221"/>
      <c r="M635" s="222"/>
      <c r="N635" s="223"/>
      <c r="O635" s="223"/>
      <c r="P635" s="223"/>
      <c r="Q635" s="223"/>
      <c r="R635" s="223"/>
      <c r="S635" s="223"/>
      <c r="T635" s="224"/>
      <c r="AT635" s="225" t="s">
        <v>149</v>
      </c>
      <c r="AU635" s="225" t="s">
        <v>82</v>
      </c>
      <c r="AV635" s="12" t="s">
        <v>82</v>
      </c>
      <c r="AW635" s="12" t="s">
        <v>35</v>
      </c>
      <c r="AX635" s="12" t="s">
        <v>80</v>
      </c>
      <c r="AY635" s="225" t="s">
        <v>139</v>
      </c>
    </row>
    <row r="636" spans="2:65" s="1" customFormat="1" ht="22.9" customHeight="1">
      <c r="B636" s="41"/>
      <c r="C636" s="192" t="s">
        <v>904</v>
      </c>
      <c r="D636" s="192" t="s">
        <v>142</v>
      </c>
      <c r="E636" s="193" t="s">
        <v>905</v>
      </c>
      <c r="F636" s="194" t="s">
        <v>906</v>
      </c>
      <c r="G636" s="195" t="s">
        <v>182</v>
      </c>
      <c r="H636" s="196">
        <v>554.32799999999997</v>
      </c>
      <c r="I636" s="197"/>
      <c r="J636" s="198">
        <f>ROUND(I636*H636,2)</f>
        <v>0</v>
      </c>
      <c r="K636" s="194" t="s">
        <v>146</v>
      </c>
      <c r="L636" s="61"/>
      <c r="M636" s="199" t="s">
        <v>21</v>
      </c>
      <c r="N636" s="200" t="s">
        <v>43</v>
      </c>
      <c r="O636" s="42"/>
      <c r="P636" s="201">
        <f>O636*H636</f>
        <v>0</v>
      </c>
      <c r="Q636" s="201">
        <v>2.0000000000000001E-4</v>
      </c>
      <c r="R636" s="201">
        <f>Q636*H636</f>
        <v>0.11086559999999999</v>
      </c>
      <c r="S636" s="201">
        <v>0</v>
      </c>
      <c r="T636" s="202">
        <f>S636*H636</f>
        <v>0</v>
      </c>
      <c r="AR636" s="24" t="s">
        <v>291</v>
      </c>
      <c r="AT636" s="24" t="s">
        <v>142</v>
      </c>
      <c r="AU636" s="24" t="s">
        <v>82</v>
      </c>
      <c r="AY636" s="24" t="s">
        <v>139</v>
      </c>
      <c r="BE636" s="203">
        <f>IF(N636="základní",J636,0)</f>
        <v>0</v>
      </c>
      <c r="BF636" s="203">
        <f>IF(N636="snížená",J636,0)</f>
        <v>0</v>
      </c>
      <c r="BG636" s="203">
        <f>IF(N636="zákl. přenesená",J636,0)</f>
        <v>0</v>
      </c>
      <c r="BH636" s="203">
        <f>IF(N636="sníž. přenesená",J636,0)</f>
        <v>0</v>
      </c>
      <c r="BI636" s="203">
        <f>IF(N636="nulová",J636,0)</f>
        <v>0</v>
      </c>
      <c r="BJ636" s="24" t="s">
        <v>80</v>
      </c>
      <c r="BK636" s="203">
        <f>ROUND(I636*H636,2)</f>
        <v>0</v>
      </c>
      <c r="BL636" s="24" t="s">
        <v>291</v>
      </c>
      <c r="BM636" s="24" t="s">
        <v>907</v>
      </c>
    </row>
    <row r="637" spans="2:65" s="11" customFormat="1" ht="13.5">
      <c r="B637" s="204"/>
      <c r="C637" s="205"/>
      <c r="D637" s="206" t="s">
        <v>149</v>
      </c>
      <c r="E637" s="207" t="s">
        <v>21</v>
      </c>
      <c r="F637" s="208" t="s">
        <v>908</v>
      </c>
      <c r="G637" s="205"/>
      <c r="H637" s="207" t="s">
        <v>21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149</v>
      </c>
      <c r="AU637" s="214" t="s">
        <v>82</v>
      </c>
      <c r="AV637" s="11" t="s">
        <v>80</v>
      </c>
      <c r="AW637" s="11" t="s">
        <v>35</v>
      </c>
      <c r="AX637" s="11" t="s">
        <v>72</v>
      </c>
      <c r="AY637" s="214" t="s">
        <v>139</v>
      </c>
    </row>
    <row r="638" spans="2:65" s="12" customFormat="1" ht="13.5">
      <c r="B638" s="215"/>
      <c r="C638" s="216"/>
      <c r="D638" s="206" t="s">
        <v>149</v>
      </c>
      <c r="E638" s="217" t="s">
        <v>21</v>
      </c>
      <c r="F638" s="218" t="s">
        <v>909</v>
      </c>
      <c r="G638" s="216"/>
      <c r="H638" s="219">
        <v>611.928</v>
      </c>
      <c r="I638" s="220"/>
      <c r="J638" s="216"/>
      <c r="K638" s="216"/>
      <c r="L638" s="221"/>
      <c r="M638" s="222"/>
      <c r="N638" s="223"/>
      <c r="O638" s="223"/>
      <c r="P638" s="223"/>
      <c r="Q638" s="223"/>
      <c r="R638" s="223"/>
      <c r="S638" s="223"/>
      <c r="T638" s="224"/>
      <c r="AT638" s="225" t="s">
        <v>149</v>
      </c>
      <c r="AU638" s="225" t="s">
        <v>82</v>
      </c>
      <c r="AV638" s="12" t="s">
        <v>82</v>
      </c>
      <c r="AW638" s="12" t="s">
        <v>35</v>
      </c>
      <c r="AX638" s="12" t="s">
        <v>72</v>
      </c>
      <c r="AY638" s="225" t="s">
        <v>139</v>
      </c>
    </row>
    <row r="639" spans="2:65" s="11" customFormat="1" ht="13.5">
      <c r="B639" s="204"/>
      <c r="C639" s="205"/>
      <c r="D639" s="206" t="s">
        <v>149</v>
      </c>
      <c r="E639" s="207" t="s">
        <v>21</v>
      </c>
      <c r="F639" s="208" t="s">
        <v>910</v>
      </c>
      <c r="G639" s="205"/>
      <c r="H639" s="207" t="s">
        <v>21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149</v>
      </c>
      <c r="AU639" s="214" t="s">
        <v>82</v>
      </c>
      <c r="AV639" s="11" t="s">
        <v>80</v>
      </c>
      <c r="AW639" s="11" t="s">
        <v>35</v>
      </c>
      <c r="AX639" s="11" t="s">
        <v>72</v>
      </c>
      <c r="AY639" s="214" t="s">
        <v>139</v>
      </c>
    </row>
    <row r="640" spans="2:65" s="12" customFormat="1" ht="13.5">
      <c r="B640" s="215"/>
      <c r="C640" s="216"/>
      <c r="D640" s="206" t="s">
        <v>149</v>
      </c>
      <c r="E640" s="217" t="s">
        <v>21</v>
      </c>
      <c r="F640" s="218" t="s">
        <v>911</v>
      </c>
      <c r="G640" s="216"/>
      <c r="H640" s="219">
        <v>-57.6</v>
      </c>
      <c r="I640" s="220"/>
      <c r="J640" s="216"/>
      <c r="K640" s="216"/>
      <c r="L640" s="221"/>
      <c r="M640" s="222"/>
      <c r="N640" s="223"/>
      <c r="O640" s="223"/>
      <c r="P640" s="223"/>
      <c r="Q640" s="223"/>
      <c r="R640" s="223"/>
      <c r="S640" s="223"/>
      <c r="T640" s="224"/>
      <c r="AT640" s="225" t="s">
        <v>149</v>
      </c>
      <c r="AU640" s="225" t="s">
        <v>82</v>
      </c>
      <c r="AV640" s="12" t="s">
        <v>82</v>
      </c>
      <c r="AW640" s="12" t="s">
        <v>35</v>
      </c>
      <c r="AX640" s="12" t="s">
        <v>72</v>
      </c>
      <c r="AY640" s="225" t="s">
        <v>139</v>
      </c>
    </row>
    <row r="641" spans="2:65" s="13" customFormat="1" ht="13.5">
      <c r="B641" s="226"/>
      <c r="C641" s="227"/>
      <c r="D641" s="206" t="s">
        <v>149</v>
      </c>
      <c r="E641" s="228" t="s">
        <v>21</v>
      </c>
      <c r="F641" s="229" t="s">
        <v>156</v>
      </c>
      <c r="G641" s="227"/>
      <c r="H641" s="230">
        <v>554.32799999999997</v>
      </c>
      <c r="I641" s="231"/>
      <c r="J641" s="227"/>
      <c r="K641" s="227"/>
      <c r="L641" s="232"/>
      <c r="M641" s="233"/>
      <c r="N641" s="234"/>
      <c r="O641" s="234"/>
      <c r="P641" s="234"/>
      <c r="Q641" s="234"/>
      <c r="R641" s="234"/>
      <c r="S641" s="234"/>
      <c r="T641" s="235"/>
      <c r="AT641" s="236" t="s">
        <v>149</v>
      </c>
      <c r="AU641" s="236" t="s">
        <v>82</v>
      </c>
      <c r="AV641" s="13" t="s">
        <v>147</v>
      </c>
      <c r="AW641" s="13" t="s">
        <v>35</v>
      </c>
      <c r="AX641" s="13" t="s">
        <v>80</v>
      </c>
      <c r="AY641" s="236" t="s">
        <v>139</v>
      </c>
    </row>
    <row r="642" spans="2:65" s="1" customFormat="1" ht="34.15" customHeight="1">
      <c r="B642" s="41"/>
      <c r="C642" s="192" t="s">
        <v>912</v>
      </c>
      <c r="D642" s="192" t="s">
        <v>142</v>
      </c>
      <c r="E642" s="193" t="s">
        <v>913</v>
      </c>
      <c r="F642" s="194" t="s">
        <v>914</v>
      </c>
      <c r="G642" s="195" t="s">
        <v>182</v>
      </c>
      <c r="H642" s="196">
        <v>720.46799999999996</v>
      </c>
      <c r="I642" s="197"/>
      <c r="J642" s="198">
        <f>ROUND(I642*H642,2)</f>
        <v>0</v>
      </c>
      <c r="K642" s="194" t="s">
        <v>146</v>
      </c>
      <c r="L642" s="61"/>
      <c r="M642" s="199" t="s">
        <v>21</v>
      </c>
      <c r="N642" s="200" t="s">
        <v>43</v>
      </c>
      <c r="O642" s="42"/>
      <c r="P642" s="201">
        <f>O642*H642</f>
        <v>0</v>
      </c>
      <c r="Q642" s="201">
        <v>2.9E-4</v>
      </c>
      <c r="R642" s="201">
        <f>Q642*H642</f>
        <v>0.20893571999999999</v>
      </c>
      <c r="S642" s="201">
        <v>0</v>
      </c>
      <c r="T642" s="202">
        <f>S642*H642</f>
        <v>0</v>
      </c>
      <c r="AR642" s="24" t="s">
        <v>291</v>
      </c>
      <c r="AT642" s="24" t="s">
        <v>142</v>
      </c>
      <c r="AU642" s="24" t="s">
        <v>82</v>
      </c>
      <c r="AY642" s="24" t="s">
        <v>139</v>
      </c>
      <c r="BE642" s="203">
        <f>IF(N642="základní",J642,0)</f>
        <v>0</v>
      </c>
      <c r="BF642" s="203">
        <f>IF(N642="snížená",J642,0)</f>
        <v>0</v>
      </c>
      <c r="BG642" s="203">
        <f>IF(N642="zákl. přenesená",J642,0)</f>
        <v>0</v>
      </c>
      <c r="BH642" s="203">
        <f>IF(N642="sníž. přenesená",J642,0)</f>
        <v>0</v>
      </c>
      <c r="BI642" s="203">
        <f>IF(N642="nulová",J642,0)</f>
        <v>0</v>
      </c>
      <c r="BJ642" s="24" t="s">
        <v>80</v>
      </c>
      <c r="BK642" s="203">
        <f>ROUND(I642*H642,2)</f>
        <v>0</v>
      </c>
      <c r="BL642" s="24" t="s">
        <v>291</v>
      </c>
      <c r="BM642" s="24" t="s">
        <v>915</v>
      </c>
    </row>
    <row r="643" spans="2:65" s="11" customFormat="1" ht="13.5">
      <c r="B643" s="204"/>
      <c r="C643" s="205"/>
      <c r="D643" s="206" t="s">
        <v>149</v>
      </c>
      <c r="E643" s="207" t="s">
        <v>21</v>
      </c>
      <c r="F643" s="208" t="s">
        <v>916</v>
      </c>
      <c r="G643" s="205"/>
      <c r="H643" s="207" t="s">
        <v>21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149</v>
      </c>
      <c r="AU643" s="214" t="s">
        <v>82</v>
      </c>
      <c r="AV643" s="11" t="s">
        <v>80</v>
      </c>
      <c r="AW643" s="11" t="s">
        <v>35</v>
      </c>
      <c r="AX643" s="11" t="s">
        <v>72</v>
      </c>
      <c r="AY643" s="214" t="s">
        <v>139</v>
      </c>
    </row>
    <row r="644" spans="2:65" s="12" customFormat="1" ht="13.5">
      <c r="B644" s="215"/>
      <c r="C644" s="216"/>
      <c r="D644" s="206" t="s">
        <v>149</v>
      </c>
      <c r="E644" s="217" t="s">
        <v>21</v>
      </c>
      <c r="F644" s="218" t="s">
        <v>917</v>
      </c>
      <c r="G644" s="216"/>
      <c r="H644" s="219">
        <v>554.32799999999997</v>
      </c>
      <c r="I644" s="220"/>
      <c r="J644" s="216"/>
      <c r="K644" s="216"/>
      <c r="L644" s="221"/>
      <c r="M644" s="222"/>
      <c r="N644" s="223"/>
      <c r="O644" s="223"/>
      <c r="P644" s="223"/>
      <c r="Q644" s="223"/>
      <c r="R644" s="223"/>
      <c r="S644" s="223"/>
      <c r="T644" s="224"/>
      <c r="AT644" s="225" t="s">
        <v>149</v>
      </c>
      <c r="AU644" s="225" t="s">
        <v>82</v>
      </c>
      <c r="AV644" s="12" t="s">
        <v>82</v>
      </c>
      <c r="AW644" s="12" t="s">
        <v>35</v>
      </c>
      <c r="AX644" s="12" t="s">
        <v>72</v>
      </c>
      <c r="AY644" s="225" t="s">
        <v>139</v>
      </c>
    </row>
    <row r="645" spans="2:65" s="11" customFormat="1" ht="13.5">
      <c r="B645" s="204"/>
      <c r="C645" s="205"/>
      <c r="D645" s="206" t="s">
        <v>149</v>
      </c>
      <c r="E645" s="207" t="s">
        <v>21</v>
      </c>
      <c r="F645" s="208" t="s">
        <v>918</v>
      </c>
      <c r="G645" s="205"/>
      <c r="H645" s="207" t="s">
        <v>21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149</v>
      </c>
      <c r="AU645" s="214" t="s">
        <v>82</v>
      </c>
      <c r="AV645" s="11" t="s">
        <v>80</v>
      </c>
      <c r="AW645" s="11" t="s">
        <v>35</v>
      </c>
      <c r="AX645" s="11" t="s">
        <v>72</v>
      </c>
      <c r="AY645" s="214" t="s">
        <v>139</v>
      </c>
    </row>
    <row r="646" spans="2:65" s="12" customFormat="1" ht="13.5">
      <c r="B646" s="215"/>
      <c r="C646" s="216"/>
      <c r="D646" s="206" t="s">
        <v>149</v>
      </c>
      <c r="E646" s="217" t="s">
        <v>21</v>
      </c>
      <c r="F646" s="218" t="s">
        <v>596</v>
      </c>
      <c r="G646" s="216"/>
      <c r="H646" s="219">
        <v>166.14</v>
      </c>
      <c r="I646" s="220"/>
      <c r="J646" s="216"/>
      <c r="K646" s="216"/>
      <c r="L646" s="221"/>
      <c r="M646" s="222"/>
      <c r="N646" s="223"/>
      <c r="O646" s="223"/>
      <c r="P646" s="223"/>
      <c r="Q646" s="223"/>
      <c r="R646" s="223"/>
      <c r="S646" s="223"/>
      <c r="T646" s="224"/>
      <c r="AT646" s="225" t="s">
        <v>149</v>
      </c>
      <c r="AU646" s="225" t="s">
        <v>82</v>
      </c>
      <c r="AV646" s="12" t="s">
        <v>82</v>
      </c>
      <c r="AW646" s="12" t="s">
        <v>35</v>
      </c>
      <c r="AX646" s="12" t="s">
        <v>72</v>
      </c>
      <c r="AY646" s="225" t="s">
        <v>139</v>
      </c>
    </row>
    <row r="647" spans="2:65" s="13" customFormat="1" ht="13.5">
      <c r="B647" s="226"/>
      <c r="C647" s="227"/>
      <c r="D647" s="206" t="s">
        <v>149</v>
      </c>
      <c r="E647" s="228" t="s">
        <v>21</v>
      </c>
      <c r="F647" s="229" t="s">
        <v>156</v>
      </c>
      <c r="G647" s="227"/>
      <c r="H647" s="230">
        <v>720.46799999999996</v>
      </c>
      <c r="I647" s="231"/>
      <c r="J647" s="227"/>
      <c r="K647" s="227"/>
      <c r="L647" s="232"/>
      <c r="M647" s="233"/>
      <c r="N647" s="234"/>
      <c r="O647" s="234"/>
      <c r="P647" s="234"/>
      <c r="Q647" s="234"/>
      <c r="R647" s="234"/>
      <c r="S647" s="234"/>
      <c r="T647" s="235"/>
      <c r="AT647" s="236" t="s">
        <v>149</v>
      </c>
      <c r="AU647" s="236" t="s">
        <v>82</v>
      </c>
      <c r="AV647" s="13" t="s">
        <v>147</v>
      </c>
      <c r="AW647" s="13" t="s">
        <v>35</v>
      </c>
      <c r="AX647" s="13" t="s">
        <v>80</v>
      </c>
      <c r="AY647" s="236" t="s">
        <v>139</v>
      </c>
    </row>
    <row r="648" spans="2:65" s="1" customFormat="1" ht="34.15" customHeight="1">
      <c r="B648" s="41"/>
      <c r="C648" s="192" t="s">
        <v>919</v>
      </c>
      <c r="D648" s="192" t="s">
        <v>142</v>
      </c>
      <c r="E648" s="193" t="s">
        <v>920</v>
      </c>
      <c r="F648" s="194" t="s">
        <v>921</v>
      </c>
      <c r="G648" s="195" t="s">
        <v>182</v>
      </c>
      <c r="H648" s="196">
        <v>277.16399999999999</v>
      </c>
      <c r="I648" s="197"/>
      <c r="J648" s="198">
        <f>ROUND(I648*H648,2)</f>
        <v>0</v>
      </c>
      <c r="K648" s="194" t="s">
        <v>146</v>
      </c>
      <c r="L648" s="61"/>
      <c r="M648" s="199" t="s">
        <v>21</v>
      </c>
      <c r="N648" s="200" t="s">
        <v>43</v>
      </c>
      <c r="O648" s="42"/>
      <c r="P648" s="201">
        <f>O648*H648</f>
        <v>0</v>
      </c>
      <c r="Q648" s="201">
        <v>1.0000000000000001E-5</v>
      </c>
      <c r="R648" s="201">
        <f>Q648*H648</f>
        <v>2.7716400000000001E-3</v>
      </c>
      <c r="S648" s="201">
        <v>0</v>
      </c>
      <c r="T648" s="202">
        <f>S648*H648</f>
        <v>0</v>
      </c>
      <c r="AR648" s="24" t="s">
        <v>291</v>
      </c>
      <c r="AT648" s="24" t="s">
        <v>142</v>
      </c>
      <c r="AU648" s="24" t="s">
        <v>82</v>
      </c>
      <c r="AY648" s="24" t="s">
        <v>139</v>
      </c>
      <c r="BE648" s="203">
        <f>IF(N648="základní",J648,0)</f>
        <v>0</v>
      </c>
      <c r="BF648" s="203">
        <f>IF(N648="snížená",J648,0)</f>
        <v>0</v>
      </c>
      <c r="BG648" s="203">
        <f>IF(N648="zákl. přenesená",J648,0)</f>
        <v>0</v>
      </c>
      <c r="BH648" s="203">
        <f>IF(N648="sníž. přenesená",J648,0)</f>
        <v>0</v>
      </c>
      <c r="BI648" s="203">
        <f>IF(N648="nulová",J648,0)</f>
        <v>0</v>
      </c>
      <c r="BJ648" s="24" t="s">
        <v>80</v>
      </c>
      <c r="BK648" s="203">
        <f>ROUND(I648*H648,2)</f>
        <v>0</v>
      </c>
      <c r="BL648" s="24" t="s">
        <v>291</v>
      </c>
      <c r="BM648" s="24" t="s">
        <v>922</v>
      </c>
    </row>
    <row r="649" spans="2:65" s="11" customFormat="1" ht="13.5">
      <c r="B649" s="204"/>
      <c r="C649" s="205"/>
      <c r="D649" s="206" t="s">
        <v>149</v>
      </c>
      <c r="E649" s="207" t="s">
        <v>21</v>
      </c>
      <c r="F649" s="208" t="s">
        <v>916</v>
      </c>
      <c r="G649" s="205"/>
      <c r="H649" s="207" t="s">
        <v>21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149</v>
      </c>
      <c r="AU649" s="214" t="s">
        <v>82</v>
      </c>
      <c r="AV649" s="11" t="s">
        <v>80</v>
      </c>
      <c r="AW649" s="11" t="s">
        <v>35</v>
      </c>
      <c r="AX649" s="11" t="s">
        <v>72</v>
      </c>
      <c r="AY649" s="214" t="s">
        <v>139</v>
      </c>
    </row>
    <row r="650" spans="2:65" s="12" customFormat="1" ht="13.5">
      <c r="B650" s="215"/>
      <c r="C650" s="216"/>
      <c r="D650" s="206" t="s">
        <v>149</v>
      </c>
      <c r="E650" s="217" t="s">
        <v>21</v>
      </c>
      <c r="F650" s="218" t="s">
        <v>923</v>
      </c>
      <c r="G650" s="216"/>
      <c r="H650" s="219">
        <v>277.16399999999999</v>
      </c>
      <c r="I650" s="220"/>
      <c r="J650" s="216"/>
      <c r="K650" s="216"/>
      <c r="L650" s="221"/>
      <c r="M650" s="258"/>
      <c r="N650" s="259"/>
      <c r="O650" s="259"/>
      <c r="P650" s="259"/>
      <c r="Q650" s="259"/>
      <c r="R650" s="259"/>
      <c r="S650" s="259"/>
      <c r="T650" s="260"/>
      <c r="AT650" s="225" t="s">
        <v>149</v>
      </c>
      <c r="AU650" s="225" t="s">
        <v>82</v>
      </c>
      <c r="AV650" s="12" t="s">
        <v>82</v>
      </c>
      <c r="AW650" s="12" t="s">
        <v>35</v>
      </c>
      <c r="AX650" s="12" t="s">
        <v>80</v>
      </c>
      <c r="AY650" s="225" t="s">
        <v>139</v>
      </c>
    </row>
    <row r="651" spans="2:65" s="1" customFormat="1" ht="6.95" customHeight="1">
      <c r="B651" s="56"/>
      <c r="C651" s="57"/>
      <c r="D651" s="57"/>
      <c r="E651" s="57"/>
      <c r="F651" s="57"/>
      <c r="G651" s="57"/>
      <c r="H651" s="57"/>
      <c r="I651" s="139"/>
      <c r="J651" s="57"/>
      <c r="K651" s="57"/>
      <c r="L651" s="61"/>
    </row>
  </sheetData>
  <sheetProtection algorithmName="SHA-512" hashValue="wT07Wmzbc1Pg+DoGJM+SdF3oX7eZ/LQiOsFoiCT1ggmdEprZJm99eZKj4XgMmUhBAUoi5eiw+7KoL52DpZ5YMA==" saltValue="rgfHyNBUYxqAR6bRR/TAg8CROhlXNNXgm9s1DrPIQBfE1Cl7wL0sMXhgpphJjIKxcaXLKsl6kOrErvBF8rGANQ==" spinCount="100000" sheet="1" objects="1" scenarios="1" formatColumns="0" formatRows="0" autoFilter="0"/>
  <autoFilter ref="C90:K650"/>
  <mergeCells count="10">
    <mergeCell ref="J51:J52"/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11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92" t="s">
        <v>96</v>
      </c>
      <c r="H1" s="392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4.45" customHeight="1">
      <c r="B7" s="28"/>
      <c r="C7" s="29"/>
      <c r="D7" s="29"/>
      <c r="E7" s="384" t="str">
        <f>'Rekapitulace stavby'!K6</f>
        <v>Modernizace sociálního zařízení v budovách SZŠ a VOŠ Cheb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924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16.3.2018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4.45" customHeight="1">
      <c r="B24" s="121"/>
      <c r="C24" s="122"/>
      <c r="D24" s="122"/>
      <c r="E24" s="353" t="s">
        <v>21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ROUND(SUM(BE83:BE186), 2)</f>
        <v>0</v>
      </c>
      <c r="G30" s="42"/>
      <c r="H30" s="42"/>
      <c r="I30" s="131">
        <v>0.21</v>
      </c>
      <c r="J30" s="130">
        <f>ROUND(ROUND((SUM(BE83:BE186)),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ROUND(SUM(BF83:BF186), 2)</f>
        <v>0</v>
      </c>
      <c r="G31" s="42"/>
      <c r="H31" s="42"/>
      <c r="I31" s="131">
        <v>0.15</v>
      </c>
      <c r="J31" s="130">
        <f>ROUND(ROUND((SUM(BF83:BF186)),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ROUND(SUM(BG83:BG186),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ROUND(SUM(BH83:BH186),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ROUND(SUM(BI83:BI186),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4.45" customHeight="1">
      <c r="B45" s="41"/>
      <c r="C45" s="42"/>
      <c r="D45" s="42"/>
      <c r="E45" s="384" t="str">
        <f>E7</f>
        <v>Modernizace sociálního zařízení v budovách SZŠ a VOŠ Cheb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6.149999999999999" customHeight="1">
      <c r="B47" s="41"/>
      <c r="C47" s="42"/>
      <c r="D47" s="42"/>
      <c r="E47" s="386" t="str">
        <f>E9</f>
        <v>ZTI - Zdravotně technické instalace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Cheb</v>
      </c>
      <c r="G49" s="42"/>
      <c r="H49" s="42"/>
      <c r="I49" s="119" t="s">
        <v>25</v>
      </c>
      <c r="J49" s="120" t="str">
        <f>IF(J12="","",J12)</f>
        <v>16.3.2018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SZŠ a VOŠ CHEB, Hradební 58/10, Cheb</v>
      </c>
      <c r="G51" s="42"/>
      <c r="H51" s="42"/>
      <c r="I51" s="119" t="s">
        <v>33</v>
      </c>
      <c r="J51" s="353" t="str">
        <f>E21</f>
        <v>G-Projekt Ing. Roman Gajdoš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J83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108</v>
      </c>
      <c r="E57" s="152"/>
      <c r="F57" s="152"/>
      <c r="G57" s="152"/>
      <c r="H57" s="152"/>
      <c r="I57" s="153"/>
      <c r="J57" s="154">
        <f>J84</f>
        <v>0</v>
      </c>
      <c r="K57" s="155"/>
    </row>
    <row r="58" spans="2:47" s="8" customFormat="1" ht="19.899999999999999" customHeight="1">
      <c r="B58" s="156"/>
      <c r="C58" s="157"/>
      <c r="D58" s="158" t="s">
        <v>113</v>
      </c>
      <c r="E58" s="159"/>
      <c r="F58" s="159"/>
      <c r="G58" s="159"/>
      <c r="H58" s="159"/>
      <c r="I58" s="160"/>
      <c r="J58" s="161">
        <f>J85</f>
        <v>0</v>
      </c>
      <c r="K58" s="162"/>
    </row>
    <row r="59" spans="2:47" s="7" customFormat="1" ht="24.95" customHeight="1">
      <c r="B59" s="149"/>
      <c r="C59" s="150"/>
      <c r="D59" s="151" t="s">
        <v>115</v>
      </c>
      <c r="E59" s="152"/>
      <c r="F59" s="152"/>
      <c r="G59" s="152"/>
      <c r="H59" s="152"/>
      <c r="I59" s="153"/>
      <c r="J59" s="154">
        <f>J91</f>
        <v>0</v>
      </c>
      <c r="K59" s="155"/>
    </row>
    <row r="60" spans="2:47" s="8" customFormat="1" ht="19.899999999999999" customHeight="1">
      <c r="B60" s="156"/>
      <c r="C60" s="157"/>
      <c r="D60" s="158" t="s">
        <v>925</v>
      </c>
      <c r="E60" s="159"/>
      <c r="F60" s="159"/>
      <c r="G60" s="159"/>
      <c r="H60" s="159"/>
      <c r="I60" s="160"/>
      <c r="J60" s="161">
        <f>J92</f>
        <v>0</v>
      </c>
      <c r="K60" s="162"/>
    </row>
    <row r="61" spans="2:47" s="8" customFormat="1" ht="19.899999999999999" customHeight="1">
      <c r="B61" s="156"/>
      <c r="C61" s="157"/>
      <c r="D61" s="158" t="s">
        <v>926</v>
      </c>
      <c r="E61" s="159"/>
      <c r="F61" s="159"/>
      <c r="G61" s="159"/>
      <c r="H61" s="159"/>
      <c r="I61" s="160"/>
      <c r="J61" s="161">
        <f>J116</f>
        <v>0</v>
      </c>
      <c r="K61" s="162"/>
    </row>
    <row r="62" spans="2:47" s="8" customFormat="1" ht="19.899999999999999" customHeight="1">
      <c r="B62" s="156"/>
      <c r="C62" s="157"/>
      <c r="D62" s="158" t="s">
        <v>927</v>
      </c>
      <c r="E62" s="159"/>
      <c r="F62" s="159"/>
      <c r="G62" s="159"/>
      <c r="H62" s="159"/>
      <c r="I62" s="160"/>
      <c r="J62" s="161">
        <f>J140</f>
        <v>0</v>
      </c>
      <c r="K62" s="162"/>
    </row>
    <row r="63" spans="2:47" s="8" customFormat="1" ht="19.899999999999999" customHeight="1">
      <c r="B63" s="156"/>
      <c r="C63" s="157"/>
      <c r="D63" s="158" t="s">
        <v>928</v>
      </c>
      <c r="E63" s="159"/>
      <c r="F63" s="159"/>
      <c r="G63" s="159"/>
      <c r="H63" s="159"/>
      <c r="I63" s="160"/>
      <c r="J63" s="161">
        <f>J180</f>
        <v>0</v>
      </c>
      <c r="K63" s="162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8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39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2"/>
      <c r="J69" s="60"/>
      <c r="K69" s="60"/>
      <c r="L69" s="61"/>
    </row>
    <row r="70" spans="2:12" s="1" customFormat="1" ht="36.950000000000003" customHeight="1">
      <c r="B70" s="41"/>
      <c r="C70" s="62" t="s">
        <v>123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4.45" customHeight="1">
      <c r="B73" s="41"/>
      <c r="C73" s="63"/>
      <c r="D73" s="63"/>
      <c r="E73" s="389" t="str">
        <f>E7</f>
        <v>Modernizace sociálního zařízení v budovách SZŠ a VOŠ Cheb</v>
      </c>
      <c r="F73" s="390"/>
      <c r="G73" s="390"/>
      <c r="H73" s="390"/>
      <c r="I73" s="163"/>
      <c r="J73" s="63"/>
      <c r="K73" s="63"/>
      <c r="L73" s="61"/>
    </row>
    <row r="74" spans="2:12" s="1" customFormat="1" ht="14.45" customHeight="1">
      <c r="B74" s="41"/>
      <c r="C74" s="65" t="s">
        <v>101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6.149999999999999" customHeight="1">
      <c r="B75" s="41"/>
      <c r="C75" s="63"/>
      <c r="D75" s="63"/>
      <c r="E75" s="364" t="str">
        <f>E9</f>
        <v>ZTI - Zdravotně technické instalace</v>
      </c>
      <c r="F75" s="391"/>
      <c r="G75" s="391"/>
      <c r="H75" s="391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8" customHeight="1">
      <c r="B77" s="41"/>
      <c r="C77" s="65" t="s">
        <v>23</v>
      </c>
      <c r="D77" s="63"/>
      <c r="E77" s="63"/>
      <c r="F77" s="164" t="str">
        <f>F12</f>
        <v>Cheb</v>
      </c>
      <c r="G77" s="63"/>
      <c r="H77" s="63"/>
      <c r="I77" s="165" t="s">
        <v>25</v>
      </c>
      <c r="J77" s="73" t="str">
        <f>IF(J12="","",J12)</f>
        <v>16.3.2018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>
      <c r="B79" s="41"/>
      <c r="C79" s="65" t="s">
        <v>27</v>
      </c>
      <c r="D79" s="63"/>
      <c r="E79" s="63"/>
      <c r="F79" s="164" t="str">
        <f>E15</f>
        <v>SZŠ a VOŠ CHEB, Hradební 58/10, Cheb</v>
      </c>
      <c r="G79" s="63"/>
      <c r="H79" s="63"/>
      <c r="I79" s="165" t="s">
        <v>33</v>
      </c>
      <c r="J79" s="164" t="str">
        <f>E21</f>
        <v>G-Projekt Ing. Roman Gajdoš</v>
      </c>
      <c r="K79" s="63"/>
      <c r="L79" s="61"/>
    </row>
    <row r="80" spans="2:12" s="1" customFormat="1" ht="14.45" customHeight="1">
      <c r="B80" s="41"/>
      <c r="C80" s="65" t="s">
        <v>31</v>
      </c>
      <c r="D80" s="63"/>
      <c r="E80" s="63"/>
      <c r="F80" s="164" t="str">
        <f>IF(E18="","",E18)</f>
        <v/>
      </c>
      <c r="G80" s="63"/>
      <c r="H80" s="63"/>
      <c r="I80" s="163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9" customFormat="1" ht="29.25" customHeight="1">
      <c r="B82" s="166"/>
      <c r="C82" s="167" t="s">
        <v>124</v>
      </c>
      <c r="D82" s="168" t="s">
        <v>57</v>
      </c>
      <c r="E82" s="168" t="s">
        <v>53</v>
      </c>
      <c r="F82" s="168" t="s">
        <v>125</v>
      </c>
      <c r="G82" s="168" t="s">
        <v>126</v>
      </c>
      <c r="H82" s="168" t="s">
        <v>127</v>
      </c>
      <c r="I82" s="169" t="s">
        <v>128</v>
      </c>
      <c r="J82" s="168" t="s">
        <v>105</v>
      </c>
      <c r="K82" s="170" t="s">
        <v>129</v>
      </c>
      <c r="L82" s="171"/>
      <c r="M82" s="81" t="s">
        <v>130</v>
      </c>
      <c r="N82" s="82" t="s">
        <v>42</v>
      </c>
      <c r="O82" s="82" t="s">
        <v>131</v>
      </c>
      <c r="P82" s="82" t="s">
        <v>132</v>
      </c>
      <c r="Q82" s="82" t="s">
        <v>133</v>
      </c>
      <c r="R82" s="82" t="s">
        <v>134</v>
      </c>
      <c r="S82" s="82" t="s">
        <v>135</v>
      </c>
      <c r="T82" s="83" t="s">
        <v>136</v>
      </c>
    </row>
    <row r="83" spans="2:65" s="1" customFormat="1" ht="29.25" customHeight="1">
      <c r="B83" s="41"/>
      <c r="C83" s="87" t="s">
        <v>106</v>
      </c>
      <c r="D83" s="63"/>
      <c r="E83" s="63"/>
      <c r="F83" s="63"/>
      <c r="G83" s="63"/>
      <c r="H83" s="63"/>
      <c r="I83" s="163"/>
      <c r="J83" s="172">
        <f>BK83</f>
        <v>0</v>
      </c>
      <c r="K83" s="63"/>
      <c r="L83" s="61"/>
      <c r="M83" s="84"/>
      <c r="N83" s="85"/>
      <c r="O83" s="85"/>
      <c r="P83" s="173">
        <f>P84+P91</f>
        <v>0</v>
      </c>
      <c r="Q83" s="85"/>
      <c r="R83" s="173">
        <f>R84+R91</f>
        <v>4.0581569000000002</v>
      </c>
      <c r="S83" s="85"/>
      <c r="T83" s="174">
        <f>T84+T91</f>
        <v>6.06027</v>
      </c>
      <c r="AT83" s="24" t="s">
        <v>71</v>
      </c>
      <c r="AU83" s="24" t="s">
        <v>107</v>
      </c>
      <c r="BK83" s="175">
        <f>BK84+BK91</f>
        <v>0</v>
      </c>
    </row>
    <row r="84" spans="2:65" s="10" customFormat="1" ht="37.35" customHeight="1">
      <c r="B84" s="176"/>
      <c r="C84" s="177"/>
      <c r="D84" s="178" t="s">
        <v>71</v>
      </c>
      <c r="E84" s="179" t="s">
        <v>137</v>
      </c>
      <c r="F84" s="179" t="s">
        <v>138</v>
      </c>
      <c r="G84" s="177"/>
      <c r="H84" s="177"/>
      <c r="I84" s="180"/>
      <c r="J84" s="181">
        <f>BK84</f>
        <v>0</v>
      </c>
      <c r="K84" s="177"/>
      <c r="L84" s="182"/>
      <c r="M84" s="183"/>
      <c r="N84" s="184"/>
      <c r="O84" s="184"/>
      <c r="P84" s="185">
        <f>P85</f>
        <v>0</v>
      </c>
      <c r="Q84" s="184"/>
      <c r="R84" s="185">
        <f>R85</f>
        <v>0</v>
      </c>
      <c r="S84" s="184"/>
      <c r="T84" s="186">
        <f>T85</f>
        <v>0</v>
      </c>
      <c r="AR84" s="187" t="s">
        <v>80</v>
      </c>
      <c r="AT84" s="188" t="s">
        <v>71</v>
      </c>
      <c r="AU84" s="188" t="s">
        <v>72</v>
      </c>
      <c r="AY84" s="187" t="s">
        <v>139</v>
      </c>
      <c r="BK84" s="189">
        <f>BK85</f>
        <v>0</v>
      </c>
    </row>
    <row r="85" spans="2:65" s="10" customFormat="1" ht="19.899999999999999" customHeight="1">
      <c r="B85" s="176"/>
      <c r="C85" s="177"/>
      <c r="D85" s="178" t="s">
        <v>71</v>
      </c>
      <c r="E85" s="190" t="s">
        <v>509</v>
      </c>
      <c r="F85" s="190" t="s">
        <v>510</v>
      </c>
      <c r="G85" s="177"/>
      <c r="H85" s="177"/>
      <c r="I85" s="180"/>
      <c r="J85" s="191">
        <f>BK85</f>
        <v>0</v>
      </c>
      <c r="K85" s="177"/>
      <c r="L85" s="182"/>
      <c r="M85" s="183"/>
      <c r="N85" s="184"/>
      <c r="O85" s="184"/>
      <c r="P85" s="185">
        <f>SUM(P86:P90)</f>
        <v>0</v>
      </c>
      <c r="Q85" s="184"/>
      <c r="R85" s="185">
        <f>SUM(R86:R90)</f>
        <v>0</v>
      </c>
      <c r="S85" s="184"/>
      <c r="T85" s="186">
        <f>SUM(T86:T90)</f>
        <v>0</v>
      </c>
      <c r="AR85" s="187" t="s">
        <v>80</v>
      </c>
      <c r="AT85" s="188" t="s">
        <v>71</v>
      </c>
      <c r="AU85" s="188" t="s">
        <v>80</v>
      </c>
      <c r="AY85" s="187" t="s">
        <v>139</v>
      </c>
      <c r="BK85" s="189">
        <f>SUM(BK86:BK90)</f>
        <v>0</v>
      </c>
    </row>
    <row r="86" spans="2:65" s="1" customFormat="1" ht="34.15" customHeight="1">
      <c r="B86" s="41"/>
      <c r="C86" s="192" t="s">
        <v>80</v>
      </c>
      <c r="D86" s="192" t="s">
        <v>142</v>
      </c>
      <c r="E86" s="193" t="s">
        <v>512</v>
      </c>
      <c r="F86" s="194" t="s">
        <v>513</v>
      </c>
      <c r="G86" s="195" t="s">
        <v>176</v>
      </c>
      <c r="H86" s="196">
        <v>6.06</v>
      </c>
      <c r="I86" s="197"/>
      <c r="J86" s="198">
        <f>ROUND(I86*H86,2)</f>
        <v>0</v>
      </c>
      <c r="K86" s="194" t="s">
        <v>146</v>
      </c>
      <c r="L86" s="61"/>
      <c r="M86" s="199" t="s">
        <v>21</v>
      </c>
      <c r="N86" s="200" t="s">
        <v>43</v>
      </c>
      <c r="O86" s="42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4" t="s">
        <v>147</v>
      </c>
      <c r="AT86" s="24" t="s">
        <v>142</v>
      </c>
      <c r="AU86" s="24" t="s">
        <v>82</v>
      </c>
      <c r="AY86" s="24" t="s">
        <v>139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4" t="s">
        <v>80</v>
      </c>
      <c r="BK86" s="203">
        <f>ROUND(I86*H86,2)</f>
        <v>0</v>
      </c>
      <c r="BL86" s="24" t="s">
        <v>147</v>
      </c>
      <c r="BM86" s="24" t="s">
        <v>929</v>
      </c>
    </row>
    <row r="87" spans="2:65" s="1" customFormat="1" ht="22.9" customHeight="1">
      <c r="B87" s="41"/>
      <c r="C87" s="192" t="s">
        <v>82</v>
      </c>
      <c r="D87" s="192" t="s">
        <v>142</v>
      </c>
      <c r="E87" s="193" t="s">
        <v>535</v>
      </c>
      <c r="F87" s="194" t="s">
        <v>536</v>
      </c>
      <c r="G87" s="195" t="s">
        <v>176</v>
      </c>
      <c r="H87" s="196">
        <v>6.06</v>
      </c>
      <c r="I87" s="197"/>
      <c r="J87" s="198">
        <f>ROUND(I87*H87,2)</f>
        <v>0</v>
      </c>
      <c r="K87" s="194" t="s">
        <v>146</v>
      </c>
      <c r="L87" s="61"/>
      <c r="M87" s="199" t="s">
        <v>21</v>
      </c>
      <c r="N87" s="200" t="s">
        <v>43</v>
      </c>
      <c r="O87" s="42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4" t="s">
        <v>80</v>
      </c>
      <c r="BK87" s="203">
        <f>ROUND(I87*H87,2)</f>
        <v>0</v>
      </c>
      <c r="BL87" s="24" t="s">
        <v>147</v>
      </c>
      <c r="BM87" s="24" t="s">
        <v>930</v>
      </c>
    </row>
    <row r="88" spans="2:65" s="1" customFormat="1" ht="34.15" customHeight="1">
      <c r="B88" s="41"/>
      <c r="C88" s="192" t="s">
        <v>140</v>
      </c>
      <c r="D88" s="192" t="s">
        <v>142</v>
      </c>
      <c r="E88" s="193" t="s">
        <v>539</v>
      </c>
      <c r="F88" s="194" t="s">
        <v>540</v>
      </c>
      <c r="G88" s="195" t="s">
        <v>176</v>
      </c>
      <c r="H88" s="196">
        <v>60.6</v>
      </c>
      <c r="I88" s="197"/>
      <c r="J88" s="198">
        <f>ROUND(I88*H88,2)</f>
        <v>0</v>
      </c>
      <c r="K88" s="194" t="s">
        <v>146</v>
      </c>
      <c r="L88" s="61"/>
      <c r="M88" s="199" t="s">
        <v>21</v>
      </c>
      <c r="N88" s="200" t="s">
        <v>43</v>
      </c>
      <c r="O88" s="42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4" t="s">
        <v>147</v>
      </c>
      <c r="AT88" s="24" t="s">
        <v>142</v>
      </c>
      <c r="AU88" s="24" t="s">
        <v>82</v>
      </c>
      <c r="AY88" s="24" t="s">
        <v>139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4" t="s">
        <v>80</v>
      </c>
      <c r="BK88" s="203">
        <f>ROUND(I88*H88,2)</f>
        <v>0</v>
      </c>
      <c r="BL88" s="24" t="s">
        <v>147</v>
      </c>
      <c r="BM88" s="24" t="s">
        <v>931</v>
      </c>
    </row>
    <row r="89" spans="2:65" s="12" customFormat="1" ht="13.5">
      <c r="B89" s="215"/>
      <c r="C89" s="216"/>
      <c r="D89" s="206" t="s">
        <v>149</v>
      </c>
      <c r="E89" s="216"/>
      <c r="F89" s="218" t="s">
        <v>932</v>
      </c>
      <c r="G89" s="216"/>
      <c r="H89" s="219">
        <v>60.6</v>
      </c>
      <c r="I89" s="220"/>
      <c r="J89" s="216"/>
      <c r="K89" s="216"/>
      <c r="L89" s="221"/>
      <c r="M89" s="222"/>
      <c r="N89" s="223"/>
      <c r="O89" s="223"/>
      <c r="P89" s="223"/>
      <c r="Q89" s="223"/>
      <c r="R89" s="223"/>
      <c r="S89" s="223"/>
      <c r="T89" s="224"/>
      <c r="AT89" s="225" t="s">
        <v>149</v>
      </c>
      <c r="AU89" s="225" t="s">
        <v>82</v>
      </c>
      <c r="AV89" s="12" t="s">
        <v>82</v>
      </c>
      <c r="AW89" s="12" t="s">
        <v>6</v>
      </c>
      <c r="AX89" s="12" t="s">
        <v>80</v>
      </c>
      <c r="AY89" s="225" t="s">
        <v>139</v>
      </c>
    </row>
    <row r="90" spans="2:65" s="1" customFormat="1" ht="22.9" customHeight="1">
      <c r="B90" s="41"/>
      <c r="C90" s="192" t="s">
        <v>147</v>
      </c>
      <c r="D90" s="192" t="s">
        <v>142</v>
      </c>
      <c r="E90" s="193" t="s">
        <v>544</v>
      </c>
      <c r="F90" s="194" t="s">
        <v>545</v>
      </c>
      <c r="G90" s="195" t="s">
        <v>176</v>
      </c>
      <c r="H90" s="196">
        <v>6.06</v>
      </c>
      <c r="I90" s="197"/>
      <c r="J90" s="198">
        <f>ROUND(I90*H90,2)</f>
        <v>0</v>
      </c>
      <c r="K90" s="194" t="s">
        <v>146</v>
      </c>
      <c r="L90" s="61"/>
      <c r="M90" s="199" t="s">
        <v>21</v>
      </c>
      <c r="N90" s="200" t="s">
        <v>43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4" t="s">
        <v>147</v>
      </c>
      <c r="AT90" s="24" t="s">
        <v>142</v>
      </c>
      <c r="AU90" s="24" t="s">
        <v>82</v>
      </c>
      <c r="AY90" s="24" t="s">
        <v>139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80</v>
      </c>
      <c r="BK90" s="203">
        <f>ROUND(I90*H90,2)</f>
        <v>0</v>
      </c>
      <c r="BL90" s="24" t="s">
        <v>147</v>
      </c>
      <c r="BM90" s="24" t="s">
        <v>933</v>
      </c>
    </row>
    <row r="91" spans="2:65" s="10" customFormat="1" ht="37.35" customHeight="1">
      <c r="B91" s="176"/>
      <c r="C91" s="177"/>
      <c r="D91" s="178" t="s">
        <v>71</v>
      </c>
      <c r="E91" s="179" t="s">
        <v>553</v>
      </c>
      <c r="F91" s="179" t="s">
        <v>554</v>
      </c>
      <c r="G91" s="177"/>
      <c r="H91" s="177"/>
      <c r="I91" s="180"/>
      <c r="J91" s="181">
        <f>BK91</f>
        <v>0</v>
      </c>
      <c r="K91" s="177"/>
      <c r="L91" s="182"/>
      <c r="M91" s="183"/>
      <c r="N91" s="184"/>
      <c r="O91" s="184"/>
      <c r="P91" s="185">
        <f>P92+P116+P140+P180</f>
        <v>0</v>
      </c>
      <c r="Q91" s="184"/>
      <c r="R91" s="185">
        <f>R92+R116+R140+R180</f>
        <v>4.0581569000000002</v>
      </c>
      <c r="S91" s="184"/>
      <c r="T91" s="186">
        <f>T92+T116+T140+T180</f>
        <v>6.06027</v>
      </c>
      <c r="AR91" s="187" t="s">
        <v>82</v>
      </c>
      <c r="AT91" s="188" t="s">
        <v>71</v>
      </c>
      <c r="AU91" s="188" t="s">
        <v>72</v>
      </c>
      <c r="AY91" s="187" t="s">
        <v>139</v>
      </c>
      <c r="BK91" s="189">
        <f>BK92+BK116+BK140+BK180</f>
        <v>0</v>
      </c>
    </row>
    <row r="92" spans="2:65" s="10" customFormat="1" ht="19.899999999999999" customHeight="1">
      <c r="B92" s="176"/>
      <c r="C92" s="177"/>
      <c r="D92" s="178" t="s">
        <v>71</v>
      </c>
      <c r="E92" s="190" t="s">
        <v>934</v>
      </c>
      <c r="F92" s="190" t="s">
        <v>935</v>
      </c>
      <c r="G92" s="177"/>
      <c r="H92" s="177"/>
      <c r="I92" s="180"/>
      <c r="J92" s="191">
        <f>BK92</f>
        <v>0</v>
      </c>
      <c r="K92" s="177"/>
      <c r="L92" s="182"/>
      <c r="M92" s="183"/>
      <c r="N92" s="184"/>
      <c r="O92" s="184"/>
      <c r="P92" s="185">
        <f>SUM(P93:P115)</f>
        <v>0</v>
      </c>
      <c r="Q92" s="184"/>
      <c r="R92" s="185">
        <f>SUM(R93:R115)</f>
        <v>0.57128000000000001</v>
      </c>
      <c r="S92" s="184"/>
      <c r="T92" s="186">
        <f>SUM(T93:T115)</f>
        <v>2.8808400000000001</v>
      </c>
      <c r="AR92" s="187" t="s">
        <v>82</v>
      </c>
      <c r="AT92" s="188" t="s">
        <v>71</v>
      </c>
      <c r="AU92" s="188" t="s">
        <v>80</v>
      </c>
      <c r="AY92" s="187" t="s">
        <v>139</v>
      </c>
      <c r="BK92" s="189">
        <f>SUM(BK93:BK115)</f>
        <v>0</v>
      </c>
    </row>
    <row r="93" spans="2:65" s="1" customFormat="1" ht="22.9" customHeight="1">
      <c r="B93" s="41"/>
      <c r="C93" s="192" t="s">
        <v>179</v>
      </c>
      <c r="D93" s="192" t="s">
        <v>142</v>
      </c>
      <c r="E93" s="193" t="s">
        <v>936</v>
      </c>
      <c r="F93" s="194" t="s">
        <v>937</v>
      </c>
      <c r="G93" s="195" t="s">
        <v>203</v>
      </c>
      <c r="H93" s="196">
        <v>152</v>
      </c>
      <c r="I93" s="197"/>
      <c r="J93" s="198">
        <f t="shared" ref="J93:J109" si="0">ROUND(I93*H93,2)</f>
        <v>0</v>
      </c>
      <c r="K93" s="194" t="s">
        <v>146</v>
      </c>
      <c r="L93" s="61"/>
      <c r="M93" s="199" t="s">
        <v>21</v>
      </c>
      <c r="N93" s="200" t="s">
        <v>43</v>
      </c>
      <c r="O93" s="42"/>
      <c r="P93" s="201">
        <f t="shared" ref="P93:P109" si="1">O93*H93</f>
        <v>0</v>
      </c>
      <c r="Q93" s="201">
        <v>0</v>
      </c>
      <c r="R93" s="201">
        <f t="shared" ref="R93:R109" si="2">Q93*H93</f>
        <v>0</v>
      </c>
      <c r="S93" s="201">
        <v>1.4919999999999999E-2</v>
      </c>
      <c r="T93" s="202">
        <f t="shared" ref="T93:T109" si="3">S93*H93</f>
        <v>2.2678400000000001</v>
      </c>
      <c r="AR93" s="24" t="s">
        <v>291</v>
      </c>
      <c r="AT93" s="24" t="s">
        <v>142</v>
      </c>
      <c r="AU93" s="24" t="s">
        <v>82</v>
      </c>
      <c r="AY93" s="24" t="s">
        <v>139</v>
      </c>
      <c r="BE93" s="203">
        <f t="shared" ref="BE93:BE109" si="4">IF(N93="základní",J93,0)</f>
        <v>0</v>
      </c>
      <c r="BF93" s="203">
        <f t="shared" ref="BF93:BF109" si="5">IF(N93="snížená",J93,0)</f>
        <v>0</v>
      </c>
      <c r="BG93" s="203">
        <f t="shared" ref="BG93:BG109" si="6">IF(N93="zákl. přenesená",J93,0)</f>
        <v>0</v>
      </c>
      <c r="BH93" s="203">
        <f t="shared" ref="BH93:BH109" si="7">IF(N93="sníž. přenesená",J93,0)</f>
        <v>0</v>
      </c>
      <c r="BI93" s="203">
        <f t="shared" ref="BI93:BI109" si="8">IF(N93="nulová",J93,0)</f>
        <v>0</v>
      </c>
      <c r="BJ93" s="24" t="s">
        <v>80</v>
      </c>
      <c r="BK93" s="203">
        <f t="shared" ref="BK93:BK109" si="9">ROUND(I93*H93,2)</f>
        <v>0</v>
      </c>
      <c r="BL93" s="24" t="s">
        <v>291</v>
      </c>
      <c r="BM93" s="24" t="s">
        <v>938</v>
      </c>
    </row>
    <row r="94" spans="2:65" s="1" customFormat="1" ht="22.9" customHeight="1">
      <c r="B94" s="41"/>
      <c r="C94" s="192" t="s">
        <v>189</v>
      </c>
      <c r="D94" s="192" t="s">
        <v>142</v>
      </c>
      <c r="E94" s="193" t="s">
        <v>939</v>
      </c>
      <c r="F94" s="194" t="s">
        <v>940</v>
      </c>
      <c r="G94" s="195" t="s">
        <v>203</v>
      </c>
      <c r="H94" s="196">
        <v>20</v>
      </c>
      <c r="I94" s="197"/>
      <c r="J94" s="198">
        <f t="shared" si="0"/>
        <v>0</v>
      </c>
      <c r="K94" s="194" t="s">
        <v>146</v>
      </c>
      <c r="L94" s="61"/>
      <c r="M94" s="199" t="s">
        <v>21</v>
      </c>
      <c r="N94" s="200" t="s">
        <v>43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3.065E-2</v>
      </c>
      <c r="T94" s="202">
        <f t="shared" si="3"/>
        <v>0.61299999999999999</v>
      </c>
      <c r="AR94" s="24" t="s">
        <v>291</v>
      </c>
      <c r="AT94" s="24" t="s">
        <v>142</v>
      </c>
      <c r="AU94" s="24" t="s">
        <v>82</v>
      </c>
      <c r="AY94" s="24" t="s">
        <v>139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80</v>
      </c>
      <c r="BK94" s="203">
        <f t="shared" si="9"/>
        <v>0</v>
      </c>
      <c r="BL94" s="24" t="s">
        <v>291</v>
      </c>
      <c r="BM94" s="24" t="s">
        <v>941</v>
      </c>
    </row>
    <row r="95" spans="2:65" s="1" customFormat="1" ht="22.9" customHeight="1">
      <c r="B95" s="41"/>
      <c r="C95" s="192" t="s">
        <v>200</v>
      </c>
      <c r="D95" s="192" t="s">
        <v>142</v>
      </c>
      <c r="E95" s="193" t="s">
        <v>942</v>
      </c>
      <c r="F95" s="194" t="s">
        <v>943</v>
      </c>
      <c r="G95" s="195" t="s">
        <v>159</v>
      </c>
      <c r="H95" s="196">
        <v>5</v>
      </c>
      <c r="I95" s="197"/>
      <c r="J95" s="198">
        <f t="shared" si="0"/>
        <v>0</v>
      </c>
      <c r="K95" s="194" t="s">
        <v>146</v>
      </c>
      <c r="L95" s="61"/>
      <c r="M95" s="199" t="s">
        <v>21</v>
      </c>
      <c r="N95" s="200" t="s">
        <v>43</v>
      </c>
      <c r="O95" s="42"/>
      <c r="P95" s="201">
        <f t="shared" si="1"/>
        <v>0</v>
      </c>
      <c r="Q95" s="201">
        <v>3.1E-4</v>
      </c>
      <c r="R95" s="201">
        <f t="shared" si="2"/>
        <v>1.5499999999999999E-3</v>
      </c>
      <c r="S95" s="201">
        <v>0</v>
      </c>
      <c r="T95" s="202">
        <f t="shared" si="3"/>
        <v>0</v>
      </c>
      <c r="AR95" s="24" t="s">
        <v>291</v>
      </c>
      <c r="AT95" s="24" t="s">
        <v>142</v>
      </c>
      <c r="AU95" s="24" t="s">
        <v>82</v>
      </c>
      <c r="AY95" s="24" t="s">
        <v>139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80</v>
      </c>
      <c r="BK95" s="203">
        <f t="shared" si="9"/>
        <v>0</v>
      </c>
      <c r="BL95" s="24" t="s">
        <v>291</v>
      </c>
      <c r="BM95" s="24" t="s">
        <v>944</v>
      </c>
    </row>
    <row r="96" spans="2:65" s="1" customFormat="1" ht="22.9" customHeight="1">
      <c r="B96" s="41"/>
      <c r="C96" s="192" t="s">
        <v>210</v>
      </c>
      <c r="D96" s="192" t="s">
        <v>142</v>
      </c>
      <c r="E96" s="193" t="s">
        <v>945</v>
      </c>
      <c r="F96" s="194" t="s">
        <v>946</v>
      </c>
      <c r="G96" s="195" t="s">
        <v>159</v>
      </c>
      <c r="H96" s="196">
        <v>10</v>
      </c>
      <c r="I96" s="197"/>
      <c r="J96" s="198">
        <f t="shared" si="0"/>
        <v>0</v>
      </c>
      <c r="K96" s="194" t="s">
        <v>146</v>
      </c>
      <c r="L96" s="61"/>
      <c r="M96" s="199" t="s">
        <v>21</v>
      </c>
      <c r="N96" s="200" t="s">
        <v>43</v>
      </c>
      <c r="O96" s="42"/>
      <c r="P96" s="201">
        <f t="shared" si="1"/>
        <v>0</v>
      </c>
      <c r="Q96" s="201">
        <v>5.2999999999999998E-4</v>
      </c>
      <c r="R96" s="201">
        <f t="shared" si="2"/>
        <v>5.3E-3</v>
      </c>
      <c r="S96" s="201">
        <v>0</v>
      </c>
      <c r="T96" s="202">
        <f t="shared" si="3"/>
        <v>0</v>
      </c>
      <c r="AR96" s="24" t="s">
        <v>291</v>
      </c>
      <c r="AT96" s="24" t="s">
        <v>142</v>
      </c>
      <c r="AU96" s="24" t="s">
        <v>82</v>
      </c>
      <c r="AY96" s="24" t="s">
        <v>139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80</v>
      </c>
      <c r="BK96" s="203">
        <f t="shared" si="9"/>
        <v>0</v>
      </c>
      <c r="BL96" s="24" t="s">
        <v>291</v>
      </c>
      <c r="BM96" s="24" t="s">
        <v>947</v>
      </c>
    </row>
    <row r="97" spans="2:65" s="1" customFormat="1" ht="22.9" customHeight="1">
      <c r="B97" s="41"/>
      <c r="C97" s="192" t="s">
        <v>221</v>
      </c>
      <c r="D97" s="192" t="s">
        <v>142</v>
      </c>
      <c r="E97" s="193" t="s">
        <v>948</v>
      </c>
      <c r="F97" s="194" t="s">
        <v>949</v>
      </c>
      <c r="G97" s="195" t="s">
        <v>159</v>
      </c>
      <c r="H97" s="196">
        <v>14</v>
      </c>
      <c r="I97" s="197"/>
      <c r="J97" s="198">
        <f t="shared" si="0"/>
        <v>0</v>
      </c>
      <c r="K97" s="194" t="s">
        <v>146</v>
      </c>
      <c r="L97" s="61"/>
      <c r="M97" s="199" t="s">
        <v>21</v>
      </c>
      <c r="N97" s="200" t="s">
        <v>43</v>
      </c>
      <c r="O97" s="42"/>
      <c r="P97" s="201">
        <f t="shared" si="1"/>
        <v>0</v>
      </c>
      <c r="Q97" s="201">
        <v>1.01E-3</v>
      </c>
      <c r="R97" s="201">
        <f t="shared" si="2"/>
        <v>1.414E-2</v>
      </c>
      <c r="S97" s="201">
        <v>0</v>
      </c>
      <c r="T97" s="202">
        <f t="shared" si="3"/>
        <v>0</v>
      </c>
      <c r="AR97" s="24" t="s">
        <v>291</v>
      </c>
      <c r="AT97" s="24" t="s">
        <v>142</v>
      </c>
      <c r="AU97" s="24" t="s">
        <v>82</v>
      </c>
      <c r="AY97" s="24" t="s">
        <v>139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80</v>
      </c>
      <c r="BK97" s="203">
        <f t="shared" si="9"/>
        <v>0</v>
      </c>
      <c r="BL97" s="24" t="s">
        <v>291</v>
      </c>
      <c r="BM97" s="24" t="s">
        <v>950</v>
      </c>
    </row>
    <row r="98" spans="2:65" s="1" customFormat="1" ht="22.9" customHeight="1">
      <c r="B98" s="41"/>
      <c r="C98" s="192" t="s">
        <v>231</v>
      </c>
      <c r="D98" s="192" t="s">
        <v>142</v>
      </c>
      <c r="E98" s="193" t="s">
        <v>951</v>
      </c>
      <c r="F98" s="194" t="s">
        <v>952</v>
      </c>
      <c r="G98" s="195" t="s">
        <v>159</v>
      </c>
      <c r="H98" s="196">
        <v>3</v>
      </c>
      <c r="I98" s="197"/>
      <c r="J98" s="198">
        <f t="shared" si="0"/>
        <v>0</v>
      </c>
      <c r="K98" s="194" t="s">
        <v>146</v>
      </c>
      <c r="L98" s="61"/>
      <c r="M98" s="199" t="s">
        <v>21</v>
      </c>
      <c r="N98" s="200" t="s">
        <v>43</v>
      </c>
      <c r="O98" s="42"/>
      <c r="P98" s="201">
        <f t="shared" si="1"/>
        <v>0</v>
      </c>
      <c r="Q98" s="201">
        <v>1.34E-3</v>
      </c>
      <c r="R98" s="201">
        <f t="shared" si="2"/>
        <v>4.0200000000000001E-3</v>
      </c>
      <c r="S98" s="201">
        <v>0</v>
      </c>
      <c r="T98" s="202">
        <f t="shared" si="3"/>
        <v>0</v>
      </c>
      <c r="AR98" s="24" t="s">
        <v>291</v>
      </c>
      <c r="AT98" s="24" t="s">
        <v>142</v>
      </c>
      <c r="AU98" s="24" t="s">
        <v>82</v>
      </c>
      <c r="AY98" s="24" t="s">
        <v>139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80</v>
      </c>
      <c r="BK98" s="203">
        <f t="shared" si="9"/>
        <v>0</v>
      </c>
      <c r="BL98" s="24" t="s">
        <v>291</v>
      </c>
      <c r="BM98" s="24" t="s">
        <v>953</v>
      </c>
    </row>
    <row r="99" spans="2:65" s="1" customFormat="1" ht="22.9" customHeight="1">
      <c r="B99" s="41"/>
      <c r="C99" s="192" t="s">
        <v>240</v>
      </c>
      <c r="D99" s="192" t="s">
        <v>142</v>
      </c>
      <c r="E99" s="193" t="s">
        <v>954</v>
      </c>
      <c r="F99" s="194" t="s">
        <v>955</v>
      </c>
      <c r="G99" s="195" t="s">
        <v>203</v>
      </c>
      <c r="H99" s="196">
        <v>40</v>
      </c>
      <c r="I99" s="197"/>
      <c r="J99" s="198">
        <f t="shared" si="0"/>
        <v>0</v>
      </c>
      <c r="K99" s="194" t="s">
        <v>146</v>
      </c>
      <c r="L99" s="61"/>
      <c r="M99" s="199" t="s">
        <v>21</v>
      </c>
      <c r="N99" s="200" t="s">
        <v>43</v>
      </c>
      <c r="O99" s="42"/>
      <c r="P99" s="201">
        <f t="shared" si="1"/>
        <v>0</v>
      </c>
      <c r="Q99" s="201">
        <v>4.6000000000000001E-4</v>
      </c>
      <c r="R99" s="201">
        <f t="shared" si="2"/>
        <v>1.84E-2</v>
      </c>
      <c r="S99" s="201">
        <v>0</v>
      </c>
      <c r="T99" s="202">
        <f t="shared" si="3"/>
        <v>0</v>
      </c>
      <c r="AR99" s="24" t="s">
        <v>291</v>
      </c>
      <c r="AT99" s="24" t="s">
        <v>142</v>
      </c>
      <c r="AU99" s="24" t="s">
        <v>82</v>
      </c>
      <c r="AY99" s="24" t="s">
        <v>139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80</v>
      </c>
      <c r="BK99" s="203">
        <f t="shared" si="9"/>
        <v>0</v>
      </c>
      <c r="BL99" s="24" t="s">
        <v>291</v>
      </c>
      <c r="BM99" s="24" t="s">
        <v>956</v>
      </c>
    </row>
    <row r="100" spans="2:65" s="1" customFormat="1" ht="22.9" customHeight="1">
      <c r="B100" s="41"/>
      <c r="C100" s="192" t="s">
        <v>246</v>
      </c>
      <c r="D100" s="192" t="s">
        <v>142</v>
      </c>
      <c r="E100" s="193" t="s">
        <v>957</v>
      </c>
      <c r="F100" s="194" t="s">
        <v>958</v>
      </c>
      <c r="G100" s="195" t="s">
        <v>203</v>
      </c>
      <c r="H100" s="196">
        <v>100</v>
      </c>
      <c r="I100" s="197"/>
      <c r="J100" s="198">
        <f t="shared" si="0"/>
        <v>0</v>
      </c>
      <c r="K100" s="194" t="s">
        <v>146</v>
      </c>
      <c r="L100" s="61"/>
      <c r="M100" s="199" t="s">
        <v>21</v>
      </c>
      <c r="N100" s="200" t="s">
        <v>43</v>
      </c>
      <c r="O100" s="42"/>
      <c r="P100" s="201">
        <f t="shared" si="1"/>
        <v>0</v>
      </c>
      <c r="Q100" s="201">
        <v>5.1999999999999995E-4</v>
      </c>
      <c r="R100" s="201">
        <f t="shared" si="2"/>
        <v>5.1999999999999998E-2</v>
      </c>
      <c r="S100" s="201">
        <v>0</v>
      </c>
      <c r="T100" s="202">
        <f t="shared" si="3"/>
        <v>0</v>
      </c>
      <c r="AR100" s="24" t="s">
        <v>291</v>
      </c>
      <c r="AT100" s="24" t="s">
        <v>142</v>
      </c>
      <c r="AU100" s="24" t="s">
        <v>82</v>
      </c>
      <c r="AY100" s="24" t="s">
        <v>139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80</v>
      </c>
      <c r="BK100" s="203">
        <f t="shared" si="9"/>
        <v>0</v>
      </c>
      <c r="BL100" s="24" t="s">
        <v>291</v>
      </c>
      <c r="BM100" s="24" t="s">
        <v>959</v>
      </c>
    </row>
    <row r="101" spans="2:65" s="1" customFormat="1" ht="22.9" customHeight="1">
      <c r="B101" s="41"/>
      <c r="C101" s="192" t="s">
        <v>250</v>
      </c>
      <c r="D101" s="192" t="s">
        <v>142</v>
      </c>
      <c r="E101" s="193" t="s">
        <v>960</v>
      </c>
      <c r="F101" s="194" t="s">
        <v>961</v>
      </c>
      <c r="G101" s="195" t="s">
        <v>203</v>
      </c>
      <c r="H101" s="196">
        <v>215</v>
      </c>
      <c r="I101" s="197"/>
      <c r="J101" s="198">
        <f t="shared" si="0"/>
        <v>0</v>
      </c>
      <c r="K101" s="194" t="s">
        <v>146</v>
      </c>
      <c r="L101" s="61"/>
      <c r="M101" s="199" t="s">
        <v>21</v>
      </c>
      <c r="N101" s="200" t="s">
        <v>43</v>
      </c>
      <c r="O101" s="42"/>
      <c r="P101" s="201">
        <f t="shared" si="1"/>
        <v>0</v>
      </c>
      <c r="Q101" s="201">
        <v>5.9000000000000003E-4</v>
      </c>
      <c r="R101" s="201">
        <f t="shared" si="2"/>
        <v>0.12685000000000002</v>
      </c>
      <c r="S101" s="201">
        <v>0</v>
      </c>
      <c r="T101" s="202">
        <f t="shared" si="3"/>
        <v>0</v>
      </c>
      <c r="AR101" s="24" t="s">
        <v>291</v>
      </c>
      <c r="AT101" s="24" t="s">
        <v>142</v>
      </c>
      <c r="AU101" s="24" t="s">
        <v>82</v>
      </c>
      <c r="AY101" s="24" t="s">
        <v>139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4" t="s">
        <v>80</v>
      </c>
      <c r="BK101" s="203">
        <f t="shared" si="9"/>
        <v>0</v>
      </c>
      <c r="BL101" s="24" t="s">
        <v>291</v>
      </c>
      <c r="BM101" s="24" t="s">
        <v>962</v>
      </c>
    </row>
    <row r="102" spans="2:65" s="1" customFormat="1" ht="22.9" customHeight="1">
      <c r="B102" s="41"/>
      <c r="C102" s="192" t="s">
        <v>259</v>
      </c>
      <c r="D102" s="192" t="s">
        <v>142</v>
      </c>
      <c r="E102" s="193" t="s">
        <v>963</v>
      </c>
      <c r="F102" s="194" t="s">
        <v>964</v>
      </c>
      <c r="G102" s="195" t="s">
        <v>203</v>
      </c>
      <c r="H102" s="196">
        <v>110</v>
      </c>
      <c r="I102" s="197"/>
      <c r="J102" s="198">
        <f t="shared" si="0"/>
        <v>0</v>
      </c>
      <c r="K102" s="194" t="s">
        <v>146</v>
      </c>
      <c r="L102" s="61"/>
      <c r="M102" s="199" t="s">
        <v>21</v>
      </c>
      <c r="N102" s="200" t="s">
        <v>43</v>
      </c>
      <c r="O102" s="42"/>
      <c r="P102" s="201">
        <f t="shared" si="1"/>
        <v>0</v>
      </c>
      <c r="Q102" s="201">
        <v>1.2099999999999999E-3</v>
      </c>
      <c r="R102" s="201">
        <f t="shared" si="2"/>
        <v>0.1331</v>
      </c>
      <c r="S102" s="201">
        <v>0</v>
      </c>
      <c r="T102" s="202">
        <f t="shared" si="3"/>
        <v>0</v>
      </c>
      <c r="AR102" s="24" t="s">
        <v>291</v>
      </c>
      <c r="AT102" s="24" t="s">
        <v>142</v>
      </c>
      <c r="AU102" s="24" t="s">
        <v>82</v>
      </c>
      <c r="AY102" s="24" t="s">
        <v>139</v>
      </c>
      <c r="BE102" s="203">
        <f t="shared" si="4"/>
        <v>0</v>
      </c>
      <c r="BF102" s="203">
        <f t="shared" si="5"/>
        <v>0</v>
      </c>
      <c r="BG102" s="203">
        <f t="shared" si="6"/>
        <v>0</v>
      </c>
      <c r="BH102" s="203">
        <f t="shared" si="7"/>
        <v>0</v>
      </c>
      <c r="BI102" s="203">
        <f t="shared" si="8"/>
        <v>0</v>
      </c>
      <c r="BJ102" s="24" t="s">
        <v>80</v>
      </c>
      <c r="BK102" s="203">
        <f t="shared" si="9"/>
        <v>0</v>
      </c>
      <c r="BL102" s="24" t="s">
        <v>291</v>
      </c>
      <c r="BM102" s="24" t="s">
        <v>965</v>
      </c>
    </row>
    <row r="103" spans="2:65" s="1" customFormat="1" ht="22.9" customHeight="1">
      <c r="B103" s="41"/>
      <c r="C103" s="192" t="s">
        <v>10</v>
      </c>
      <c r="D103" s="192" t="s">
        <v>142</v>
      </c>
      <c r="E103" s="193" t="s">
        <v>966</v>
      </c>
      <c r="F103" s="194" t="s">
        <v>967</v>
      </c>
      <c r="G103" s="195" t="s">
        <v>203</v>
      </c>
      <c r="H103" s="196">
        <v>110</v>
      </c>
      <c r="I103" s="197"/>
      <c r="J103" s="198">
        <f t="shared" si="0"/>
        <v>0</v>
      </c>
      <c r="K103" s="194" t="s">
        <v>146</v>
      </c>
      <c r="L103" s="61"/>
      <c r="M103" s="199" t="s">
        <v>21</v>
      </c>
      <c r="N103" s="200" t="s">
        <v>43</v>
      </c>
      <c r="O103" s="42"/>
      <c r="P103" s="201">
        <f t="shared" si="1"/>
        <v>0</v>
      </c>
      <c r="Q103" s="201">
        <v>8.9999999999999998E-4</v>
      </c>
      <c r="R103" s="201">
        <f t="shared" si="2"/>
        <v>9.8999999999999991E-2</v>
      </c>
      <c r="S103" s="201">
        <v>0</v>
      </c>
      <c r="T103" s="202">
        <f t="shared" si="3"/>
        <v>0</v>
      </c>
      <c r="AR103" s="24" t="s">
        <v>291</v>
      </c>
      <c r="AT103" s="24" t="s">
        <v>142</v>
      </c>
      <c r="AU103" s="24" t="s">
        <v>82</v>
      </c>
      <c r="AY103" s="24" t="s">
        <v>139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4" t="s">
        <v>80</v>
      </c>
      <c r="BK103" s="203">
        <f t="shared" si="9"/>
        <v>0</v>
      </c>
      <c r="BL103" s="24" t="s">
        <v>291</v>
      </c>
      <c r="BM103" s="24" t="s">
        <v>968</v>
      </c>
    </row>
    <row r="104" spans="2:65" s="1" customFormat="1" ht="22.9" customHeight="1">
      <c r="B104" s="41"/>
      <c r="C104" s="192" t="s">
        <v>291</v>
      </c>
      <c r="D104" s="192" t="s">
        <v>142</v>
      </c>
      <c r="E104" s="193" t="s">
        <v>969</v>
      </c>
      <c r="F104" s="194" t="s">
        <v>970</v>
      </c>
      <c r="G104" s="195" t="s">
        <v>203</v>
      </c>
      <c r="H104" s="196">
        <v>32</v>
      </c>
      <c r="I104" s="197"/>
      <c r="J104" s="198">
        <f t="shared" si="0"/>
        <v>0</v>
      </c>
      <c r="K104" s="194" t="s">
        <v>146</v>
      </c>
      <c r="L104" s="61"/>
      <c r="M104" s="199" t="s">
        <v>21</v>
      </c>
      <c r="N104" s="200" t="s">
        <v>43</v>
      </c>
      <c r="O104" s="42"/>
      <c r="P104" s="201">
        <f t="shared" si="1"/>
        <v>0</v>
      </c>
      <c r="Q104" s="201">
        <v>2.3600000000000001E-3</v>
      </c>
      <c r="R104" s="201">
        <f t="shared" si="2"/>
        <v>7.5520000000000004E-2</v>
      </c>
      <c r="S104" s="201">
        <v>0</v>
      </c>
      <c r="T104" s="202">
        <f t="shared" si="3"/>
        <v>0</v>
      </c>
      <c r="AR104" s="24" t="s">
        <v>291</v>
      </c>
      <c r="AT104" s="24" t="s">
        <v>142</v>
      </c>
      <c r="AU104" s="24" t="s">
        <v>82</v>
      </c>
      <c r="AY104" s="24" t="s">
        <v>139</v>
      </c>
      <c r="BE104" s="203">
        <f t="shared" si="4"/>
        <v>0</v>
      </c>
      <c r="BF104" s="203">
        <f t="shared" si="5"/>
        <v>0</v>
      </c>
      <c r="BG104" s="203">
        <f t="shared" si="6"/>
        <v>0</v>
      </c>
      <c r="BH104" s="203">
        <f t="shared" si="7"/>
        <v>0</v>
      </c>
      <c r="BI104" s="203">
        <f t="shared" si="8"/>
        <v>0</v>
      </c>
      <c r="BJ104" s="24" t="s">
        <v>80</v>
      </c>
      <c r="BK104" s="203">
        <f t="shared" si="9"/>
        <v>0</v>
      </c>
      <c r="BL104" s="24" t="s">
        <v>291</v>
      </c>
      <c r="BM104" s="24" t="s">
        <v>971</v>
      </c>
    </row>
    <row r="105" spans="2:65" s="1" customFormat="1" ht="22.9" customHeight="1">
      <c r="B105" s="41"/>
      <c r="C105" s="192" t="s">
        <v>298</v>
      </c>
      <c r="D105" s="192" t="s">
        <v>142</v>
      </c>
      <c r="E105" s="193" t="s">
        <v>972</v>
      </c>
      <c r="F105" s="194" t="s">
        <v>973</v>
      </c>
      <c r="G105" s="195" t="s">
        <v>159</v>
      </c>
      <c r="H105" s="196">
        <v>60</v>
      </c>
      <c r="I105" s="197"/>
      <c r="J105" s="198">
        <f t="shared" si="0"/>
        <v>0</v>
      </c>
      <c r="K105" s="194" t="s">
        <v>146</v>
      </c>
      <c r="L105" s="61"/>
      <c r="M105" s="199" t="s">
        <v>21</v>
      </c>
      <c r="N105" s="200" t="s">
        <v>43</v>
      </c>
      <c r="O105" s="42"/>
      <c r="P105" s="201">
        <f t="shared" si="1"/>
        <v>0</v>
      </c>
      <c r="Q105" s="201">
        <v>0</v>
      </c>
      <c r="R105" s="201">
        <f t="shared" si="2"/>
        <v>0</v>
      </c>
      <c r="S105" s="201">
        <v>0</v>
      </c>
      <c r="T105" s="202">
        <f t="shared" si="3"/>
        <v>0</v>
      </c>
      <c r="AR105" s="24" t="s">
        <v>291</v>
      </c>
      <c r="AT105" s="24" t="s">
        <v>142</v>
      </c>
      <c r="AU105" s="24" t="s">
        <v>82</v>
      </c>
      <c r="AY105" s="24" t="s">
        <v>139</v>
      </c>
      <c r="BE105" s="203">
        <f t="shared" si="4"/>
        <v>0</v>
      </c>
      <c r="BF105" s="203">
        <f t="shared" si="5"/>
        <v>0</v>
      </c>
      <c r="BG105" s="203">
        <f t="shared" si="6"/>
        <v>0</v>
      </c>
      <c r="BH105" s="203">
        <f t="shared" si="7"/>
        <v>0</v>
      </c>
      <c r="BI105" s="203">
        <f t="shared" si="8"/>
        <v>0</v>
      </c>
      <c r="BJ105" s="24" t="s">
        <v>80</v>
      </c>
      <c r="BK105" s="203">
        <f t="shared" si="9"/>
        <v>0</v>
      </c>
      <c r="BL105" s="24" t="s">
        <v>291</v>
      </c>
      <c r="BM105" s="24" t="s">
        <v>974</v>
      </c>
    </row>
    <row r="106" spans="2:65" s="1" customFormat="1" ht="22.9" customHeight="1">
      <c r="B106" s="41"/>
      <c r="C106" s="192" t="s">
        <v>313</v>
      </c>
      <c r="D106" s="192" t="s">
        <v>142</v>
      </c>
      <c r="E106" s="193" t="s">
        <v>975</v>
      </c>
      <c r="F106" s="194" t="s">
        <v>976</v>
      </c>
      <c r="G106" s="195" t="s">
        <v>159</v>
      </c>
      <c r="H106" s="196">
        <v>12</v>
      </c>
      <c r="I106" s="197"/>
      <c r="J106" s="198">
        <f t="shared" si="0"/>
        <v>0</v>
      </c>
      <c r="K106" s="194" t="s">
        <v>146</v>
      </c>
      <c r="L106" s="61"/>
      <c r="M106" s="199" t="s">
        <v>21</v>
      </c>
      <c r="N106" s="200" t="s">
        <v>43</v>
      </c>
      <c r="O106" s="42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4" t="s">
        <v>291</v>
      </c>
      <c r="AT106" s="24" t="s">
        <v>142</v>
      </c>
      <c r="AU106" s="24" t="s">
        <v>82</v>
      </c>
      <c r="AY106" s="24" t="s">
        <v>139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4" t="s">
        <v>80</v>
      </c>
      <c r="BK106" s="203">
        <f t="shared" si="9"/>
        <v>0</v>
      </c>
      <c r="BL106" s="24" t="s">
        <v>291</v>
      </c>
      <c r="BM106" s="24" t="s">
        <v>977</v>
      </c>
    </row>
    <row r="107" spans="2:65" s="1" customFormat="1" ht="22.9" customHeight="1">
      <c r="B107" s="41"/>
      <c r="C107" s="192" t="s">
        <v>332</v>
      </c>
      <c r="D107" s="192" t="s">
        <v>142</v>
      </c>
      <c r="E107" s="193" t="s">
        <v>978</v>
      </c>
      <c r="F107" s="194" t="s">
        <v>979</v>
      </c>
      <c r="G107" s="195" t="s">
        <v>159</v>
      </c>
      <c r="H107" s="196">
        <v>35</v>
      </c>
      <c r="I107" s="197"/>
      <c r="J107" s="198">
        <f t="shared" si="0"/>
        <v>0</v>
      </c>
      <c r="K107" s="194" t="s">
        <v>146</v>
      </c>
      <c r="L107" s="61"/>
      <c r="M107" s="199" t="s">
        <v>21</v>
      </c>
      <c r="N107" s="200" t="s">
        <v>43</v>
      </c>
      <c r="O107" s="42"/>
      <c r="P107" s="201">
        <f t="shared" si="1"/>
        <v>0</v>
      </c>
      <c r="Q107" s="201">
        <v>0</v>
      </c>
      <c r="R107" s="201">
        <f t="shared" si="2"/>
        <v>0</v>
      </c>
      <c r="S107" s="201">
        <v>0</v>
      </c>
      <c r="T107" s="202">
        <f t="shared" si="3"/>
        <v>0</v>
      </c>
      <c r="AR107" s="24" t="s">
        <v>291</v>
      </c>
      <c r="AT107" s="24" t="s">
        <v>142</v>
      </c>
      <c r="AU107" s="24" t="s">
        <v>82</v>
      </c>
      <c r="AY107" s="24" t="s">
        <v>139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4" t="s">
        <v>80</v>
      </c>
      <c r="BK107" s="203">
        <f t="shared" si="9"/>
        <v>0</v>
      </c>
      <c r="BL107" s="24" t="s">
        <v>291</v>
      </c>
      <c r="BM107" s="24" t="s">
        <v>980</v>
      </c>
    </row>
    <row r="108" spans="2:65" s="1" customFormat="1" ht="22.9" customHeight="1">
      <c r="B108" s="41"/>
      <c r="C108" s="192" t="s">
        <v>338</v>
      </c>
      <c r="D108" s="192" t="s">
        <v>142</v>
      </c>
      <c r="E108" s="193" t="s">
        <v>981</v>
      </c>
      <c r="F108" s="194" t="s">
        <v>982</v>
      </c>
      <c r="G108" s="195" t="s">
        <v>159</v>
      </c>
      <c r="H108" s="196">
        <v>6</v>
      </c>
      <c r="I108" s="197"/>
      <c r="J108" s="198">
        <f t="shared" si="0"/>
        <v>0</v>
      </c>
      <c r="K108" s="194" t="s">
        <v>146</v>
      </c>
      <c r="L108" s="61"/>
      <c r="M108" s="199" t="s">
        <v>21</v>
      </c>
      <c r="N108" s="200" t="s">
        <v>43</v>
      </c>
      <c r="O108" s="42"/>
      <c r="P108" s="201">
        <f t="shared" si="1"/>
        <v>0</v>
      </c>
      <c r="Q108" s="201">
        <v>6.8999999999999999E-3</v>
      </c>
      <c r="R108" s="201">
        <f t="shared" si="2"/>
        <v>4.1399999999999999E-2</v>
      </c>
      <c r="S108" s="201">
        <v>0</v>
      </c>
      <c r="T108" s="202">
        <f t="shared" si="3"/>
        <v>0</v>
      </c>
      <c r="AR108" s="24" t="s">
        <v>291</v>
      </c>
      <c r="AT108" s="24" t="s">
        <v>142</v>
      </c>
      <c r="AU108" s="24" t="s">
        <v>82</v>
      </c>
      <c r="AY108" s="24" t="s">
        <v>139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4" t="s">
        <v>80</v>
      </c>
      <c r="BK108" s="203">
        <f t="shared" si="9"/>
        <v>0</v>
      </c>
      <c r="BL108" s="24" t="s">
        <v>291</v>
      </c>
      <c r="BM108" s="24" t="s">
        <v>983</v>
      </c>
    </row>
    <row r="109" spans="2:65" s="1" customFormat="1" ht="14.45" customHeight="1">
      <c r="B109" s="41"/>
      <c r="C109" s="192" t="s">
        <v>9</v>
      </c>
      <c r="D109" s="192" t="s">
        <v>142</v>
      </c>
      <c r="E109" s="193" t="s">
        <v>984</v>
      </c>
      <c r="F109" s="194" t="s">
        <v>985</v>
      </c>
      <c r="G109" s="195" t="s">
        <v>203</v>
      </c>
      <c r="H109" s="196">
        <v>497</v>
      </c>
      <c r="I109" s="197"/>
      <c r="J109" s="198">
        <f t="shared" si="0"/>
        <v>0</v>
      </c>
      <c r="K109" s="194" t="s">
        <v>146</v>
      </c>
      <c r="L109" s="61"/>
      <c r="M109" s="199" t="s">
        <v>21</v>
      </c>
      <c r="N109" s="200" t="s">
        <v>43</v>
      </c>
      <c r="O109" s="42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4" t="s">
        <v>291</v>
      </c>
      <c r="AT109" s="24" t="s">
        <v>142</v>
      </c>
      <c r="AU109" s="24" t="s">
        <v>82</v>
      </c>
      <c r="AY109" s="24" t="s">
        <v>139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4" t="s">
        <v>80</v>
      </c>
      <c r="BK109" s="203">
        <f t="shared" si="9"/>
        <v>0</v>
      </c>
      <c r="BL109" s="24" t="s">
        <v>291</v>
      </c>
      <c r="BM109" s="24" t="s">
        <v>986</v>
      </c>
    </row>
    <row r="110" spans="2:65" s="12" customFormat="1" ht="13.5">
      <c r="B110" s="215"/>
      <c r="C110" s="216"/>
      <c r="D110" s="206" t="s">
        <v>149</v>
      </c>
      <c r="E110" s="217" t="s">
        <v>21</v>
      </c>
      <c r="F110" s="218" t="s">
        <v>987</v>
      </c>
      <c r="G110" s="216"/>
      <c r="H110" s="219">
        <v>497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149</v>
      </c>
      <c r="AU110" s="225" t="s">
        <v>82</v>
      </c>
      <c r="AV110" s="12" t="s">
        <v>82</v>
      </c>
      <c r="AW110" s="12" t="s">
        <v>35</v>
      </c>
      <c r="AX110" s="12" t="s">
        <v>80</v>
      </c>
      <c r="AY110" s="225" t="s">
        <v>139</v>
      </c>
    </row>
    <row r="111" spans="2:65" s="1" customFormat="1" ht="14.45" customHeight="1">
      <c r="B111" s="41"/>
      <c r="C111" s="248" t="s">
        <v>352</v>
      </c>
      <c r="D111" s="248" t="s">
        <v>347</v>
      </c>
      <c r="E111" s="249" t="s">
        <v>988</v>
      </c>
      <c r="F111" s="250" t="s">
        <v>989</v>
      </c>
      <c r="G111" s="251" t="s">
        <v>990</v>
      </c>
      <c r="H111" s="252">
        <v>2</v>
      </c>
      <c r="I111" s="253"/>
      <c r="J111" s="254">
        <f>ROUND(I111*H111,2)</f>
        <v>0</v>
      </c>
      <c r="K111" s="250" t="s">
        <v>371</v>
      </c>
      <c r="L111" s="255"/>
      <c r="M111" s="256" t="s">
        <v>21</v>
      </c>
      <c r="N111" s="257" t="s">
        <v>43</v>
      </c>
      <c r="O111" s="42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4" t="s">
        <v>413</v>
      </c>
      <c r="AT111" s="24" t="s">
        <v>347</v>
      </c>
      <c r="AU111" s="24" t="s">
        <v>82</v>
      </c>
      <c r="AY111" s="24" t="s">
        <v>139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80</v>
      </c>
      <c r="BK111" s="203">
        <f>ROUND(I111*H111,2)</f>
        <v>0</v>
      </c>
      <c r="BL111" s="24" t="s">
        <v>291</v>
      </c>
      <c r="BM111" s="24" t="s">
        <v>991</v>
      </c>
    </row>
    <row r="112" spans="2:65" s="1" customFormat="1" ht="14.45" customHeight="1">
      <c r="B112" s="41"/>
      <c r="C112" s="192" t="s">
        <v>359</v>
      </c>
      <c r="D112" s="192" t="s">
        <v>142</v>
      </c>
      <c r="E112" s="193" t="s">
        <v>992</v>
      </c>
      <c r="F112" s="194" t="s">
        <v>993</v>
      </c>
      <c r="G112" s="195" t="s">
        <v>159</v>
      </c>
      <c r="H112" s="196">
        <v>41</v>
      </c>
      <c r="I112" s="197"/>
      <c r="J112" s="198">
        <f>ROUND(I112*H112,2)</f>
        <v>0</v>
      </c>
      <c r="K112" s="194" t="s">
        <v>146</v>
      </c>
      <c r="L112" s="61"/>
      <c r="M112" s="199" t="s">
        <v>21</v>
      </c>
      <c r="N112" s="200" t="s">
        <v>43</v>
      </c>
      <c r="O112" s="42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4" t="s">
        <v>291</v>
      </c>
      <c r="AT112" s="24" t="s">
        <v>142</v>
      </c>
      <c r="AU112" s="24" t="s">
        <v>82</v>
      </c>
      <c r="AY112" s="24" t="s">
        <v>139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80</v>
      </c>
      <c r="BK112" s="203">
        <f>ROUND(I112*H112,2)</f>
        <v>0</v>
      </c>
      <c r="BL112" s="24" t="s">
        <v>291</v>
      </c>
      <c r="BM112" s="24" t="s">
        <v>994</v>
      </c>
    </row>
    <row r="113" spans="2:65" s="12" customFormat="1" ht="13.5">
      <c r="B113" s="215"/>
      <c r="C113" s="216"/>
      <c r="D113" s="206" t="s">
        <v>149</v>
      </c>
      <c r="E113" s="217" t="s">
        <v>21</v>
      </c>
      <c r="F113" s="218" t="s">
        <v>995</v>
      </c>
      <c r="G113" s="216"/>
      <c r="H113" s="219">
        <v>41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149</v>
      </c>
      <c r="AU113" s="225" t="s">
        <v>82</v>
      </c>
      <c r="AV113" s="12" t="s">
        <v>82</v>
      </c>
      <c r="AW113" s="12" t="s">
        <v>35</v>
      </c>
      <c r="AX113" s="12" t="s">
        <v>80</v>
      </c>
      <c r="AY113" s="225" t="s">
        <v>139</v>
      </c>
    </row>
    <row r="114" spans="2:65" s="1" customFormat="1" ht="34.15" customHeight="1">
      <c r="B114" s="41"/>
      <c r="C114" s="192" t="s">
        <v>363</v>
      </c>
      <c r="D114" s="192" t="s">
        <v>142</v>
      </c>
      <c r="E114" s="193" t="s">
        <v>996</v>
      </c>
      <c r="F114" s="194" t="s">
        <v>997</v>
      </c>
      <c r="G114" s="195" t="s">
        <v>176</v>
      </c>
      <c r="H114" s="196">
        <v>0.57099999999999995</v>
      </c>
      <c r="I114" s="197"/>
      <c r="J114" s="198">
        <f>ROUND(I114*H114,2)</f>
        <v>0</v>
      </c>
      <c r="K114" s="194" t="s">
        <v>146</v>
      </c>
      <c r="L114" s="61"/>
      <c r="M114" s="199" t="s">
        <v>21</v>
      </c>
      <c r="N114" s="200" t="s">
        <v>43</v>
      </c>
      <c r="O114" s="42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4" t="s">
        <v>291</v>
      </c>
      <c r="AT114" s="24" t="s">
        <v>142</v>
      </c>
      <c r="AU114" s="24" t="s">
        <v>82</v>
      </c>
      <c r="AY114" s="24" t="s">
        <v>139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80</v>
      </c>
      <c r="BK114" s="203">
        <f>ROUND(I114*H114,2)</f>
        <v>0</v>
      </c>
      <c r="BL114" s="24" t="s">
        <v>291</v>
      </c>
      <c r="BM114" s="24" t="s">
        <v>998</v>
      </c>
    </row>
    <row r="115" spans="2:65" s="1" customFormat="1" ht="34.15" customHeight="1">
      <c r="B115" s="41"/>
      <c r="C115" s="192" t="s">
        <v>368</v>
      </c>
      <c r="D115" s="192" t="s">
        <v>142</v>
      </c>
      <c r="E115" s="193" t="s">
        <v>999</v>
      </c>
      <c r="F115" s="194" t="s">
        <v>1000</v>
      </c>
      <c r="G115" s="195" t="s">
        <v>176</v>
      </c>
      <c r="H115" s="196">
        <v>0.57099999999999995</v>
      </c>
      <c r="I115" s="197"/>
      <c r="J115" s="198">
        <f>ROUND(I115*H115,2)</f>
        <v>0</v>
      </c>
      <c r="K115" s="194" t="s">
        <v>146</v>
      </c>
      <c r="L115" s="61"/>
      <c r="M115" s="199" t="s">
        <v>21</v>
      </c>
      <c r="N115" s="200" t="s">
        <v>43</v>
      </c>
      <c r="O115" s="42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4" t="s">
        <v>291</v>
      </c>
      <c r="AT115" s="24" t="s">
        <v>142</v>
      </c>
      <c r="AU115" s="24" t="s">
        <v>82</v>
      </c>
      <c r="AY115" s="24" t="s">
        <v>139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80</v>
      </c>
      <c r="BK115" s="203">
        <f>ROUND(I115*H115,2)</f>
        <v>0</v>
      </c>
      <c r="BL115" s="24" t="s">
        <v>291</v>
      </c>
      <c r="BM115" s="24" t="s">
        <v>1001</v>
      </c>
    </row>
    <row r="116" spans="2:65" s="10" customFormat="1" ht="29.85" customHeight="1">
      <c r="B116" s="176"/>
      <c r="C116" s="177"/>
      <c r="D116" s="178" t="s">
        <v>71</v>
      </c>
      <c r="E116" s="190" t="s">
        <v>1002</v>
      </c>
      <c r="F116" s="190" t="s">
        <v>1003</v>
      </c>
      <c r="G116" s="177"/>
      <c r="H116" s="177"/>
      <c r="I116" s="180"/>
      <c r="J116" s="191">
        <f>BK116</f>
        <v>0</v>
      </c>
      <c r="K116" s="177"/>
      <c r="L116" s="182"/>
      <c r="M116" s="183"/>
      <c r="N116" s="184"/>
      <c r="O116" s="184"/>
      <c r="P116" s="185">
        <f>SUM(P117:P139)</f>
        <v>0</v>
      </c>
      <c r="Q116" s="184"/>
      <c r="R116" s="185">
        <f>SUM(R117:R139)</f>
        <v>1.3831399999999996</v>
      </c>
      <c r="S116" s="184"/>
      <c r="T116" s="186">
        <f>SUM(T117:T139)</f>
        <v>0.58787999999999996</v>
      </c>
      <c r="AR116" s="187" t="s">
        <v>82</v>
      </c>
      <c r="AT116" s="188" t="s">
        <v>71</v>
      </c>
      <c r="AU116" s="188" t="s">
        <v>80</v>
      </c>
      <c r="AY116" s="187" t="s">
        <v>139</v>
      </c>
      <c r="BK116" s="189">
        <f>SUM(BK117:BK139)</f>
        <v>0</v>
      </c>
    </row>
    <row r="117" spans="2:65" s="1" customFormat="1" ht="22.9" customHeight="1">
      <c r="B117" s="41"/>
      <c r="C117" s="192" t="s">
        <v>374</v>
      </c>
      <c r="D117" s="192" t="s">
        <v>142</v>
      </c>
      <c r="E117" s="193" t="s">
        <v>1004</v>
      </c>
      <c r="F117" s="194" t="s">
        <v>1005</v>
      </c>
      <c r="G117" s="195" t="s">
        <v>203</v>
      </c>
      <c r="H117" s="196">
        <v>164</v>
      </c>
      <c r="I117" s="197"/>
      <c r="J117" s="198">
        <f t="shared" ref="J117:J128" si="10">ROUND(I117*H117,2)</f>
        <v>0</v>
      </c>
      <c r="K117" s="194" t="s">
        <v>146</v>
      </c>
      <c r="L117" s="61"/>
      <c r="M117" s="199" t="s">
        <v>21</v>
      </c>
      <c r="N117" s="200" t="s">
        <v>43</v>
      </c>
      <c r="O117" s="42"/>
      <c r="P117" s="201">
        <f t="shared" ref="P117:P128" si="11">O117*H117</f>
        <v>0</v>
      </c>
      <c r="Q117" s="201">
        <v>0</v>
      </c>
      <c r="R117" s="201">
        <f t="shared" ref="R117:R128" si="12">Q117*H117</f>
        <v>0</v>
      </c>
      <c r="S117" s="201">
        <v>2.1299999999999999E-3</v>
      </c>
      <c r="T117" s="202">
        <f t="shared" ref="T117:T128" si="13">S117*H117</f>
        <v>0.34931999999999996</v>
      </c>
      <c r="AR117" s="24" t="s">
        <v>291</v>
      </c>
      <c r="AT117" s="24" t="s">
        <v>142</v>
      </c>
      <c r="AU117" s="24" t="s">
        <v>82</v>
      </c>
      <c r="AY117" s="24" t="s">
        <v>139</v>
      </c>
      <c r="BE117" s="203">
        <f t="shared" ref="BE117:BE128" si="14">IF(N117="základní",J117,0)</f>
        <v>0</v>
      </c>
      <c r="BF117" s="203">
        <f t="shared" ref="BF117:BF128" si="15">IF(N117="snížená",J117,0)</f>
        <v>0</v>
      </c>
      <c r="BG117" s="203">
        <f t="shared" ref="BG117:BG128" si="16">IF(N117="zákl. přenesená",J117,0)</f>
        <v>0</v>
      </c>
      <c r="BH117" s="203">
        <f t="shared" ref="BH117:BH128" si="17">IF(N117="sníž. přenesená",J117,0)</f>
        <v>0</v>
      </c>
      <c r="BI117" s="203">
        <f t="shared" ref="BI117:BI128" si="18">IF(N117="nulová",J117,0)</f>
        <v>0</v>
      </c>
      <c r="BJ117" s="24" t="s">
        <v>80</v>
      </c>
      <c r="BK117" s="203">
        <f t="shared" ref="BK117:BK128" si="19">ROUND(I117*H117,2)</f>
        <v>0</v>
      </c>
      <c r="BL117" s="24" t="s">
        <v>291</v>
      </c>
      <c r="BM117" s="24" t="s">
        <v>1006</v>
      </c>
    </row>
    <row r="118" spans="2:65" s="1" customFormat="1" ht="22.9" customHeight="1">
      <c r="B118" s="41"/>
      <c r="C118" s="192" t="s">
        <v>379</v>
      </c>
      <c r="D118" s="192" t="s">
        <v>142</v>
      </c>
      <c r="E118" s="193" t="s">
        <v>1007</v>
      </c>
      <c r="F118" s="194" t="s">
        <v>1008</v>
      </c>
      <c r="G118" s="195" t="s">
        <v>203</v>
      </c>
      <c r="H118" s="196">
        <v>48</v>
      </c>
      <c r="I118" s="197"/>
      <c r="J118" s="198">
        <f t="shared" si="10"/>
        <v>0</v>
      </c>
      <c r="K118" s="194" t="s">
        <v>146</v>
      </c>
      <c r="L118" s="61"/>
      <c r="M118" s="199" t="s">
        <v>21</v>
      </c>
      <c r="N118" s="200" t="s">
        <v>43</v>
      </c>
      <c r="O118" s="42"/>
      <c r="P118" s="201">
        <f t="shared" si="11"/>
        <v>0</v>
      </c>
      <c r="Q118" s="201">
        <v>0</v>
      </c>
      <c r="R118" s="201">
        <f t="shared" si="12"/>
        <v>0</v>
      </c>
      <c r="S118" s="201">
        <v>4.9699999999999996E-3</v>
      </c>
      <c r="T118" s="202">
        <f t="shared" si="13"/>
        <v>0.23855999999999999</v>
      </c>
      <c r="AR118" s="24" t="s">
        <v>291</v>
      </c>
      <c r="AT118" s="24" t="s">
        <v>142</v>
      </c>
      <c r="AU118" s="24" t="s">
        <v>82</v>
      </c>
      <c r="AY118" s="24" t="s">
        <v>139</v>
      </c>
      <c r="BE118" s="203">
        <f t="shared" si="14"/>
        <v>0</v>
      </c>
      <c r="BF118" s="203">
        <f t="shared" si="15"/>
        <v>0</v>
      </c>
      <c r="BG118" s="203">
        <f t="shared" si="16"/>
        <v>0</v>
      </c>
      <c r="BH118" s="203">
        <f t="shared" si="17"/>
        <v>0</v>
      </c>
      <c r="BI118" s="203">
        <f t="shared" si="18"/>
        <v>0</v>
      </c>
      <c r="BJ118" s="24" t="s">
        <v>80</v>
      </c>
      <c r="BK118" s="203">
        <f t="shared" si="19"/>
        <v>0</v>
      </c>
      <c r="BL118" s="24" t="s">
        <v>291</v>
      </c>
      <c r="BM118" s="24" t="s">
        <v>1009</v>
      </c>
    </row>
    <row r="119" spans="2:65" s="1" customFormat="1" ht="22.9" customHeight="1">
      <c r="B119" s="41"/>
      <c r="C119" s="192" t="s">
        <v>383</v>
      </c>
      <c r="D119" s="192" t="s">
        <v>142</v>
      </c>
      <c r="E119" s="193" t="s">
        <v>1010</v>
      </c>
      <c r="F119" s="194" t="s">
        <v>1011</v>
      </c>
      <c r="G119" s="195" t="s">
        <v>203</v>
      </c>
      <c r="H119" s="196">
        <v>85</v>
      </c>
      <c r="I119" s="197"/>
      <c r="J119" s="198">
        <f t="shared" si="10"/>
        <v>0</v>
      </c>
      <c r="K119" s="194" t="s">
        <v>146</v>
      </c>
      <c r="L119" s="61"/>
      <c r="M119" s="199" t="s">
        <v>21</v>
      </c>
      <c r="N119" s="200" t="s">
        <v>43</v>
      </c>
      <c r="O119" s="42"/>
      <c r="P119" s="201">
        <f t="shared" si="11"/>
        <v>0</v>
      </c>
      <c r="Q119" s="201">
        <v>6.6E-4</v>
      </c>
      <c r="R119" s="201">
        <f t="shared" si="12"/>
        <v>5.6099999999999997E-2</v>
      </c>
      <c r="S119" s="201">
        <v>0</v>
      </c>
      <c r="T119" s="202">
        <f t="shared" si="13"/>
        <v>0</v>
      </c>
      <c r="AR119" s="24" t="s">
        <v>291</v>
      </c>
      <c r="AT119" s="24" t="s">
        <v>142</v>
      </c>
      <c r="AU119" s="24" t="s">
        <v>82</v>
      </c>
      <c r="AY119" s="24" t="s">
        <v>139</v>
      </c>
      <c r="BE119" s="203">
        <f t="shared" si="14"/>
        <v>0</v>
      </c>
      <c r="BF119" s="203">
        <f t="shared" si="15"/>
        <v>0</v>
      </c>
      <c r="BG119" s="203">
        <f t="shared" si="16"/>
        <v>0</v>
      </c>
      <c r="BH119" s="203">
        <f t="shared" si="17"/>
        <v>0</v>
      </c>
      <c r="BI119" s="203">
        <f t="shared" si="18"/>
        <v>0</v>
      </c>
      <c r="BJ119" s="24" t="s">
        <v>80</v>
      </c>
      <c r="BK119" s="203">
        <f t="shared" si="19"/>
        <v>0</v>
      </c>
      <c r="BL119" s="24" t="s">
        <v>291</v>
      </c>
      <c r="BM119" s="24" t="s">
        <v>1012</v>
      </c>
    </row>
    <row r="120" spans="2:65" s="1" customFormat="1" ht="22.9" customHeight="1">
      <c r="B120" s="41"/>
      <c r="C120" s="192" t="s">
        <v>389</v>
      </c>
      <c r="D120" s="192" t="s">
        <v>142</v>
      </c>
      <c r="E120" s="193" t="s">
        <v>1013</v>
      </c>
      <c r="F120" s="194" t="s">
        <v>1014</v>
      </c>
      <c r="G120" s="195" t="s">
        <v>203</v>
      </c>
      <c r="H120" s="196">
        <v>115</v>
      </c>
      <c r="I120" s="197"/>
      <c r="J120" s="198">
        <f t="shared" si="10"/>
        <v>0</v>
      </c>
      <c r="K120" s="194" t="s">
        <v>146</v>
      </c>
      <c r="L120" s="61"/>
      <c r="M120" s="199" t="s">
        <v>21</v>
      </c>
      <c r="N120" s="200" t="s">
        <v>43</v>
      </c>
      <c r="O120" s="42"/>
      <c r="P120" s="201">
        <f t="shared" si="11"/>
        <v>0</v>
      </c>
      <c r="Q120" s="201">
        <v>9.1E-4</v>
      </c>
      <c r="R120" s="201">
        <f t="shared" si="12"/>
        <v>0.10465000000000001</v>
      </c>
      <c r="S120" s="201">
        <v>0</v>
      </c>
      <c r="T120" s="202">
        <f t="shared" si="13"/>
        <v>0</v>
      </c>
      <c r="AR120" s="24" t="s">
        <v>291</v>
      </c>
      <c r="AT120" s="24" t="s">
        <v>142</v>
      </c>
      <c r="AU120" s="24" t="s">
        <v>82</v>
      </c>
      <c r="AY120" s="24" t="s">
        <v>139</v>
      </c>
      <c r="BE120" s="203">
        <f t="shared" si="14"/>
        <v>0</v>
      </c>
      <c r="BF120" s="203">
        <f t="shared" si="15"/>
        <v>0</v>
      </c>
      <c r="BG120" s="203">
        <f t="shared" si="16"/>
        <v>0</v>
      </c>
      <c r="BH120" s="203">
        <f t="shared" si="17"/>
        <v>0</v>
      </c>
      <c r="BI120" s="203">
        <f t="shared" si="18"/>
        <v>0</v>
      </c>
      <c r="BJ120" s="24" t="s">
        <v>80</v>
      </c>
      <c r="BK120" s="203">
        <f t="shared" si="19"/>
        <v>0</v>
      </c>
      <c r="BL120" s="24" t="s">
        <v>291</v>
      </c>
      <c r="BM120" s="24" t="s">
        <v>1015</v>
      </c>
    </row>
    <row r="121" spans="2:65" s="1" customFormat="1" ht="22.9" customHeight="1">
      <c r="B121" s="41"/>
      <c r="C121" s="192" t="s">
        <v>395</v>
      </c>
      <c r="D121" s="192" t="s">
        <v>142</v>
      </c>
      <c r="E121" s="193" t="s">
        <v>1016</v>
      </c>
      <c r="F121" s="194" t="s">
        <v>1017</v>
      </c>
      <c r="G121" s="195" t="s">
        <v>203</v>
      </c>
      <c r="H121" s="196">
        <v>100</v>
      </c>
      <c r="I121" s="197"/>
      <c r="J121" s="198">
        <f t="shared" si="10"/>
        <v>0</v>
      </c>
      <c r="K121" s="194" t="s">
        <v>146</v>
      </c>
      <c r="L121" s="61"/>
      <c r="M121" s="199" t="s">
        <v>21</v>
      </c>
      <c r="N121" s="200" t="s">
        <v>43</v>
      </c>
      <c r="O121" s="42"/>
      <c r="P121" s="201">
        <f t="shared" si="11"/>
        <v>0</v>
      </c>
      <c r="Q121" s="201">
        <v>1.1900000000000001E-3</v>
      </c>
      <c r="R121" s="201">
        <f t="shared" si="12"/>
        <v>0.11900000000000001</v>
      </c>
      <c r="S121" s="201">
        <v>0</v>
      </c>
      <c r="T121" s="202">
        <f t="shared" si="13"/>
        <v>0</v>
      </c>
      <c r="AR121" s="24" t="s">
        <v>291</v>
      </c>
      <c r="AT121" s="24" t="s">
        <v>142</v>
      </c>
      <c r="AU121" s="24" t="s">
        <v>82</v>
      </c>
      <c r="AY121" s="24" t="s">
        <v>139</v>
      </c>
      <c r="BE121" s="203">
        <f t="shared" si="14"/>
        <v>0</v>
      </c>
      <c r="BF121" s="203">
        <f t="shared" si="15"/>
        <v>0</v>
      </c>
      <c r="BG121" s="203">
        <f t="shared" si="16"/>
        <v>0</v>
      </c>
      <c r="BH121" s="203">
        <f t="shared" si="17"/>
        <v>0</v>
      </c>
      <c r="BI121" s="203">
        <f t="shared" si="18"/>
        <v>0</v>
      </c>
      <c r="BJ121" s="24" t="s">
        <v>80</v>
      </c>
      <c r="BK121" s="203">
        <f t="shared" si="19"/>
        <v>0</v>
      </c>
      <c r="BL121" s="24" t="s">
        <v>291</v>
      </c>
      <c r="BM121" s="24" t="s">
        <v>1018</v>
      </c>
    </row>
    <row r="122" spans="2:65" s="1" customFormat="1" ht="22.9" customHeight="1">
      <c r="B122" s="41"/>
      <c r="C122" s="192" t="s">
        <v>407</v>
      </c>
      <c r="D122" s="192" t="s">
        <v>142</v>
      </c>
      <c r="E122" s="193" t="s">
        <v>1019</v>
      </c>
      <c r="F122" s="194" t="s">
        <v>1020</v>
      </c>
      <c r="G122" s="195" t="s">
        <v>203</v>
      </c>
      <c r="H122" s="196">
        <v>56</v>
      </c>
      <c r="I122" s="197"/>
      <c r="J122" s="198">
        <f t="shared" si="10"/>
        <v>0</v>
      </c>
      <c r="K122" s="194" t="s">
        <v>146</v>
      </c>
      <c r="L122" s="61"/>
      <c r="M122" s="199" t="s">
        <v>21</v>
      </c>
      <c r="N122" s="200" t="s">
        <v>43</v>
      </c>
      <c r="O122" s="42"/>
      <c r="P122" s="201">
        <f t="shared" si="11"/>
        <v>0</v>
      </c>
      <c r="Q122" s="201">
        <v>2.5200000000000001E-3</v>
      </c>
      <c r="R122" s="201">
        <f t="shared" si="12"/>
        <v>0.14112</v>
      </c>
      <c r="S122" s="201">
        <v>0</v>
      </c>
      <c r="T122" s="202">
        <f t="shared" si="13"/>
        <v>0</v>
      </c>
      <c r="AR122" s="24" t="s">
        <v>291</v>
      </c>
      <c r="AT122" s="24" t="s">
        <v>142</v>
      </c>
      <c r="AU122" s="24" t="s">
        <v>82</v>
      </c>
      <c r="AY122" s="24" t="s">
        <v>139</v>
      </c>
      <c r="BE122" s="203">
        <f t="shared" si="14"/>
        <v>0</v>
      </c>
      <c r="BF122" s="203">
        <f t="shared" si="15"/>
        <v>0</v>
      </c>
      <c r="BG122" s="203">
        <f t="shared" si="16"/>
        <v>0</v>
      </c>
      <c r="BH122" s="203">
        <f t="shared" si="17"/>
        <v>0</v>
      </c>
      <c r="BI122" s="203">
        <f t="shared" si="18"/>
        <v>0</v>
      </c>
      <c r="BJ122" s="24" t="s">
        <v>80</v>
      </c>
      <c r="BK122" s="203">
        <f t="shared" si="19"/>
        <v>0</v>
      </c>
      <c r="BL122" s="24" t="s">
        <v>291</v>
      </c>
      <c r="BM122" s="24" t="s">
        <v>1021</v>
      </c>
    </row>
    <row r="123" spans="2:65" s="1" customFormat="1" ht="22.9" customHeight="1">
      <c r="B123" s="41"/>
      <c r="C123" s="192" t="s">
        <v>413</v>
      </c>
      <c r="D123" s="192" t="s">
        <v>142</v>
      </c>
      <c r="E123" s="193" t="s">
        <v>1022</v>
      </c>
      <c r="F123" s="194" t="s">
        <v>1023</v>
      </c>
      <c r="G123" s="195" t="s">
        <v>203</v>
      </c>
      <c r="H123" s="196">
        <v>225</v>
      </c>
      <c r="I123" s="197"/>
      <c r="J123" s="198">
        <f t="shared" si="10"/>
        <v>0</v>
      </c>
      <c r="K123" s="194" t="s">
        <v>146</v>
      </c>
      <c r="L123" s="61"/>
      <c r="M123" s="199" t="s">
        <v>21</v>
      </c>
      <c r="N123" s="200" t="s">
        <v>43</v>
      </c>
      <c r="O123" s="42"/>
      <c r="P123" s="201">
        <f t="shared" si="11"/>
        <v>0</v>
      </c>
      <c r="Q123" s="201">
        <v>7.7999999999999999E-4</v>
      </c>
      <c r="R123" s="201">
        <f t="shared" si="12"/>
        <v>0.17549999999999999</v>
      </c>
      <c r="S123" s="201">
        <v>0</v>
      </c>
      <c r="T123" s="202">
        <f t="shared" si="13"/>
        <v>0</v>
      </c>
      <c r="AR123" s="24" t="s">
        <v>291</v>
      </c>
      <c r="AT123" s="24" t="s">
        <v>142</v>
      </c>
      <c r="AU123" s="24" t="s">
        <v>82</v>
      </c>
      <c r="AY123" s="24" t="s">
        <v>139</v>
      </c>
      <c r="BE123" s="203">
        <f t="shared" si="14"/>
        <v>0</v>
      </c>
      <c r="BF123" s="203">
        <f t="shared" si="15"/>
        <v>0</v>
      </c>
      <c r="BG123" s="203">
        <f t="shared" si="16"/>
        <v>0</v>
      </c>
      <c r="BH123" s="203">
        <f t="shared" si="17"/>
        <v>0</v>
      </c>
      <c r="BI123" s="203">
        <f t="shared" si="18"/>
        <v>0</v>
      </c>
      <c r="BJ123" s="24" t="s">
        <v>80</v>
      </c>
      <c r="BK123" s="203">
        <f t="shared" si="19"/>
        <v>0</v>
      </c>
      <c r="BL123" s="24" t="s">
        <v>291</v>
      </c>
      <c r="BM123" s="24" t="s">
        <v>1024</v>
      </c>
    </row>
    <row r="124" spans="2:65" s="1" customFormat="1" ht="22.9" customHeight="1">
      <c r="B124" s="41"/>
      <c r="C124" s="192" t="s">
        <v>431</v>
      </c>
      <c r="D124" s="192" t="s">
        <v>142</v>
      </c>
      <c r="E124" s="193" t="s">
        <v>1025</v>
      </c>
      <c r="F124" s="194" t="s">
        <v>1026</v>
      </c>
      <c r="G124" s="195" t="s">
        <v>203</v>
      </c>
      <c r="H124" s="196">
        <v>220</v>
      </c>
      <c r="I124" s="197"/>
      <c r="J124" s="198">
        <f t="shared" si="10"/>
        <v>0</v>
      </c>
      <c r="K124" s="194" t="s">
        <v>146</v>
      </c>
      <c r="L124" s="61"/>
      <c r="M124" s="199" t="s">
        <v>21</v>
      </c>
      <c r="N124" s="200" t="s">
        <v>43</v>
      </c>
      <c r="O124" s="42"/>
      <c r="P124" s="201">
        <f t="shared" si="11"/>
        <v>0</v>
      </c>
      <c r="Q124" s="201">
        <v>9.6000000000000002E-4</v>
      </c>
      <c r="R124" s="201">
        <f t="shared" si="12"/>
        <v>0.2112</v>
      </c>
      <c r="S124" s="201">
        <v>0</v>
      </c>
      <c r="T124" s="202">
        <f t="shared" si="13"/>
        <v>0</v>
      </c>
      <c r="AR124" s="24" t="s">
        <v>291</v>
      </c>
      <c r="AT124" s="24" t="s">
        <v>142</v>
      </c>
      <c r="AU124" s="24" t="s">
        <v>82</v>
      </c>
      <c r="AY124" s="24" t="s">
        <v>139</v>
      </c>
      <c r="BE124" s="203">
        <f t="shared" si="14"/>
        <v>0</v>
      </c>
      <c r="BF124" s="203">
        <f t="shared" si="15"/>
        <v>0</v>
      </c>
      <c r="BG124" s="203">
        <f t="shared" si="16"/>
        <v>0</v>
      </c>
      <c r="BH124" s="203">
        <f t="shared" si="17"/>
        <v>0</v>
      </c>
      <c r="BI124" s="203">
        <f t="shared" si="18"/>
        <v>0</v>
      </c>
      <c r="BJ124" s="24" t="s">
        <v>80</v>
      </c>
      <c r="BK124" s="203">
        <f t="shared" si="19"/>
        <v>0</v>
      </c>
      <c r="BL124" s="24" t="s">
        <v>291</v>
      </c>
      <c r="BM124" s="24" t="s">
        <v>1027</v>
      </c>
    </row>
    <row r="125" spans="2:65" s="1" customFormat="1" ht="22.9" customHeight="1">
      <c r="B125" s="41"/>
      <c r="C125" s="192" t="s">
        <v>437</v>
      </c>
      <c r="D125" s="192" t="s">
        <v>142</v>
      </c>
      <c r="E125" s="193" t="s">
        <v>1028</v>
      </c>
      <c r="F125" s="194" t="s">
        <v>1029</v>
      </c>
      <c r="G125" s="195" t="s">
        <v>203</v>
      </c>
      <c r="H125" s="196">
        <v>110</v>
      </c>
      <c r="I125" s="197"/>
      <c r="J125" s="198">
        <f t="shared" si="10"/>
        <v>0</v>
      </c>
      <c r="K125" s="194" t="s">
        <v>146</v>
      </c>
      <c r="L125" s="61"/>
      <c r="M125" s="199" t="s">
        <v>21</v>
      </c>
      <c r="N125" s="200" t="s">
        <v>43</v>
      </c>
      <c r="O125" s="42"/>
      <c r="P125" s="201">
        <f t="shared" si="11"/>
        <v>0</v>
      </c>
      <c r="Q125" s="201">
        <v>1.25E-3</v>
      </c>
      <c r="R125" s="201">
        <f t="shared" si="12"/>
        <v>0.13750000000000001</v>
      </c>
      <c r="S125" s="201">
        <v>0</v>
      </c>
      <c r="T125" s="202">
        <f t="shared" si="13"/>
        <v>0</v>
      </c>
      <c r="AR125" s="24" t="s">
        <v>291</v>
      </c>
      <c r="AT125" s="24" t="s">
        <v>142</v>
      </c>
      <c r="AU125" s="24" t="s">
        <v>82</v>
      </c>
      <c r="AY125" s="24" t="s">
        <v>139</v>
      </c>
      <c r="BE125" s="203">
        <f t="shared" si="14"/>
        <v>0</v>
      </c>
      <c r="BF125" s="203">
        <f t="shared" si="15"/>
        <v>0</v>
      </c>
      <c r="BG125" s="203">
        <f t="shared" si="16"/>
        <v>0</v>
      </c>
      <c r="BH125" s="203">
        <f t="shared" si="17"/>
        <v>0</v>
      </c>
      <c r="BI125" s="203">
        <f t="shared" si="18"/>
        <v>0</v>
      </c>
      <c r="BJ125" s="24" t="s">
        <v>80</v>
      </c>
      <c r="BK125" s="203">
        <f t="shared" si="19"/>
        <v>0</v>
      </c>
      <c r="BL125" s="24" t="s">
        <v>291</v>
      </c>
      <c r="BM125" s="24" t="s">
        <v>1030</v>
      </c>
    </row>
    <row r="126" spans="2:65" s="1" customFormat="1" ht="22.9" customHeight="1">
      <c r="B126" s="41"/>
      <c r="C126" s="192" t="s">
        <v>443</v>
      </c>
      <c r="D126" s="192" t="s">
        <v>142</v>
      </c>
      <c r="E126" s="193" t="s">
        <v>1031</v>
      </c>
      <c r="F126" s="194" t="s">
        <v>1032</v>
      </c>
      <c r="G126" s="195" t="s">
        <v>203</v>
      </c>
      <c r="H126" s="196">
        <v>12</v>
      </c>
      <c r="I126" s="197"/>
      <c r="J126" s="198">
        <f t="shared" si="10"/>
        <v>0</v>
      </c>
      <c r="K126" s="194" t="s">
        <v>146</v>
      </c>
      <c r="L126" s="61"/>
      <c r="M126" s="199" t="s">
        <v>21</v>
      </c>
      <c r="N126" s="200" t="s">
        <v>43</v>
      </c>
      <c r="O126" s="42"/>
      <c r="P126" s="201">
        <f t="shared" si="11"/>
        <v>0</v>
      </c>
      <c r="Q126" s="201">
        <v>2.5600000000000002E-3</v>
      </c>
      <c r="R126" s="201">
        <f t="shared" si="12"/>
        <v>3.0720000000000004E-2</v>
      </c>
      <c r="S126" s="201">
        <v>0</v>
      </c>
      <c r="T126" s="202">
        <f t="shared" si="13"/>
        <v>0</v>
      </c>
      <c r="AR126" s="24" t="s">
        <v>291</v>
      </c>
      <c r="AT126" s="24" t="s">
        <v>142</v>
      </c>
      <c r="AU126" s="24" t="s">
        <v>82</v>
      </c>
      <c r="AY126" s="24" t="s">
        <v>139</v>
      </c>
      <c r="BE126" s="203">
        <f t="shared" si="14"/>
        <v>0</v>
      </c>
      <c r="BF126" s="203">
        <f t="shared" si="15"/>
        <v>0</v>
      </c>
      <c r="BG126" s="203">
        <f t="shared" si="16"/>
        <v>0</v>
      </c>
      <c r="BH126" s="203">
        <f t="shared" si="17"/>
        <v>0</v>
      </c>
      <c r="BI126" s="203">
        <f t="shared" si="18"/>
        <v>0</v>
      </c>
      <c r="BJ126" s="24" t="s">
        <v>80</v>
      </c>
      <c r="BK126" s="203">
        <f t="shared" si="19"/>
        <v>0</v>
      </c>
      <c r="BL126" s="24" t="s">
        <v>291</v>
      </c>
      <c r="BM126" s="24" t="s">
        <v>1033</v>
      </c>
    </row>
    <row r="127" spans="2:65" s="1" customFormat="1" ht="22.9" customHeight="1">
      <c r="B127" s="41"/>
      <c r="C127" s="192" t="s">
        <v>448</v>
      </c>
      <c r="D127" s="192" t="s">
        <v>142</v>
      </c>
      <c r="E127" s="193" t="s">
        <v>1034</v>
      </c>
      <c r="F127" s="194" t="s">
        <v>1035</v>
      </c>
      <c r="G127" s="195" t="s">
        <v>203</v>
      </c>
      <c r="H127" s="196">
        <v>18</v>
      </c>
      <c r="I127" s="197"/>
      <c r="J127" s="198">
        <f t="shared" si="10"/>
        <v>0</v>
      </c>
      <c r="K127" s="194" t="s">
        <v>146</v>
      </c>
      <c r="L127" s="61"/>
      <c r="M127" s="199" t="s">
        <v>21</v>
      </c>
      <c r="N127" s="200" t="s">
        <v>43</v>
      </c>
      <c r="O127" s="42"/>
      <c r="P127" s="201">
        <f t="shared" si="11"/>
        <v>0</v>
      </c>
      <c r="Q127" s="201">
        <v>3.64E-3</v>
      </c>
      <c r="R127" s="201">
        <f t="shared" si="12"/>
        <v>6.5519999999999995E-2</v>
      </c>
      <c r="S127" s="201">
        <v>0</v>
      </c>
      <c r="T127" s="202">
        <f t="shared" si="13"/>
        <v>0</v>
      </c>
      <c r="AR127" s="24" t="s">
        <v>291</v>
      </c>
      <c r="AT127" s="24" t="s">
        <v>142</v>
      </c>
      <c r="AU127" s="24" t="s">
        <v>82</v>
      </c>
      <c r="AY127" s="24" t="s">
        <v>139</v>
      </c>
      <c r="BE127" s="203">
        <f t="shared" si="14"/>
        <v>0</v>
      </c>
      <c r="BF127" s="203">
        <f t="shared" si="15"/>
        <v>0</v>
      </c>
      <c r="BG127" s="203">
        <f t="shared" si="16"/>
        <v>0</v>
      </c>
      <c r="BH127" s="203">
        <f t="shared" si="17"/>
        <v>0</v>
      </c>
      <c r="BI127" s="203">
        <f t="shared" si="18"/>
        <v>0</v>
      </c>
      <c r="BJ127" s="24" t="s">
        <v>80</v>
      </c>
      <c r="BK127" s="203">
        <f t="shared" si="19"/>
        <v>0</v>
      </c>
      <c r="BL127" s="24" t="s">
        <v>291</v>
      </c>
      <c r="BM127" s="24" t="s">
        <v>1036</v>
      </c>
    </row>
    <row r="128" spans="2:65" s="1" customFormat="1" ht="34.15" customHeight="1">
      <c r="B128" s="41"/>
      <c r="C128" s="192" t="s">
        <v>459</v>
      </c>
      <c r="D128" s="192" t="s">
        <v>142</v>
      </c>
      <c r="E128" s="193" t="s">
        <v>1037</v>
      </c>
      <c r="F128" s="194" t="s">
        <v>1038</v>
      </c>
      <c r="G128" s="195" t="s">
        <v>203</v>
      </c>
      <c r="H128" s="196">
        <v>310</v>
      </c>
      <c r="I128" s="197"/>
      <c r="J128" s="198">
        <f t="shared" si="10"/>
        <v>0</v>
      </c>
      <c r="K128" s="194" t="s">
        <v>146</v>
      </c>
      <c r="L128" s="61"/>
      <c r="M128" s="199" t="s">
        <v>21</v>
      </c>
      <c r="N128" s="200" t="s">
        <v>43</v>
      </c>
      <c r="O128" s="42"/>
      <c r="P128" s="201">
        <f t="shared" si="11"/>
        <v>0</v>
      </c>
      <c r="Q128" s="201">
        <v>1.2E-4</v>
      </c>
      <c r="R128" s="201">
        <f t="shared" si="12"/>
        <v>3.7200000000000004E-2</v>
      </c>
      <c r="S128" s="201">
        <v>0</v>
      </c>
      <c r="T128" s="202">
        <f t="shared" si="13"/>
        <v>0</v>
      </c>
      <c r="AR128" s="24" t="s">
        <v>291</v>
      </c>
      <c r="AT128" s="24" t="s">
        <v>142</v>
      </c>
      <c r="AU128" s="24" t="s">
        <v>82</v>
      </c>
      <c r="AY128" s="24" t="s">
        <v>139</v>
      </c>
      <c r="BE128" s="203">
        <f t="shared" si="14"/>
        <v>0</v>
      </c>
      <c r="BF128" s="203">
        <f t="shared" si="15"/>
        <v>0</v>
      </c>
      <c r="BG128" s="203">
        <f t="shared" si="16"/>
        <v>0</v>
      </c>
      <c r="BH128" s="203">
        <f t="shared" si="17"/>
        <v>0</v>
      </c>
      <c r="BI128" s="203">
        <f t="shared" si="18"/>
        <v>0</v>
      </c>
      <c r="BJ128" s="24" t="s">
        <v>80</v>
      </c>
      <c r="BK128" s="203">
        <f t="shared" si="19"/>
        <v>0</v>
      </c>
      <c r="BL128" s="24" t="s">
        <v>291</v>
      </c>
      <c r="BM128" s="24" t="s">
        <v>1039</v>
      </c>
    </row>
    <row r="129" spans="2:65" s="12" customFormat="1" ht="13.5">
      <c r="B129" s="215"/>
      <c r="C129" s="216"/>
      <c r="D129" s="206" t="s">
        <v>149</v>
      </c>
      <c r="E129" s="217" t="s">
        <v>21</v>
      </c>
      <c r="F129" s="218" t="s">
        <v>1040</v>
      </c>
      <c r="G129" s="216"/>
      <c r="H129" s="219">
        <v>310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149</v>
      </c>
      <c r="AU129" s="225" t="s">
        <v>82</v>
      </c>
      <c r="AV129" s="12" t="s">
        <v>82</v>
      </c>
      <c r="AW129" s="12" t="s">
        <v>35</v>
      </c>
      <c r="AX129" s="12" t="s">
        <v>80</v>
      </c>
      <c r="AY129" s="225" t="s">
        <v>139</v>
      </c>
    </row>
    <row r="130" spans="2:65" s="1" customFormat="1" ht="45.6" customHeight="1">
      <c r="B130" s="41"/>
      <c r="C130" s="192" t="s">
        <v>471</v>
      </c>
      <c r="D130" s="192" t="s">
        <v>142</v>
      </c>
      <c r="E130" s="193" t="s">
        <v>1041</v>
      </c>
      <c r="F130" s="194" t="s">
        <v>1042</v>
      </c>
      <c r="G130" s="195" t="s">
        <v>203</v>
      </c>
      <c r="H130" s="196">
        <v>613</v>
      </c>
      <c r="I130" s="197"/>
      <c r="J130" s="198">
        <f>ROUND(I130*H130,2)</f>
        <v>0</v>
      </c>
      <c r="K130" s="194" t="s">
        <v>146</v>
      </c>
      <c r="L130" s="61"/>
      <c r="M130" s="199" t="s">
        <v>21</v>
      </c>
      <c r="N130" s="200" t="s">
        <v>43</v>
      </c>
      <c r="O130" s="42"/>
      <c r="P130" s="201">
        <f>O130*H130</f>
        <v>0</v>
      </c>
      <c r="Q130" s="201">
        <v>1.6000000000000001E-4</v>
      </c>
      <c r="R130" s="201">
        <f>Q130*H130</f>
        <v>9.8080000000000014E-2</v>
      </c>
      <c r="S130" s="201">
        <v>0</v>
      </c>
      <c r="T130" s="202">
        <f>S130*H130</f>
        <v>0</v>
      </c>
      <c r="AR130" s="24" t="s">
        <v>291</v>
      </c>
      <c r="AT130" s="24" t="s">
        <v>142</v>
      </c>
      <c r="AU130" s="24" t="s">
        <v>82</v>
      </c>
      <c r="AY130" s="24" t="s">
        <v>139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4" t="s">
        <v>80</v>
      </c>
      <c r="BK130" s="203">
        <f>ROUND(I130*H130,2)</f>
        <v>0</v>
      </c>
      <c r="BL130" s="24" t="s">
        <v>291</v>
      </c>
      <c r="BM130" s="24" t="s">
        <v>1043</v>
      </c>
    </row>
    <row r="131" spans="2:65" s="12" customFormat="1" ht="13.5">
      <c r="B131" s="215"/>
      <c r="C131" s="216"/>
      <c r="D131" s="206" t="s">
        <v>149</v>
      </c>
      <c r="E131" s="217" t="s">
        <v>21</v>
      </c>
      <c r="F131" s="218" t="s">
        <v>1044</v>
      </c>
      <c r="G131" s="216"/>
      <c r="H131" s="219">
        <v>613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149</v>
      </c>
      <c r="AU131" s="225" t="s">
        <v>82</v>
      </c>
      <c r="AV131" s="12" t="s">
        <v>82</v>
      </c>
      <c r="AW131" s="12" t="s">
        <v>35</v>
      </c>
      <c r="AX131" s="12" t="s">
        <v>80</v>
      </c>
      <c r="AY131" s="225" t="s">
        <v>139</v>
      </c>
    </row>
    <row r="132" spans="2:65" s="1" customFormat="1" ht="45.6" customHeight="1">
      <c r="B132" s="41"/>
      <c r="C132" s="192" t="s">
        <v>476</v>
      </c>
      <c r="D132" s="192" t="s">
        <v>142</v>
      </c>
      <c r="E132" s="193" t="s">
        <v>1045</v>
      </c>
      <c r="F132" s="194" t="s">
        <v>1046</v>
      </c>
      <c r="G132" s="195" t="s">
        <v>203</v>
      </c>
      <c r="H132" s="196">
        <v>18</v>
      </c>
      <c r="I132" s="197"/>
      <c r="J132" s="198">
        <f>ROUND(I132*H132,2)</f>
        <v>0</v>
      </c>
      <c r="K132" s="194" t="s">
        <v>146</v>
      </c>
      <c r="L132" s="61"/>
      <c r="M132" s="199" t="s">
        <v>21</v>
      </c>
      <c r="N132" s="200" t="s">
        <v>43</v>
      </c>
      <c r="O132" s="42"/>
      <c r="P132" s="201">
        <f>O132*H132</f>
        <v>0</v>
      </c>
      <c r="Q132" s="201">
        <v>1.9000000000000001E-4</v>
      </c>
      <c r="R132" s="201">
        <f>Q132*H132</f>
        <v>3.4200000000000003E-3</v>
      </c>
      <c r="S132" s="201">
        <v>0</v>
      </c>
      <c r="T132" s="202">
        <f>S132*H132</f>
        <v>0</v>
      </c>
      <c r="AR132" s="24" t="s">
        <v>291</v>
      </c>
      <c r="AT132" s="24" t="s">
        <v>142</v>
      </c>
      <c r="AU132" s="24" t="s">
        <v>82</v>
      </c>
      <c r="AY132" s="24" t="s">
        <v>139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4" t="s">
        <v>80</v>
      </c>
      <c r="BK132" s="203">
        <f>ROUND(I132*H132,2)</f>
        <v>0</v>
      </c>
      <c r="BL132" s="24" t="s">
        <v>291</v>
      </c>
      <c r="BM132" s="24" t="s">
        <v>1047</v>
      </c>
    </row>
    <row r="133" spans="2:65" s="1" customFormat="1" ht="14.45" customHeight="1">
      <c r="B133" s="41"/>
      <c r="C133" s="192" t="s">
        <v>482</v>
      </c>
      <c r="D133" s="192" t="s">
        <v>142</v>
      </c>
      <c r="E133" s="193" t="s">
        <v>1048</v>
      </c>
      <c r="F133" s="194" t="s">
        <v>1049</v>
      </c>
      <c r="G133" s="195" t="s">
        <v>159</v>
      </c>
      <c r="H133" s="196">
        <v>36</v>
      </c>
      <c r="I133" s="197"/>
      <c r="J133" s="198">
        <f>ROUND(I133*H133,2)</f>
        <v>0</v>
      </c>
      <c r="K133" s="194" t="s">
        <v>146</v>
      </c>
      <c r="L133" s="61"/>
      <c r="M133" s="199" t="s">
        <v>21</v>
      </c>
      <c r="N133" s="200" t="s">
        <v>43</v>
      </c>
      <c r="O133" s="42"/>
      <c r="P133" s="201">
        <f>O133*H133</f>
        <v>0</v>
      </c>
      <c r="Q133" s="201">
        <v>1.2999999999999999E-4</v>
      </c>
      <c r="R133" s="201">
        <f>Q133*H133</f>
        <v>4.6799999999999993E-3</v>
      </c>
      <c r="S133" s="201">
        <v>0</v>
      </c>
      <c r="T133" s="202">
        <f>S133*H133</f>
        <v>0</v>
      </c>
      <c r="AR133" s="24" t="s">
        <v>291</v>
      </c>
      <c r="AT133" s="24" t="s">
        <v>142</v>
      </c>
      <c r="AU133" s="24" t="s">
        <v>82</v>
      </c>
      <c r="AY133" s="24" t="s">
        <v>139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80</v>
      </c>
      <c r="BK133" s="203">
        <f>ROUND(I133*H133,2)</f>
        <v>0</v>
      </c>
      <c r="BL133" s="24" t="s">
        <v>291</v>
      </c>
      <c r="BM133" s="24" t="s">
        <v>1050</v>
      </c>
    </row>
    <row r="134" spans="2:65" s="1" customFormat="1" ht="14.45" customHeight="1">
      <c r="B134" s="41"/>
      <c r="C134" s="192" t="s">
        <v>500</v>
      </c>
      <c r="D134" s="192" t="s">
        <v>142</v>
      </c>
      <c r="E134" s="193" t="s">
        <v>1051</v>
      </c>
      <c r="F134" s="194" t="s">
        <v>1052</v>
      </c>
      <c r="G134" s="195" t="s">
        <v>1053</v>
      </c>
      <c r="H134" s="196">
        <v>41</v>
      </c>
      <c r="I134" s="197"/>
      <c r="J134" s="198">
        <f>ROUND(I134*H134,2)</f>
        <v>0</v>
      </c>
      <c r="K134" s="194" t="s">
        <v>146</v>
      </c>
      <c r="L134" s="61"/>
      <c r="M134" s="199" t="s">
        <v>21</v>
      </c>
      <c r="N134" s="200" t="s">
        <v>43</v>
      </c>
      <c r="O134" s="42"/>
      <c r="P134" s="201">
        <f>O134*H134</f>
        <v>0</v>
      </c>
      <c r="Q134" s="201">
        <v>2.5000000000000001E-4</v>
      </c>
      <c r="R134" s="201">
        <f>Q134*H134</f>
        <v>1.025E-2</v>
      </c>
      <c r="S134" s="201">
        <v>0</v>
      </c>
      <c r="T134" s="202">
        <f>S134*H134</f>
        <v>0</v>
      </c>
      <c r="AR134" s="24" t="s">
        <v>291</v>
      </c>
      <c r="AT134" s="24" t="s">
        <v>142</v>
      </c>
      <c r="AU134" s="24" t="s">
        <v>82</v>
      </c>
      <c r="AY134" s="24" t="s">
        <v>139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4" t="s">
        <v>80</v>
      </c>
      <c r="BK134" s="203">
        <f>ROUND(I134*H134,2)</f>
        <v>0</v>
      </c>
      <c r="BL134" s="24" t="s">
        <v>291</v>
      </c>
      <c r="BM134" s="24" t="s">
        <v>1054</v>
      </c>
    </row>
    <row r="135" spans="2:65" s="1" customFormat="1" ht="22.9" customHeight="1">
      <c r="B135" s="41"/>
      <c r="C135" s="192" t="s">
        <v>505</v>
      </c>
      <c r="D135" s="192" t="s">
        <v>142</v>
      </c>
      <c r="E135" s="193" t="s">
        <v>1055</v>
      </c>
      <c r="F135" s="194" t="s">
        <v>1056</v>
      </c>
      <c r="G135" s="195" t="s">
        <v>203</v>
      </c>
      <c r="H135" s="196">
        <v>941</v>
      </c>
      <c r="I135" s="197"/>
      <c r="J135" s="198">
        <f>ROUND(I135*H135,2)</f>
        <v>0</v>
      </c>
      <c r="K135" s="194" t="s">
        <v>146</v>
      </c>
      <c r="L135" s="61"/>
      <c r="M135" s="199" t="s">
        <v>21</v>
      </c>
      <c r="N135" s="200" t="s">
        <v>43</v>
      </c>
      <c r="O135" s="42"/>
      <c r="P135" s="201">
        <f>O135*H135</f>
        <v>0</v>
      </c>
      <c r="Q135" s="201">
        <v>1.9000000000000001E-4</v>
      </c>
      <c r="R135" s="201">
        <f>Q135*H135</f>
        <v>0.17879</v>
      </c>
      <c r="S135" s="201">
        <v>0</v>
      </c>
      <c r="T135" s="202">
        <f>S135*H135</f>
        <v>0</v>
      </c>
      <c r="AR135" s="24" t="s">
        <v>291</v>
      </c>
      <c r="AT135" s="24" t="s">
        <v>142</v>
      </c>
      <c r="AU135" s="24" t="s">
        <v>82</v>
      </c>
      <c r="AY135" s="24" t="s">
        <v>139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80</v>
      </c>
      <c r="BK135" s="203">
        <f>ROUND(I135*H135,2)</f>
        <v>0</v>
      </c>
      <c r="BL135" s="24" t="s">
        <v>291</v>
      </c>
      <c r="BM135" s="24" t="s">
        <v>1057</v>
      </c>
    </row>
    <row r="136" spans="2:65" s="12" customFormat="1" ht="13.5">
      <c r="B136" s="215"/>
      <c r="C136" s="216"/>
      <c r="D136" s="206" t="s">
        <v>149</v>
      </c>
      <c r="E136" s="217" t="s">
        <v>21</v>
      </c>
      <c r="F136" s="218" t="s">
        <v>1058</v>
      </c>
      <c r="G136" s="216"/>
      <c r="H136" s="219">
        <v>941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149</v>
      </c>
      <c r="AU136" s="225" t="s">
        <v>82</v>
      </c>
      <c r="AV136" s="12" t="s">
        <v>82</v>
      </c>
      <c r="AW136" s="12" t="s">
        <v>35</v>
      </c>
      <c r="AX136" s="12" t="s">
        <v>80</v>
      </c>
      <c r="AY136" s="225" t="s">
        <v>139</v>
      </c>
    </row>
    <row r="137" spans="2:65" s="1" customFormat="1" ht="22.9" customHeight="1">
      <c r="B137" s="41"/>
      <c r="C137" s="192" t="s">
        <v>511</v>
      </c>
      <c r="D137" s="192" t="s">
        <v>142</v>
      </c>
      <c r="E137" s="193" t="s">
        <v>1059</v>
      </c>
      <c r="F137" s="194" t="s">
        <v>1060</v>
      </c>
      <c r="G137" s="195" t="s">
        <v>203</v>
      </c>
      <c r="H137" s="196">
        <v>941</v>
      </c>
      <c r="I137" s="197"/>
      <c r="J137" s="198">
        <f>ROUND(I137*H137,2)</f>
        <v>0</v>
      </c>
      <c r="K137" s="194" t="s">
        <v>146</v>
      </c>
      <c r="L137" s="61"/>
      <c r="M137" s="199" t="s">
        <v>21</v>
      </c>
      <c r="N137" s="200" t="s">
        <v>43</v>
      </c>
      <c r="O137" s="42"/>
      <c r="P137" s="201">
        <f>O137*H137</f>
        <v>0</v>
      </c>
      <c r="Q137" s="201">
        <v>1.0000000000000001E-5</v>
      </c>
      <c r="R137" s="201">
        <f>Q137*H137</f>
        <v>9.41E-3</v>
      </c>
      <c r="S137" s="201">
        <v>0</v>
      </c>
      <c r="T137" s="202">
        <f>S137*H137</f>
        <v>0</v>
      </c>
      <c r="AR137" s="24" t="s">
        <v>291</v>
      </c>
      <c r="AT137" s="24" t="s">
        <v>142</v>
      </c>
      <c r="AU137" s="24" t="s">
        <v>82</v>
      </c>
      <c r="AY137" s="24" t="s">
        <v>139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80</v>
      </c>
      <c r="BK137" s="203">
        <f>ROUND(I137*H137,2)</f>
        <v>0</v>
      </c>
      <c r="BL137" s="24" t="s">
        <v>291</v>
      </c>
      <c r="BM137" s="24" t="s">
        <v>1061</v>
      </c>
    </row>
    <row r="138" spans="2:65" s="1" customFormat="1" ht="34.15" customHeight="1">
      <c r="B138" s="41"/>
      <c r="C138" s="192" t="s">
        <v>515</v>
      </c>
      <c r="D138" s="192" t="s">
        <v>142</v>
      </c>
      <c r="E138" s="193" t="s">
        <v>1062</v>
      </c>
      <c r="F138" s="194" t="s">
        <v>1063</v>
      </c>
      <c r="G138" s="195" t="s">
        <v>176</v>
      </c>
      <c r="H138" s="196">
        <v>1.383</v>
      </c>
      <c r="I138" s="197"/>
      <c r="J138" s="198">
        <f>ROUND(I138*H138,2)</f>
        <v>0</v>
      </c>
      <c r="K138" s="194" t="s">
        <v>146</v>
      </c>
      <c r="L138" s="61"/>
      <c r="M138" s="199" t="s">
        <v>21</v>
      </c>
      <c r="N138" s="200" t="s">
        <v>43</v>
      </c>
      <c r="O138" s="4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4" t="s">
        <v>291</v>
      </c>
      <c r="AT138" s="24" t="s">
        <v>142</v>
      </c>
      <c r="AU138" s="24" t="s">
        <v>82</v>
      </c>
      <c r="AY138" s="24" t="s">
        <v>139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80</v>
      </c>
      <c r="BK138" s="203">
        <f>ROUND(I138*H138,2)</f>
        <v>0</v>
      </c>
      <c r="BL138" s="24" t="s">
        <v>291</v>
      </c>
      <c r="BM138" s="24" t="s">
        <v>1064</v>
      </c>
    </row>
    <row r="139" spans="2:65" s="1" customFormat="1" ht="34.15" customHeight="1">
      <c r="B139" s="41"/>
      <c r="C139" s="192" t="s">
        <v>520</v>
      </c>
      <c r="D139" s="192" t="s">
        <v>142</v>
      </c>
      <c r="E139" s="193" t="s">
        <v>1065</v>
      </c>
      <c r="F139" s="194" t="s">
        <v>1066</v>
      </c>
      <c r="G139" s="195" t="s">
        <v>176</v>
      </c>
      <c r="H139" s="196">
        <v>1.383</v>
      </c>
      <c r="I139" s="197"/>
      <c r="J139" s="198">
        <f>ROUND(I139*H139,2)</f>
        <v>0</v>
      </c>
      <c r="K139" s="194" t="s">
        <v>146</v>
      </c>
      <c r="L139" s="61"/>
      <c r="M139" s="199" t="s">
        <v>21</v>
      </c>
      <c r="N139" s="200" t="s">
        <v>43</v>
      </c>
      <c r="O139" s="4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24" t="s">
        <v>291</v>
      </c>
      <c r="AT139" s="24" t="s">
        <v>142</v>
      </c>
      <c r="AU139" s="24" t="s">
        <v>82</v>
      </c>
      <c r="AY139" s="24" t="s">
        <v>139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4" t="s">
        <v>80</v>
      </c>
      <c r="BK139" s="203">
        <f>ROUND(I139*H139,2)</f>
        <v>0</v>
      </c>
      <c r="BL139" s="24" t="s">
        <v>291</v>
      </c>
      <c r="BM139" s="24" t="s">
        <v>1067</v>
      </c>
    </row>
    <row r="140" spans="2:65" s="10" customFormat="1" ht="29.85" customHeight="1">
      <c r="B140" s="176"/>
      <c r="C140" s="177"/>
      <c r="D140" s="178" t="s">
        <v>71</v>
      </c>
      <c r="E140" s="190" t="s">
        <v>1068</v>
      </c>
      <c r="F140" s="190" t="s">
        <v>1069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SUM(P141:P179)</f>
        <v>0</v>
      </c>
      <c r="Q140" s="184"/>
      <c r="R140" s="185">
        <f>SUM(R141:R179)</f>
        <v>1.8232369000000002</v>
      </c>
      <c r="S140" s="184"/>
      <c r="T140" s="186">
        <f>SUM(T141:T179)</f>
        <v>2.5915499999999998</v>
      </c>
      <c r="AR140" s="187" t="s">
        <v>82</v>
      </c>
      <c r="AT140" s="188" t="s">
        <v>71</v>
      </c>
      <c r="AU140" s="188" t="s">
        <v>80</v>
      </c>
      <c r="AY140" s="187" t="s">
        <v>139</v>
      </c>
      <c r="BK140" s="189">
        <f>SUM(BK141:BK179)</f>
        <v>0</v>
      </c>
    </row>
    <row r="141" spans="2:65" s="1" customFormat="1" ht="22.9" customHeight="1">
      <c r="B141" s="41"/>
      <c r="C141" s="192" t="s">
        <v>524</v>
      </c>
      <c r="D141" s="192" t="s">
        <v>142</v>
      </c>
      <c r="E141" s="193" t="s">
        <v>1070</v>
      </c>
      <c r="F141" s="194" t="s">
        <v>1071</v>
      </c>
      <c r="G141" s="195" t="s">
        <v>1072</v>
      </c>
      <c r="H141" s="196">
        <v>31</v>
      </c>
      <c r="I141" s="197"/>
      <c r="J141" s="198">
        <f t="shared" ref="J141:J179" si="20">ROUND(I141*H141,2)</f>
        <v>0</v>
      </c>
      <c r="K141" s="194" t="s">
        <v>146</v>
      </c>
      <c r="L141" s="61"/>
      <c r="M141" s="199" t="s">
        <v>21</v>
      </c>
      <c r="N141" s="200" t="s">
        <v>43</v>
      </c>
      <c r="O141" s="42"/>
      <c r="P141" s="201">
        <f t="shared" ref="P141:P179" si="21">O141*H141</f>
        <v>0</v>
      </c>
      <c r="Q141" s="201">
        <v>0</v>
      </c>
      <c r="R141" s="201">
        <f t="shared" ref="R141:R179" si="22">Q141*H141</f>
        <v>0</v>
      </c>
      <c r="S141" s="201">
        <v>1.933E-2</v>
      </c>
      <c r="T141" s="202">
        <f t="shared" ref="T141:T179" si="23">S141*H141</f>
        <v>0.59923000000000004</v>
      </c>
      <c r="AR141" s="24" t="s">
        <v>291</v>
      </c>
      <c r="AT141" s="24" t="s">
        <v>142</v>
      </c>
      <c r="AU141" s="24" t="s">
        <v>82</v>
      </c>
      <c r="AY141" s="24" t="s">
        <v>139</v>
      </c>
      <c r="BE141" s="203">
        <f t="shared" ref="BE141:BE179" si="24">IF(N141="základní",J141,0)</f>
        <v>0</v>
      </c>
      <c r="BF141" s="203">
        <f t="shared" ref="BF141:BF179" si="25">IF(N141="snížená",J141,0)</f>
        <v>0</v>
      </c>
      <c r="BG141" s="203">
        <f t="shared" ref="BG141:BG179" si="26">IF(N141="zákl. přenesená",J141,0)</f>
        <v>0</v>
      </c>
      <c r="BH141" s="203">
        <f t="shared" ref="BH141:BH179" si="27">IF(N141="sníž. přenesená",J141,0)</f>
        <v>0</v>
      </c>
      <c r="BI141" s="203">
        <f t="shared" ref="BI141:BI179" si="28">IF(N141="nulová",J141,0)</f>
        <v>0</v>
      </c>
      <c r="BJ141" s="24" t="s">
        <v>80</v>
      </c>
      <c r="BK141" s="203">
        <f t="shared" ref="BK141:BK179" si="29">ROUND(I141*H141,2)</f>
        <v>0</v>
      </c>
      <c r="BL141" s="24" t="s">
        <v>291</v>
      </c>
      <c r="BM141" s="24" t="s">
        <v>1073</v>
      </c>
    </row>
    <row r="142" spans="2:65" s="1" customFormat="1" ht="22.9" customHeight="1">
      <c r="B142" s="41"/>
      <c r="C142" s="192" t="s">
        <v>529</v>
      </c>
      <c r="D142" s="192" t="s">
        <v>142</v>
      </c>
      <c r="E142" s="193" t="s">
        <v>1074</v>
      </c>
      <c r="F142" s="194" t="s">
        <v>1075</v>
      </c>
      <c r="G142" s="195" t="s">
        <v>1072</v>
      </c>
      <c r="H142" s="196">
        <v>30</v>
      </c>
      <c r="I142" s="197"/>
      <c r="J142" s="198">
        <f t="shared" si="20"/>
        <v>0</v>
      </c>
      <c r="K142" s="194" t="s">
        <v>146</v>
      </c>
      <c r="L142" s="61"/>
      <c r="M142" s="199" t="s">
        <v>21</v>
      </c>
      <c r="N142" s="200" t="s">
        <v>43</v>
      </c>
      <c r="O142" s="42"/>
      <c r="P142" s="201">
        <f t="shared" si="21"/>
        <v>0</v>
      </c>
      <c r="Q142" s="201">
        <v>1.7420000000000001E-2</v>
      </c>
      <c r="R142" s="201">
        <f t="shared" si="22"/>
        <v>0.52260000000000006</v>
      </c>
      <c r="S142" s="201">
        <v>0</v>
      </c>
      <c r="T142" s="202">
        <f t="shared" si="23"/>
        <v>0</v>
      </c>
      <c r="AR142" s="24" t="s">
        <v>291</v>
      </c>
      <c r="AT142" s="24" t="s">
        <v>142</v>
      </c>
      <c r="AU142" s="24" t="s">
        <v>82</v>
      </c>
      <c r="AY142" s="24" t="s">
        <v>139</v>
      </c>
      <c r="BE142" s="203">
        <f t="shared" si="24"/>
        <v>0</v>
      </c>
      <c r="BF142" s="203">
        <f t="shared" si="25"/>
        <v>0</v>
      </c>
      <c r="BG142" s="203">
        <f t="shared" si="26"/>
        <v>0</v>
      </c>
      <c r="BH142" s="203">
        <f t="shared" si="27"/>
        <v>0</v>
      </c>
      <c r="BI142" s="203">
        <f t="shared" si="28"/>
        <v>0</v>
      </c>
      <c r="BJ142" s="24" t="s">
        <v>80</v>
      </c>
      <c r="BK142" s="203">
        <f t="shared" si="29"/>
        <v>0</v>
      </c>
      <c r="BL142" s="24" t="s">
        <v>291</v>
      </c>
      <c r="BM142" s="24" t="s">
        <v>1076</v>
      </c>
    </row>
    <row r="143" spans="2:65" s="1" customFormat="1" ht="14.45" customHeight="1">
      <c r="B143" s="41"/>
      <c r="C143" s="192" t="s">
        <v>534</v>
      </c>
      <c r="D143" s="192" t="s">
        <v>142</v>
      </c>
      <c r="E143" s="193" t="s">
        <v>1077</v>
      </c>
      <c r="F143" s="194" t="s">
        <v>1078</v>
      </c>
      <c r="G143" s="195" t="s">
        <v>159</v>
      </c>
      <c r="H143" s="196">
        <v>1</v>
      </c>
      <c r="I143" s="197"/>
      <c r="J143" s="198">
        <f t="shared" si="20"/>
        <v>0</v>
      </c>
      <c r="K143" s="194" t="s">
        <v>146</v>
      </c>
      <c r="L143" s="61"/>
      <c r="M143" s="199" t="s">
        <v>21</v>
      </c>
      <c r="N143" s="200" t="s">
        <v>43</v>
      </c>
      <c r="O143" s="42"/>
      <c r="P143" s="201">
        <f t="shared" si="21"/>
        <v>0</v>
      </c>
      <c r="Q143" s="201">
        <v>1.82E-3</v>
      </c>
      <c r="R143" s="201">
        <f t="shared" si="22"/>
        <v>1.82E-3</v>
      </c>
      <c r="S143" s="201">
        <v>0</v>
      </c>
      <c r="T143" s="202">
        <f t="shared" si="23"/>
        <v>0</v>
      </c>
      <c r="AR143" s="24" t="s">
        <v>291</v>
      </c>
      <c r="AT143" s="24" t="s">
        <v>142</v>
      </c>
      <c r="AU143" s="24" t="s">
        <v>82</v>
      </c>
      <c r="AY143" s="24" t="s">
        <v>139</v>
      </c>
      <c r="BE143" s="203">
        <f t="shared" si="24"/>
        <v>0</v>
      </c>
      <c r="BF143" s="203">
        <f t="shared" si="25"/>
        <v>0</v>
      </c>
      <c r="BG143" s="203">
        <f t="shared" si="26"/>
        <v>0</v>
      </c>
      <c r="BH143" s="203">
        <f t="shared" si="27"/>
        <v>0</v>
      </c>
      <c r="BI143" s="203">
        <f t="shared" si="28"/>
        <v>0</v>
      </c>
      <c r="BJ143" s="24" t="s">
        <v>80</v>
      </c>
      <c r="BK143" s="203">
        <f t="shared" si="29"/>
        <v>0</v>
      </c>
      <c r="BL143" s="24" t="s">
        <v>291</v>
      </c>
      <c r="BM143" s="24" t="s">
        <v>1079</v>
      </c>
    </row>
    <row r="144" spans="2:65" s="1" customFormat="1" ht="14.45" customHeight="1">
      <c r="B144" s="41"/>
      <c r="C144" s="248" t="s">
        <v>538</v>
      </c>
      <c r="D144" s="248" t="s">
        <v>347</v>
      </c>
      <c r="E144" s="249" t="s">
        <v>1080</v>
      </c>
      <c r="F144" s="250" t="s">
        <v>1081</v>
      </c>
      <c r="G144" s="251" t="s">
        <v>159</v>
      </c>
      <c r="H144" s="252">
        <v>1</v>
      </c>
      <c r="I144" s="253"/>
      <c r="J144" s="254">
        <f t="shared" si="20"/>
        <v>0</v>
      </c>
      <c r="K144" s="250" t="s">
        <v>371</v>
      </c>
      <c r="L144" s="255"/>
      <c r="M144" s="256" t="s">
        <v>21</v>
      </c>
      <c r="N144" s="257" t="s">
        <v>43</v>
      </c>
      <c r="O144" s="42"/>
      <c r="P144" s="201">
        <f t="shared" si="21"/>
        <v>0</v>
      </c>
      <c r="Q144" s="201">
        <v>2.1000000000000001E-2</v>
      </c>
      <c r="R144" s="201">
        <f t="shared" si="22"/>
        <v>2.1000000000000001E-2</v>
      </c>
      <c r="S144" s="201">
        <v>0</v>
      </c>
      <c r="T144" s="202">
        <f t="shared" si="23"/>
        <v>0</v>
      </c>
      <c r="AR144" s="24" t="s">
        <v>413</v>
      </c>
      <c r="AT144" s="24" t="s">
        <v>347</v>
      </c>
      <c r="AU144" s="24" t="s">
        <v>82</v>
      </c>
      <c r="AY144" s="24" t="s">
        <v>139</v>
      </c>
      <c r="BE144" s="203">
        <f t="shared" si="24"/>
        <v>0</v>
      </c>
      <c r="BF144" s="203">
        <f t="shared" si="25"/>
        <v>0</v>
      </c>
      <c r="BG144" s="203">
        <f t="shared" si="26"/>
        <v>0</v>
      </c>
      <c r="BH144" s="203">
        <f t="shared" si="27"/>
        <v>0</v>
      </c>
      <c r="BI144" s="203">
        <f t="shared" si="28"/>
        <v>0</v>
      </c>
      <c r="BJ144" s="24" t="s">
        <v>80</v>
      </c>
      <c r="BK144" s="203">
        <f t="shared" si="29"/>
        <v>0</v>
      </c>
      <c r="BL144" s="24" t="s">
        <v>291</v>
      </c>
      <c r="BM144" s="24" t="s">
        <v>1082</v>
      </c>
    </row>
    <row r="145" spans="2:65" s="1" customFormat="1" ht="14.45" customHeight="1">
      <c r="B145" s="41"/>
      <c r="C145" s="192" t="s">
        <v>543</v>
      </c>
      <c r="D145" s="192" t="s">
        <v>142</v>
      </c>
      <c r="E145" s="193" t="s">
        <v>1083</v>
      </c>
      <c r="F145" s="194" t="s">
        <v>1084</v>
      </c>
      <c r="G145" s="195" t="s">
        <v>1072</v>
      </c>
      <c r="H145" s="196">
        <v>5</v>
      </c>
      <c r="I145" s="197"/>
      <c r="J145" s="198">
        <f t="shared" si="20"/>
        <v>0</v>
      </c>
      <c r="K145" s="194" t="s">
        <v>146</v>
      </c>
      <c r="L145" s="61"/>
      <c r="M145" s="199" t="s">
        <v>21</v>
      </c>
      <c r="N145" s="200" t="s">
        <v>43</v>
      </c>
      <c r="O145" s="42"/>
      <c r="P145" s="201">
        <f t="shared" si="21"/>
        <v>0</v>
      </c>
      <c r="Q145" s="201">
        <v>0</v>
      </c>
      <c r="R145" s="201">
        <f t="shared" si="22"/>
        <v>0</v>
      </c>
      <c r="S145" s="201">
        <v>1.72E-2</v>
      </c>
      <c r="T145" s="202">
        <f t="shared" si="23"/>
        <v>8.5999999999999993E-2</v>
      </c>
      <c r="AR145" s="24" t="s">
        <v>291</v>
      </c>
      <c r="AT145" s="24" t="s">
        <v>142</v>
      </c>
      <c r="AU145" s="24" t="s">
        <v>82</v>
      </c>
      <c r="AY145" s="24" t="s">
        <v>139</v>
      </c>
      <c r="BE145" s="203">
        <f t="shared" si="24"/>
        <v>0</v>
      </c>
      <c r="BF145" s="203">
        <f t="shared" si="25"/>
        <v>0</v>
      </c>
      <c r="BG145" s="203">
        <f t="shared" si="26"/>
        <v>0</v>
      </c>
      <c r="BH145" s="203">
        <f t="shared" si="27"/>
        <v>0</v>
      </c>
      <c r="BI145" s="203">
        <f t="shared" si="28"/>
        <v>0</v>
      </c>
      <c r="BJ145" s="24" t="s">
        <v>80</v>
      </c>
      <c r="BK145" s="203">
        <f t="shared" si="29"/>
        <v>0</v>
      </c>
      <c r="BL145" s="24" t="s">
        <v>291</v>
      </c>
      <c r="BM145" s="24" t="s">
        <v>1085</v>
      </c>
    </row>
    <row r="146" spans="2:65" s="1" customFormat="1" ht="14.45" customHeight="1">
      <c r="B146" s="41"/>
      <c r="C146" s="192" t="s">
        <v>549</v>
      </c>
      <c r="D146" s="192" t="s">
        <v>142</v>
      </c>
      <c r="E146" s="193" t="s">
        <v>1086</v>
      </c>
      <c r="F146" s="194" t="s">
        <v>1087</v>
      </c>
      <c r="G146" s="195" t="s">
        <v>159</v>
      </c>
      <c r="H146" s="196">
        <v>5</v>
      </c>
      <c r="I146" s="197"/>
      <c r="J146" s="198">
        <f t="shared" si="20"/>
        <v>0</v>
      </c>
      <c r="K146" s="194" t="s">
        <v>146</v>
      </c>
      <c r="L146" s="61"/>
      <c r="M146" s="199" t="s">
        <v>21</v>
      </c>
      <c r="N146" s="200" t="s">
        <v>43</v>
      </c>
      <c r="O146" s="42"/>
      <c r="P146" s="201">
        <f t="shared" si="21"/>
        <v>0</v>
      </c>
      <c r="Q146" s="201">
        <v>2.3400000000000001E-3</v>
      </c>
      <c r="R146" s="201">
        <f t="shared" si="22"/>
        <v>1.17E-2</v>
      </c>
      <c r="S146" s="201">
        <v>0</v>
      </c>
      <c r="T146" s="202">
        <f t="shared" si="23"/>
        <v>0</v>
      </c>
      <c r="AR146" s="24" t="s">
        <v>291</v>
      </c>
      <c r="AT146" s="24" t="s">
        <v>142</v>
      </c>
      <c r="AU146" s="24" t="s">
        <v>82</v>
      </c>
      <c r="AY146" s="24" t="s">
        <v>139</v>
      </c>
      <c r="BE146" s="203">
        <f t="shared" si="24"/>
        <v>0</v>
      </c>
      <c r="BF146" s="203">
        <f t="shared" si="25"/>
        <v>0</v>
      </c>
      <c r="BG146" s="203">
        <f t="shared" si="26"/>
        <v>0</v>
      </c>
      <c r="BH146" s="203">
        <f t="shared" si="27"/>
        <v>0</v>
      </c>
      <c r="BI146" s="203">
        <f t="shared" si="28"/>
        <v>0</v>
      </c>
      <c r="BJ146" s="24" t="s">
        <v>80</v>
      </c>
      <c r="BK146" s="203">
        <f t="shared" si="29"/>
        <v>0</v>
      </c>
      <c r="BL146" s="24" t="s">
        <v>291</v>
      </c>
      <c r="BM146" s="24" t="s">
        <v>1088</v>
      </c>
    </row>
    <row r="147" spans="2:65" s="1" customFormat="1" ht="14.45" customHeight="1">
      <c r="B147" s="41"/>
      <c r="C147" s="248" t="s">
        <v>557</v>
      </c>
      <c r="D147" s="248" t="s">
        <v>347</v>
      </c>
      <c r="E147" s="249" t="s">
        <v>1089</v>
      </c>
      <c r="F147" s="250" t="s">
        <v>1090</v>
      </c>
      <c r="G147" s="251" t="s">
        <v>159</v>
      </c>
      <c r="H147" s="252">
        <v>5</v>
      </c>
      <c r="I147" s="253"/>
      <c r="J147" s="254">
        <f t="shared" si="20"/>
        <v>0</v>
      </c>
      <c r="K147" s="250" t="s">
        <v>146</v>
      </c>
      <c r="L147" s="255"/>
      <c r="M147" s="256" t="s">
        <v>21</v>
      </c>
      <c r="N147" s="257" t="s">
        <v>43</v>
      </c>
      <c r="O147" s="42"/>
      <c r="P147" s="201">
        <f t="shared" si="21"/>
        <v>0</v>
      </c>
      <c r="Q147" s="201">
        <v>1.7000000000000001E-2</v>
      </c>
      <c r="R147" s="201">
        <f t="shared" si="22"/>
        <v>8.5000000000000006E-2</v>
      </c>
      <c r="S147" s="201">
        <v>0</v>
      </c>
      <c r="T147" s="202">
        <f t="shared" si="23"/>
        <v>0</v>
      </c>
      <c r="AR147" s="24" t="s">
        <v>413</v>
      </c>
      <c r="AT147" s="24" t="s">
        <v>347</v>
      </c>
      <c r="AU147" s="24" t="s">
        <v>82</v>
      </c>
      <c r="AY147" s="24" t="s">
        <v>139</v>
      </c>
      <c r="BE147" s="203">
        <f t="shared" si="24"/>
        <v>0</v>
      </c>
      <c r="BF147" s="203">
        <f t="shared" si="25"/>
        <v>0</v>
      </c>
      <c r="BG147" s="203">
        <f t="shared" si="26"/>
        <v>0</v>
      </c>
      <c r="BH147" s="203">
        <f t="shared" si="27"/>
        <v>0</v>
      </c>
      <c r="BI147" s="203">
        <f t="shared" si="28"/>
        <v>0</v>
      </c>
      <c r="BJ147" s="24" t="s">
        <v>80</v>
      </c>
      <c r="BK147" s="203">
        <f t="shared" si="29"/>
        <v>0</v>
      </c>
      <c r="BL147" s="24" t="s">
        <v>291</v>
      </c>
      <c r="BM147" s="24" t="s">
        <v>1091</v>
      </c>
    </row>
    <row r="148" spans="2:65" s="1" customFormat="1" ht="14.45" customHeight="1">
      <c r="B148" s="41"/>
      <c r="C148" s="192" t="s">
        <v>567</v>
      </c>
      <c r="D148" s="192" t="s">
        <v>142</v>
      </c>
      <c r="E148" s="193" t="s">
        <v>1092</v>
      </c>
      <c r="F148" s="194" t="s">
        <v>1093</v>
      </c>
      <c r="G148" s="195" t="s">
        <v>1072</v>
      </c>
      <c r="H148" s="196">
        <v>51</v>
      </c>
      <c r="I148" s="197"/>
      <c r="J148" s="198">
        <f t="shared" si="20"/>
        <v>0</v>
      </c>
      <c r="K148" s="194" t="s">
        <v>146</v>
      </c>
      <c r="L148" s="61"/>
      <c r="M148" s="199" t="s">
        <v>21</v>
      </c>
      <c r="N148" s="200" t="s">
        <v>43</v>
      </c>
      <c r="O148" s="42"/>
      <c r="P148" s="201">
        <f t="shared" si="21"/>
        <v>0</v>
      </c>
      <c r="Q148" s="201">
        <v>0</v>
      </c>
      <c r="R148" s="201">
        <f t="shared" si="22"/>
        <v>0</v>
      </c>
      <c r="S148" s="201">
        <v>1.9460000000000002E-2</v>
      </c>
      <c r="T148" s="202">
        <f t="shared" si="23"/>
        <v>0.99246000000000012</v>
      </c>
      <c r="AR148" s="24" t="s">
        <v>291</v>
      </c>
      <c r="AT148" s="24" t="s">
        <v>142</v>
      </c>
      <c r="AU148" s="24" t="s">
        <v>82</v>
      </c>
      <c r="AY148" s="24" t="s">
        <v>139</v>
      </c>
      <c r="BE148" s="203">
        <f t="shared" si="24"/>
        <v>0</v>
      </c>
      <c r="BF148" s="203">
        <f t="shared" si="25"/>
        <v>0</v>
      </c>
      <c r="BG148" s="203">
        <f t="shared" si="26"/>
        <v>0</v>
      </c>
      <c r="BH148" s="203">
        <f t="shared" si="27"/>
        <v>0</v>
      </c>
      <c r="BI148" s="203">
        <f t="shared" si="28"/>
        <v>0</v>
      </c>
      <c r="BJ148" s="24" t="s">
        <v>80</v>
      </c>
      <c r="BK148" s="203">
        <f t="shared" si="29"/>
        <v>0</v>
      </c>
      <c r="BL148" s="24" t="s">
        <v>291</v>
      </c>
      <c r="BM148" s="24" t="s">
        <v>1094</v>
      </c>
    </row>
    <row r="149" spans="2:65" s="1" customFormat="1" ht="34.15" customHeight="1">
      <c r="B149" s="41"/>
      <c r="C149" s="192" t="s">
        <v>572</v>
      </c>
      <c r="D149" s="192" t="s">
        <v>142</v>
      </c>
      <c r="E149" s="193" t="s">
        <v>1095</v>
      </c>
      <c r="F149" s="194" t="s">
        <v>1096</v>
      </c>
      <c r="G149" s="195" t="s">
        <v>1072</v>
      </c>
      <c r="H149" s="196">
        <v>41</v>
      </c>
      <c r="I149" s="197"/>
      <c r="J149" s="198">
        <f t="shared" si="20"/>
        <v>0</v>
      </c>
      <c r="K149" s="194" t="s">
        <v>146</v>
      </c>
      <c r="L149" s="61"/>
      <c r="M149" s="199" t="s">
        <v>21</v>
      </c>
      <c r="N149" s="200" t="s">
        <v>43</v>
      </c>
      <c r="O149" s="42"/>
      <c r="P149" s="201">
        <f t="shared" si="21"/>
        <v>0</v>
      </c>
      <c r="Q149" s="201">
        <v>1.375E-2</v>
      </c>
      <c r="R149" s="201">
        <f t="shared" si="22"/>
        <v>0.56374999999999997</v>
      </c>
      <c r="S149" s="201">
        <v>0</v>
      </c>
      <c r="T149" s="202">
        <f t="shared" si="23"/>
        <v>0</v>
      </c>
      <c r="AR149" s="24" t="s">
        <v>291</v>
      </c>
      <c r="AT149" s="24" t="s">
        <v>142</v>
      </c>
      <c r="AU149" s="24" t="s">
        <v>82</v>
      </c>
      <c r="AY149" s="24" t="s">
        <v>139</v>
      </c>
      <c r="BE149" s="203">
        <f t="shared" si="24"/>
        <v>0</v>
      </c>
      <c r="BF149" s="203">
        <f t="shared" si="25"/>
        <v>0</v>
      </c>
      <c r="BG149" s="203">
        <f t="shared" si="26"/>
        <v>0</v>
      </c>
      <c r="BH149" s="203">
        <f t="shared" si="27"/>
        <v>0</v>
      </c>
      <c r="BI149" s="203">
        <f t="shared" si="28"/>
        <v>0</v>
      </c>
      <c r="BJ149" s="24" t="s">
        <v>80</v>
      </c>
      <c r="BK149" s="203">
        <f t="shared" si="29"/>
        <v>0</v>
      </c>
      <c r="BL149" s="24" t="s">
        <v>291</v>
      </c>
      <c r="BM149" s="24" t="s">
        <v>1097</v>
      </c>
    </row>
    <row r="150" spans="2:65" s="1" customFormat="1" ht="14.45" customHeight="1">
      <c r="B150" s="41"/>
      <c r="C150" s="192" t="s">
        <v>592</v>
      </c>
      <c r="D150" s="192" t="s">
        <v>142</v>
      </c>
      <c r="E150" s="193" t="s">
        <v>1098</v>
      </c>
      <c r="F150" s="194" t="s">
        <v>1099</v>
      </c>
      <c r="G150" s="195" t="s">
        <v>159</v>
      </c>
      <c r="H150" s="196">
        <v>4</v>
      </c>
      <c r="I150" s="197"/>
      <c r="J150" s="198">
        <f t="shared" si="20"/>
        <v>0</v>
      </c>
      <c r="K150" s="194" t="s">
        <v>371</v>
      </c>
      <c r="L150" s="61"/>
      <c r="M150" s="199" t="s">
        <v>21</v>
      </c>
      <c r="N150" s="200" t="s">
        <v>43</v>
      </c>
      <c r="O150" s="42"/>
      <c r="P150" s="201">
        <f t="shared" si="21"/>
        <v>0</v>
      </c>
      <c r="Q150" s="201">
        <v>0</v>
      </c>
      <c r="R150" s="201">
        <f t="shared" si="22"/>
        <v>0</v>
      </c>
      <c r="S150" s="201">
        <v>0</v>
      </c>
      <c r="T150" s="202">
        <f t="shared" si="23"/>
        <v>0</v>
      </c>
      <c r="AR150" s="24" t="s">
        <v>291</v>
      </c>
      <c r="AT150" s="24" t="s">
        <v>142</v>
      </c>
      <c r="AU150" s="24" t="s">
        <v>82</v>
      </c>
      <c r="AY150" s="24" t="s">
        <v>139</v>
      </c>
      <c r="BE150" s="203">
        <f t="shared" si="24"/>
        <v>0</v>
      </c>
      <c r="BF150" s="203">
        <f t="shared" si="25"/>
        <v>0</v>
      </c>
      <c r="BG150" s="203">
        <f t="shared" si="26"/>
        <v>0</v>
      </c>
      <c r="BH150" s="203">
        <f t="shared" si="27"/>
        <v>0</v>
      </c>
      <c r="BI150" s="203">
        <f t="shared" si="28"/>
        <v>0</v>
      </c>
      <c r="BJ150" s="24" t="s">
        <v>80</v>
      </c>
      <c r="BK150" s="203">
        <f t="shared" si="29"/>
        <v>0</v>
      </c>
      <c r="BL150" s="24" t="s">
        <v>291</v>
      </c>
      <c r="BM150" s="24" t="s">
        <v>1100</v>
      </c>
    </row>
    <row r="151" spans="2:65" s="1" customFormat="1" ht="22.9" customHeight="1">
      <c r="B151" s="41"/>
      <c r="C151" s="192" t="s">
        <v>597</v>
      </c>
      <c r="D151" s="192" t="s">
        <v>142</v>
      </c>
      <c r="E151" s="193" t="s">
        <v>1101</v>
      </c>
      <c r="F151" s="194" t="s">
        <v>1102</v>
      </c>
      <c r="G151" s="195" t="s">
        <v>1072</v>
      </c>
      <c r="H151" s="196">
        <v>9</v>
      </c>
      <c r="I151" s="197"/>
      <c r="J151" s="198">
        <f t="shared" si="20"/>
        <v>0</v>
      </c>
      <c r="K151" s="194" t="s">
        <v>146</v>
      </c>
      <c r="L151" s="61"/>
      <c r="M151" s="199" t="s">
        <v>21</v>
      </c>
      <c r="N151" s="200" t="s">
        <v>43</v>
      </c>
      <c r="O151" s="42"/>
      <c r="P151" s="201">
        <f t="shared" si="21"/>
        <v>0</v>
      </c>
      <c r="Q151" s="201">
        <v>1.0749999999999999E-2</v>
      </c>
      <c r="R151" s="201">
        <f t="shared" si="22"/>
        <v>9.6749999999999989E-2</v>
      </c>
      <c r="S151" s="201">
        <v>0</v>
      </c>
      <c r="T151" s="202">
        <f t="shared" si="23"/>
        <v>0</v>
      </c>
      <c r="AR151" s="24" t="s">
        <v>291</v>
      </c>
      <c r="AT151" s="24" t="s">
        <v>142</v>
      </c>
      <c r="AU151" s="24" t="s">
        <v>82</v>
      </c>
      <c r="AY151" s="24" t="s">
        <v>139</v>
      </c>
      <c r="BE151" s="203">
        <f t="shared" si="24"/>
        <v>0</v>
      </c>
      <c r="BF151" s="203">
        <f t="shared" si="25"/>
        <v>0</v>
      </c>
      <c r="BG151" s="203">
        <f t="shared" si="26"/>
        <v>0</v>
      </c>
      <c r="BH151" s="203">
        <f t="shared" si="27"/>
        <v>0</v>
      </c>
      <c r="BI151" s="203">
        <f t="shared" si="28"/>
        <v>0</v>
      </c>
      <c r="BJ151" s="24" t="s">
        <v>80</v>
      </c>
      <c r="BK151" s="203">
        <f t="shared" si="29"/>
        <v>0</v>
      </c>
      <c r="BL151" s="24" t="s">
        <v>291</v>
      </c>
      <c r="BM151" s="24" t="s">
        <v>1103</v>
      </c>
    </row>
    <row r="152" spans="2:65" s="1" customFormat="1" ht="14.45" customHeight="1">
      <c r="B152" s="41"/>
      <c r="C152" s="192" t="s">
        <v>601</v>
      </c>
      <c r="D152" s="192" t="s">
        <v>142</v>
      </c>
      <c r="E152" s="193" t="s">
        <v>1104</v>
      </c>
      <c r="F152" s="194" t="s">
        <v>1105</v>
      </c>
      <c r="G152" s="195" t="s">
        <v>1072</v>
      </c>
      <c r="H152" s="196">
        <v>1</v>
      </c>
      <c r="I152" s="197"/>
      <c r="J152" s="198">
        <f t="shared" si="20"/>
        <v>0</v>
      </c>
      <c r="K152" s="194" t="s">
        <v>146</v>
      </c>
      <c r="L152" s="61"/>
      <c r="M152" s="199" t="s">
        <v>21</v>
      </c>
      <c r="N152" s="200" t="s">
        <v>43</v>
      </c>
      <c r="O152" s="42"/>
      <c r="P152" s="201">
        <f t="shared" si="21"/>
        <v>0</v>
      </c>
      <c r="Q152" s="201">
        <v>3.3899999999999998E-3</v>
      </c>
      <c r="R152" s="201">
        <f t="shared" si="22"/>
        <v>3.3899999999999998E-3</v>
      </c>
      <c r="S152" s="201">
        <v>0</v>
      </c>
      <c r="T152" s="202">
        <f t="shared" si="23"/>
        <v>0</v>
      </c>
      <c r="AR152" s="24" t="s">
        <v>291</v>
      </c>
      <c r="AT152" s="24" t="s">
        <v>142</v>
      </c>
      <c r="AU152" s="24" t="s">
        <v>82</v>
      </c>
      <c r="AY152" s="24" t="s">
        <v>139</v>
      </c>
      <c r="BE152" s="203">
        <f t="shared" si="24"/>
        <v>0</v>
      </c>
      <c r="BF152" s="203">
        <f t="shared" si="25"/>
        <v>0</v>
      </c>
      <c r="BG152" s="203">
        <f t="shared" si="26"/>
        <v>0</v>
      </c>
      <c r="BH152" s="203">
        <f t="shared" si="27"/>
        <v>0</v>
      </c>
      <c r="BI152" s="203">
        <f t="shared" si="28"/>
        <v>0</v>
      </c>
      <c r="BJ152" s="24" t="s">
        <v>80</v>
      </c>
      <c r="BK152" s="203">
        <f t="shared" si="29"/>
        <v>0</v>
      </c>
      <c r="BL152" s="24" t="s">
        <v>291</v>
      </c>
      <c r="BM152" s="24" t="s">
        <v>1106</v>
      </c>
    </row>
    <row r="153" spans="2:65" s="1" customFormat="1" ht="14.45" customHeight="1">
      <c r="B153" s="41"/>
      <c r="C153" s="248" t="s">
        <v>605</v>
      </c>
      <c r="D153" s="248" t="s">
        <v>347</v>
      </c>
      <c r="E153" s="249" t="s">
        <v>1107</v>
      </c>
      <c r="F153" s="250" t="s">
        <v>1108</v>
      </c>
      <c r="G153" s="251" t="s">
        <v>159</v>
      </c>
      <c r="H153" s="252">
        <v>1</v>
      </c>
      <c r="I153" s="253"/>
      <c r="J153" s="254">
        <f t="shared" si="20"/>
        <v>0</v>
      </c>
      <c r="K153" s="250" t="s">
        <v>146</v>
      </c>
      <c r="L153" s="255"/>
      <c r="M153" s="256" t="s">
        <v>21</v>
      </c>
      <c r="N153" s="257" t="s">
        <v>43</v>
      </c>
      <c r="O153" s="42"/>
      <c r="P153" s="201">
        <f t="shared" si="21"/>
        <v>0</v>
      </c>
      <c r="Q153" s="201">
        <v>1.2999999999999999E-2</v>
      </c>
      <c r="R153" s="201">
        <f t="shared" si="22"/>
        <v>1.2999999999999999E-2</v>
      </c>
      <c r="S153" s="201">
        <v>0</v>
      </c>
      <c r="T153" s="202">
        <f t="shared" si="23"/>
        <v>0</v>
      </c>
      <c r="AR153" s="24" t="s">
        <v>413</v>
      </c>
      <c r="AT153" s="24" t="s">
        <v>347</v>
      </c>
      <c r="AU153" s="24" t="s">
        <v>82</v>
      </c>
      <c r="AY153" s="24" t="s">
        <v>139</v>
      </c>
      <c r="BE153" s="203">
        <f t="shared" si="24"/>
        <v>0</v>
      </c>
      <c r="BF153" s="203">
        <f t="shared" si="25"/>
        <v>0</v>
      </c>
      <c r="BG153" s="203">
        <f t="shared" si="26"/>
        <v>0</v>
      </c>
      <c r="BH153" s="203">
        <f t="shared" si="27"/>
        <v>0</v>
      </c>
      <c r="BI153" s="203">
        <f t="shared" si="28"/>
        <v>0</v>
      </c>
      <c r="BJ153" s="24" t="s">
        <v>80</v>
      </c>
      <c r="BK153" s="203">
        <f t="shared" si="29"/>
        <v>0</v>
      </c>
      <c r="BL153" s="24" t="s">
        <v>291</v>
      </c>
      <c r="BM153" s="24" t="s">
        <v>1109</v>
      </c>
    </row>
    <row r="154" spans="2:65" s="1" customFormat="1" ht="14.45" customHeight="1">
      <c r="B154" s="41"/>
      <c r="C154" s="192" t="s">
        <v>609</v>
      </c>
      <c r="D154" s="192" t="s">
        <v>142</v>
      </c>
      <c r="E154" s="193" t="s">
        <v>1110</v>
      </c>
      <c r="F154" s="194" t="s">
        <v>1111</v>
      </c>
      <c r="G154" s="195" t="s">
        <v>1072</v>
      </c>
      <c r="H154" s="196">
        <v>5</v>
      </c>
      <c r="I154" s="197"/>
      <c r="J154" s="198">
        <f t="shared" si="20"/>
        <v>0</v>
      </c>
      <c r="K154" s="194" t="s">
        <v>146</v>
      </c>
      <c r="L154" s="61"/>
      <c r="M154" s="199" t="s">
        <v>21</v>
      </c>
      <c r="N154" s="200" t="s">
        <v>43</v>
      </c>
      <c r="O154" s="42"/>
      <c r="P154" s="201">
        <f t="shared" si="21"/>
        <v>0</v>
      </c>
      <c r="Q154" s="201">
        <v>0</v>
      </c>
      <c r="R154" s="201">
        <f t="shared" si="22"/>
        <v>0</v>
      </c>
      <c r="S154" s="201">
        <v>1.7600000000000001E-2</v>
      </c>
      <c r="T154" s="202">
        <f t="shared" si="23"/>
        <v>8.8000000000000009E-2</v>
      </c>
      <c r="AR154" s="24" t="s">
        <v>291</v>
      </c>
      <c r="AT154" s="24" t="s">
        <v>142</v>
      </c>
      <c r="AU154" s="24" t="s">
        <v>82</v>
      </c>
      <c r="AY154" s="24" t="s">
        <v>139</v>
      </c>
      <c r="BE154" s="203">
        <f t="shared" si="24"/>
        <v>0</v>
      </c>
      <c r="BF154" s="203">
        <f t="shared" si="25"/>
        <v>0</v>
      </c>
      <c r="BG154" s="203">
        <f t="shared" si="26"/>
        <v>0</v>
      </c>
      <c r="BH154" s="203">
        <f t="shared" si="27"/>
        <v>0</v>
      </c>
      <c r="BI154" s="203">
        <f t="shared" si="28"/>
        <v>0</v>
      </c>
      <c r="BJ154" s="24" t="s">
        <v>80</v>
      </c>
      <c r="BK154" s="203">
        <f t="shared" si="29"/>
        <v>0</v>
      </c>
      <c r="BL154" s="24" t="s">
        <v>291</v>
      </c>
      <c r="BM154" s="24" t="s">
        <v>1112</v>
      </c>
    </row>
    <row r="155" spans="2:65" s="1" customFormat="1" ht="22.9" customHeight="1">
      <c r="B155" s="41"/>
      <c r="C155" s="192" t="s">
        <v>613</v>
      </c>
      <c r="D155" s="192" t="s">
        <v>142</v>
      </c>
      <c r="E155" s="193" t="s">
        <v>1113</v>
      </c>
      <c r="F155" s="194" t="s">
        <v>1114</v>
      </c>
      <c r="G155" s="195" t="s">
        <v>1072</v>
      </c>
      <c r="H155" s="196">
        <v>5</v>
      </c>
      <c r="I155" s="197"/>
      <c r="J155" s="198">
        <f t="shared" si="20"/>
        <v>0</v>
      </c>
      <c r="K155" s="194" t="s">
        <v>146</v>
      </c>
      <c r="L155" s="61"/>
      <c r="M155" s="199" t="s">
        <v>21</v>
      </c>
      <c r="N155" s="200" t="s">
        <v>43</v>
      </c>
      <c r="O155" s="42"/>
      <c r="P155" s="201">
        <f t="shared" si="21"/>
        <v>0</v>
      </c>
      <c r="Q155" s="201">
        <v>1.745E-2</v>
      </c>
      <c r="R155" s="201">
        <f t="shared" si="22"/>
        <v>8.7249999999999994E-2</v>
      </c>
      <c r="S155" s="201">
        <v>0</v>
      </c>
      <c r="T155" s="202">
        <f t="shared" si="23"/>
        <v>0</v>
      </c>
      <c r="AR155" s="24" t="s">
        <v>291</v>
      </c>
      <c r="AT155" s="24" t="s">
        <v>142</v>
      </c>
      <c r="AU155" s="24" t="s">
        <v>82</v>
      </c>
      <c r="AY155" s="24" t="s">
        <v>139</v>
      </c>
      <c r="BE155" s="203">
        <f t="shared" si="24"/>
        <v>0</v>
      </c>
      <c r="BF155" s="203">
        <f t="shared" si="25"/>
        <v>0</v>
      </c>
      <c r="BG155" s="203">
        <f t="shared" si="26"/>
        <v>0</v>
      </c>
      <c r="BH155" s="203">
        <f t="shared" si="27"/>
        <v>0</v>
      </c>
      <c r="BI155" s="203">
        <f t="shared" si="28"/>
        <v>0</v>
      </c>
      <c r="BJ155" s="24" t="s">
        <v>80</v>
      </c>
      <c r="BK155" s="203">
        <f t="shared" si="29"/>
        <v>0</v>
      </c>
      <c r="BL155" s="24" t="s">
        <v>291</v>
      </c>
      <c r="BM155" s="24" t="s">
        <v>1115</v>
      </c>
    </row>
    <row r="156" spans="2:65" s="1" customFormat="1" ht="22.9" customHeight="1">
      <c r="B156" s="41"/>
      <c r="C156" s="192" t="s">
        <v>617</v>
      </c>
      <c r="D156" s="192" t="s">
        <v>142</v>
      </c>
      <c r="E156" s="193" t="s">
        <v>1116</v>
      </c>
      <c r="F156" s="194" t="s">
        <v>1117</v>
      </c>
      <c r="G156" s="195" t="s">
        <v>1072</v>
      </c>
      <c r="H156" s="196">
        <v>6</v>
      </c>
      <c r="I156" s="197"/>
      <c r="J156" s="198">
        <f t="shared" si="20"/>
        <v>0</v>
      </c>
      <c r="K156" s="194" t="s">
        <v>146</v>
      </c>
      <c r="L156" s="61"/>
      <c r="M156" s="199" t="s">
        <v>21</v>
      </c>
      <c r="N156" s="200" t="s">
        <v>43</v>
      </c>
      <c r="O156" s="42"/>
      <c r="P156" s="201">
        <f t="shared" si="21"/>
        <v>0</v>
      </c>
      <c r="Q156" s="201">
        <v>0</v>
      </c>
      <c r="R156" s="201">
        <f t="shared" si="22"/>
        <v>0</v>
      </c>
      <c r="S156" s="201">
        <v>8.7999999999999995E-2</v>
      </c>
      <c r="T156" s="202">
        <f t="shared" si="23"/>
        <v>0.52800000000000002</v>
      </c>
      <c r="AR156" s="24" t="s">
        <v>291</v>
      </c>
      <c r="AT156" s="24" t="s">
        <v>142</v>
      </c>
      <c r="AU156" s="24" t="s">
        <v>82</v>
      </c>
      <c r="AY156" s="24" t="s">
        <v>139</v>
      </c>
      <c r="BE156" s="203">
        <f t="shared" si="24"/>
        <v>0</v>
      </c>
      <c r="BF156" s="203">
        <f t="shared" si="25"/>
        <v>0</v>
      </c>
      <c r="BG156" s="203">
        <f t="shared" si="26"/>
        <v>0</v>
      </c>
      <c r="BH156" s="203">
        <f t="shared" si="27"/>
        <v>0</v>
      </c>
      <c r="BI156" s="203">
        <f t="shared" si="28"/>
        <v>0</v>
      </c>
      <c r="BJ156" s="24" t="s">
        <v>80</v>
      </c>
      <c r="BK156" s="203">
        <f t="shared" si="29"/>
        <v>0</v>
      </c>
      <c r="BL156" s="24" t="s">
        <v>291</v>
      </c>
      <c r="BM156" s="24" t="s">
        <v>1118</v>
      </c>
    </row>
    <row r="157" spans="2:65" s="1" customFormat="1" ht="22.9" customHeight="1">
      <c r="B157" s="41"/>
      <c r="C157" s="192" t="s">
        <v>621</v>
      </c>
      <c r="D157" s="192" t="s">
        <v>142</v>
      </c>
      <c r="E157" s="193" t="s">
        <v>1119</v>
      </c>
      <c r="F157" s="194" t="s">
        <v>1120</v>
      </c>
      <c r="G157" s="195" t="s">
        <v>1072</v>
      </c>
      <c r="H157" s="196">
        <v>7</v>
      </c>
      <c r="I157" s="197"/>
      <c r="J157" s="198">
        <f t="shared" si="20"/>
        <v>0</v>
      </c>
      <c r="K157" s="194" t="s">
        <v>146</v>
      </c>
      <c r="L157" s="61"/>
      <c r="M157" s="199" t="s">
        <v>21</v>
      </c>
      <c r="N157" s="200" t="s">
        <v>43</v>
      </c>
      <c r="O157" s="42"/>
      <c r="P157" s="201">
        <f t="shared" si="21"/>
        <v>0</v>
      </c>
      <c r="Q157" s="201">
        <v>1.0880000000000001E-2</v>
      </c>
      <c r="R157" s="201">
        <f t="shared" si="22"/>
        <v>7.6160000000000005E-2</v>
      </c>
      <c r="S157" s="201">
        <v>0</v>
      </c>
      <c r="T157" s="202">
        <f t="shared" si="23"/>
        <v>0</v>
      </c>
      <c r="AR157" s="24" t="s">
        <v>291</v>
      </c>
      <c r="AT157" s="24" t="s">
        <v>142</v>
      </c>
      <c r="AU157" s="24" t="s">
        <v>82</v>
      </c>
      <c r="AY157" s="24" t="s">
        <v>139</v>
      </c>
      <c r="BE157" s="203">
        <f t="shared" si="24"/>
        <v>0</v>
      </c>
      <c r="BF157" s="203">
        <f t="shared" si="25"/>
        <v>0</v>
      </c>
      <c r="BG157" s="203">
        <f t="shared" si="26"/>
        <v>0</v>
      </c>
      <c r="BH157" s="203">
        <f t="shared" si="27"/>
        <v>0</v>
      </c>
      <c r="BI157" s="203">
        <f t="shared" si="28"/>
        <v>0</v>
      </c>
      <c r="BJ157" s="24" t="s">
        <v>80</v>
      </c>
      <c r="BK157" s="203">
        <f t="shared" si="29"/>
        <v>0</v>
      </c>
      <c r="BL157" s="24" t="s">
        <v>291</v>
      </c>
      <c r="BM157" s="24" t="s">
        <v>1121</v>
      </c>
    </row>
    <row r="158" spans="2:65" s="1" customFormat="1" ht="22.9" customHeight="1">
      <c r="B158" s="41"/>
      <c r="C158" s="192" t="s">
        <v>627</v>
      </c>
      <c r="D158" s="192" t="s">
        <v>142</v>
      </c>
      <c r="E158" s="193" t="s">
        <v>1122</v>
      </c>
      <c r="F158" s="194" t="s">
        <v>1123</v>
      </c>
      <c r="G158" s="195" t="s">
        <v>1072</v>
      </c>
      <c r="H158" s="196">
        <v>30</v>
      </c>
      <c r="I158" s="197"/>
      <c r="J158" s="198">
        <f t="shared" si="20"/>
        <v>0</v>
      </c>
      <c r="K158" s="194" t="s">
        <v>146</v>
      </c>
      <c r="L158" s="61"/>
      <c r="M158" s="199" t="s">
        <v>21</v>
      </c>
      <c r="N158" s="200" t="s">
        <v>43</v>
      </c>
      <c r="O158" s="42"/>
      <c r="P158" s="201">
        <f t="shared" si="21"/>
        <v>0</v>
      </c>
      <c r="Q158" s="201">
        <v>5.1999999999999995E-4</v>
      </c>
      <c r="R158" s="201">
        <f t="shared" si="22"/>
        <v>1.5599999999999999E-2</v>
      </c>
      <c r="S158" s="201">
        <v>0</v>
      </c>
      <c r="T158" s="202">
        <f t="shared" si="23"/>
        <v>0</v>
      </c>
      <c r="AR158" s="24" t="s">
        <v>291</v>
      </c>
      <c r="AT158" s="24" t="s">
        <v>142</v>
      </c>
      <c r="AU158" s="24" t="s">
        <v>82</v>
      </c>
      <c r="AY158" s="24" t="s">
        <v>139</v>
      </c>
      <c r="BE158" s="203">
        <f t="shared" si="24"/>
        <v>0</v>
      </c>
      <c r="BF158" s="203">
        <f t="shared" si="25"/>
        <v>0</v>
      </c>
      <c r="BG158" s="203">
        <f t="shared" si="26"/>
        <v>0</v>
      </c>
      <c r="BH158" s="203">
        <f t="shared" si="27"/>
        <v>0</v>
      </c>
      <c r="BI158" s="203">
        <f t="shared" si="28"/>
        <v>0</v>
      </c>
      <c r="BJ158" s="24" t="s">
        <v>80</v>
      </c>
      <c r="BK158" s="203">
        <f t="shared" si="29"/>
        <v>0</v>
      </c>
      <c r="BL158" s="24" t="s">
        <v>291</v>
      </c>
      <c r="BM158" s="24" t="s">
        <v>1124</v>
      </c>
    </row>
    <row r="159" spans="2:65" s="1" customFormat="1" ht="22.9" customHeight="1">
      <c r="B159" s="41"/>
      <c r="C159" s="192" t="s">
        <v>631</v>
      </c>
      <c r="D159" s="192" t="s">
        <v>142</v>
      </c>
      <c r="E159" s="193" t="s">
        <v>1125</v>
      </c>
      <c r="F159" s="194" t="s">
        <v>1126</v>
      </c>
      <c r="G159" s="195" t="s">
        <v>1072</v>
      </c>
      <c r="H159" s="196">
        <v>30</v>
      </c>
      <c r="I159" s="197"/>
      <c r="J159" s="198">
        <f t="shared" si="20"/>
        <v>0</v>
      </c>
      <c r="K159" s="194" t="s">
        <v>146</v>
      </c>
      <c r="L159" s="61"/>
      <c r="M159" s="199" t="s">
        <v>21</v>
      </c>
      <c r="N159" s="200" t="s">
        <v>43</v>
      </c>
      <c r="O159" s="42"/>
      <c r="P159" s="201">
        <f t="shared" si="21"/>
        <v>0</v>
      </c>
      <c r="Q159" s="201">
        <v>5.1999999999999995E-4</v>
      </c>
      <c r="R159" s="201">
        <f t="shared" si="22"/>
        <v>1.5599999999999999E-2</v>
      </c>
      <c r="S159" s="201">
        <v>0</v>
      </c>
      <c r="T159" s="202">
        <f t="shared" si="23"/>
        <v>0</v>
      </c>
      <c r="AR159" s="24" t="s">
        <v>291</v>
      </c>
      <c r="AT159" s="24" t="s">
        <v>142</v>
      </c>
      <c r="AU159" s="24" t="s">
        <v>82</v>
      </c>
      <c r="AY159" s="24" t="s">
        <v>139</v>
      </c>
      <c r="BE159" s="203">
        <f t="shared" si="24"/>
        <v>0</v>
      </c>
      <c r="BF159" s="203">
        <f t="shared" si="25"/>
        <v>0</v>
      </c>
      <c r="BG159" s="203">
        <f t="shared" si="26"/>
        <v>0</v>
      </c>
      <c r="BH159" s="203">
        <f t="shared" si="27"/>
        <v>0</v>
      </c>
      <c r="BI159" s="203">
        <f t="shared" si="28"/>
        <v>0</v>
      </c>
      <c r="BJ159" s="24" t="s">
        <v>80</v>
      </c>
      <c r="BK159" s="203">
        <f t="shared" si="29"/>
        <v>0</v>
      </c>
      <c r="BL159" s="24" t="s">
        <v>291</v>
      </c>
      <c r="BM159" s="24" t="s">
        <v>1127</v>
      </c>
    </row>
    <row r="160" spans="2:65" s="1" customFormat="1" ht="22.9" customHeight="1">
      <c r="B160" s="41"/>
      <c r="C160" s="192" t="s">
        <v>635</v>
      </c>
      <c r="D160" s="192" t="s">
        <v>142</v>
      </c>
      <c r="E160" s="193" t="s">
        <v>1128</v>
      </c>
      <c r="F160" s="194" t="s">
        <v>1129</v>
      </c>
      <c r="G160" s="195" t="s">
        <v>1072</v>
      </c>
      <c r="H160" s="196">
        <v>19</v>
      </c>
      <c r="I160" s="197"/>
      <c r="J160" s="198">
        <f t="shared" si="20"/>
        <v>0</v>
      </c>
      <c r="K160" s="194" t="s">
        <v>146</v>
      </c>
      <c r="L160" s="61"/>
      <c r="M160" s="199" t="s">
        <v>21</v>
      </c>
      <c r="N160" s="200" t="s">
        <v>43</v>
      </c>
      <c r="O160" s="42"/>
      <c r="P160" s="201">
        <f t="shared" si="21"/>
        <v>0</v>
      </c>
      <c r="Q160" s="201">
        <v>5.1999999999999995E-4</v>
      </c>
      <c r="R160" s="201">
        <f t="shared" si="22"/>
        <v>9.8799999999999999E-3</v>
      </c>
      <c r="S160" s="201">
        <v>0</v>
      </c>
      <c r="T160" s="202">
        <f t="shared" si="23"/>
        <v>0</v>
      </c>
      <c r="AR160" s="24" t="s">
        <v>291</v>
      </c>
      <c r="AT160" s="24" t="s">
        <v>142</v>
      </c>
      <c r="AU160" s="24" t="s">
        <v>82</v>
      </c>
      <c r="AY160" s="24" t="s">
        <v>139</v>
      </c>
      <c r="BE160" s="203">
        <f t="shared" si="24"/>
        <v>0</v>
      </c>
      <c r="BF160" s="203">
        <f t="shared" si="25"/>
        <v>0</v>
      </c>
      <c r="BG160" s="203">
        <f t="shared" si="26"/>
        <v>0</v>
      </c>
      <c r="BH160" s="203">
        <f t="shared" si="27"/>
        <v>0</v>
      </c>
      <c r="BI160" s="203">
        <f t="shared" si="28"/>
        <v>0</v>
      </c>
      <c r="BJ160" s="24" t="s">
        <v>80</v>
      </c>
      <c r="BK160" s="203">
        <f t="shared" si="29"/>
        <v>0</v>
      </c>
      <c r="BL160" s="24" t="s">
        <v>291</v>
      </c>
      <c r="BM160" s="24" t="s">
        <v>1130</v>
      </c>
    </row>
    <row r="161" spans="2:65" s="1" customFormat="1" ht="14.45" customHeight="1">
      <c r="B161" s="41"/>
      <c r="C161" s="192" t="s">
        <v>641</v>
      </c>
      <c r="D161" s="192" t="s">
        <v>142</v>
      </c>
      <c r="E161" s="193" t="s">
        <v>1131</v>
      </c>
      <c r="F161" s="194" t="s">
        <v>1132</v>
      </c>
      <c r="G161" s="195" t="s">
        <v>1072</v>
      </c>
      <c r="H161" s="196">
        <v>30</v>
      </c>
      <c r="I161" s="197"/>
      <c r="J161" s="198">
        <f t="shared" si="20"/>
        <v>0</v>
      </c>
      <c r="K161" s="194" t="s">
        <v>371</v>
      </c>
      <c r="L161" s="61"/>
      <c r="M161" s="199" t="s">
        <v>21</v>
      </c>
      <c r="N161" s="200" t="s">
        <v>43</v>
      </c>
      <c r="O161" s="42"/>
      <c r="P161" s="201">
        <f t="shared" si="21"/>
        <v>0</v>
      </c>
      <c r="Q161" s="201">
        <v>1.6000000000000001E-3</v>
      </c>
      <c r="R161" s="201">
        <f t="shared" si="22"/>
        <v>4.8000000000000001E-2</v>
      </c>
      <c r="S161" s="201">
        <v>0</v>
      </c>
      <c r="T161" s="202">
        <f t="shared" si="23"/>
        <v>0</v>
      </c>
      <c r="AR161" s="24" t="s">
        <v>291</v>
      </c>
      <c r="AT161" s="24" t="s">
        <v>142</v>
      </c>
      <c r="AU161" s="24" t="s">
        <v>82</v>
      </c>
      <c r="AY161" s="24" t="s">
        <v>139</v>
      </c>
      <c r="BE161" s="203">
        <f t="shared" si="24"/>
        <v>0</v>
      </c>
      <c r="BF161" s="203">
        <f t="shared" si="25"/>
        <v>0</v>
      </c>
      <c r="BG161" s="203">
        <f t="shared" si="26"/>
        <v>0</v>
      </c>
      <c r="BH161" s="203">
        <f t="shared" si="27"/>
        <v>0</v>
      </c>
      <c r="BI161" s="203">
        <f t="shared" si="28"/>
        <v>0</v>
      </c>
      <c r="BJ161" s="24" t="s">
        <v>80</v>
      </c>
      <c r="BK161" s="203">
        <f t="shared" si="29"/>
        <v>0</v>
      </c>
      <c r="BL161" s="24" t="s">
        <v>291</v>
      </c>
      <c r="BM161" s="24" t="s">
        <v>1133</v>
      </c>
    </row>
    <row r="162" spans="2:65" s="1" customFormat="1" ht="22.9" customHeight="1">
      <c r="B162" s="41"/>
      <c r="C162" s="192" t="s">
        <v>645</v>
      </c>
      <c r="D162" s="192" t="s">
        <v>142</v>
      </c>
      <c r="E162" s="193" t="s">
        <v>1134</v>
      </c>
      <c r="F162" s="194" t="s">
        <v>1135</v>
      </c>
      <c r="G162" s="195" t="s">
        <v>1072</v>
      </c>
      <c r="H162" s="196">
        <v>1</v>
      </c>
      <c r="I162" s="197"/>
      <c r="J162" s="198">
        <f t="shared" si="20"/>
        <v>0</v>
      </c>
      <c r="K162" s="194" t="s">
        <v>146</v>
      </c>
      <c r="L162" s="61"/>
      <c r="M162" s="199" t="s">
        <v>21</v>
      </c>
      <c r="N162" s="200" t="s">
        <v>43</v>
      </c>
      <c r="O162" s="42"/>
      <c r="P162" s="201">
        <f t="shared" si="21"/>
        <v>0</v>
      </c>
      <c r="Q162" s="201">
        <v>1.6000000000000001E-3</v>
      </c>
      <c r="R162" s="201">
        <f t="shared" si="22"/>
        <v>1.6000000000000001E-3</v>
      </c>
      <c r="S162" s="201">
        <v>0</v>
      </c>
      <c r="T162" s="202">
        <f t="shared" si="23"/>
        <v>0</v>
      </c>
      <c r="AR162" s="24" t="s">
        <v>291</v>
      </c>
      <c r="AT162" s="24" t="s">
        <v>142</v>
      </c>
      <c r="AU162" s="24" t="s">
        <v>82</v>
      </c>
      <c r="AY162" s="24" t="s">
        <v>139</v>
      </c>
      <c r="BE162" s="203">
        <f t="shared" si="24"/>
        <v>0</v>
      </c>
      <c r="BF162" s="203">
        <f t="shared" si="25"/>
        <v>0</v>
      </c>
      <c r="BG162" s="203">
        <f t="shared" si="26"/>
        <v>0</v>
      </c>
      <c r="BH162" s="203">
        <f t="shared" si="27"/>
        <v>0</v>
      </c>
      <c r="BI162" s="203">
        <f t="shared" si="28"/>
        <v>0</v>
      </c>
      <c r="BJ162" s="24" t="s">
        <v>80</v>
      </c>
      <c r="BK162" s="203">
        <f t="shared" si="29"/>
        <v>0</v>
      </c>
      <c r="BL162" s="24" t="s">
        <v>291</v>
      </c>
      <c r="BM162" s="24" t="s">
        <v>1136</v>
      </c>
    </row>
    <row r="163" spans="2:65" s="1" customFormat="1" ht="22.9" customHeight="1">
      <c r="B163" s="41"/>
      <c r="C163" s="192" t="s">
        <v>650</v>
      </c>
      <c r="D163" s="192" t="s">
        <v>142</v>
      </c>
      <c r="E163" s="193" t="s">
        <v>1137</v>
      </c>
      <c r="F163" s="194" t="s">
        <v>1138</v>
      </c>
      <c r="G163" s="195" t="s">
        <v>1072</v>
      </c>
      <c r="H163" s="196">
        <v>1</v>
      </c>
      <c r="I163" s="197"/>
      <c r="J163" s="198">
        <f t="shared" si="20"/>
        <v>0</v>
      </c>
      <c r="K163" s="194" t="s">
        <v>146</v>
      </c>
      <c r="L163" s="61"/>
      <c r="M163" s="199" t="s">
        <v>21</v>
      </c>
      <c r="N163" s="200" t="s">
        <v>43</v>
      </c>
      <c r="O163" s="42"/>
      <c r="P163" s="201">
        <f t="shared" si="21"/>
        <v>0</v>
      </c>
      <c r="Q163" s="201">
        <v>8.4999999999999995E-4</v>
      </c>
      <c r="R163" s="201">
        <f t="shared" si="22"/>
        <v>8.4999999999999995E-4</v>
      </c>
      <c r="S163" s="201">
        <v>0</v>
      </c>
      <c r="T163" s="202">
        <f t="shared" si="23"/>
        <v>0</v>
      </c>
      <c r="AR163" s="24" t="s">
        <v>291</v>
      </c>
      <c r="AT163" s="24" t="s">
        <v>142</v>
      </c>
      <c r="AU163" s="24" t="s">
        <v>82</v>
      </c>
      <c r="AY163" s="24" t="s">
        <v>139</v>
      </c>
      <c r="BE163" s="203">
        <f t="shared" si="24"/>
        <v>0</v>
      </c>
      <c r="BF163" s="203">
        <f t="shared" si="25"/>
        <v>0</v>
      </c>
      <c r="BG163" s="203">
        <f t="shared" si="26"/>
        <v>0</v>
      </c>
      <c r="BH163" s="203">
        <f t="shared" si="27"/>
        <v>0</v>
      </c>
      <c r="BI163" s="203">
        <f t="shared" si="28"/>
        <v>0</v>
      </c>
      <c r="BJ163" s="24" t="s">
        <v>80</v>
      </c>
      <c r="BK163" s="203">
        <f t="shared" si="29"/>
        <v>0</v>
      </c>
      <c r="BL163" s="24" t="s">
        <v>291</v>
      </c>
      <c r="BM163" s="24" t="s">
        <v>1139</v>
      </c>
    </row>
    <row r="164" spans="2:65" s="1" customFormat="1" ht="22.9" customHeight="1">
      <c r="B164" s="41"/>
      <c r="C164" s="192" t="s">
        <v>654</v>
      </c>
      <c r="D164" s="192" t="s">
        <v>142</v>
      </c>
      <c r="E164" s="193" t="s">
        <v>1140</v>
      </c>
      <c r="F164" s="194" t="s">
        <v>1141</v>
      </c>
      <c r="G164" s="195" t="s">
        <v>1072</v>
      </c>
      <c r="H164" s="196">
        <v>9</v>
      </c>
      <c r="I164" s="197"/>
      <c r="J164" s="198">
        <f t="shared" si="20"/>
        <v>0</v>
      </c>
      <c r="K164" s="194" t="s">
        <v>371</v>
      </c>
      <c r="L164" s="61"/>
      <c r="M164" s="199" t="s">
        <v>21</v>
      </c>
      <c r="N164" s="200" t="s">
        <v>43</v>
      </c>
      <c r="O164" s="42"/>
      <c r="P164" s="201">
        <f t="shared" si="21"/>
        <v>0</v>
      </c>
      <c r="Q164" s="201">
        <v>1.6000000000000001E-3</v>
      </c>
      <c r="R164" s="201">
        <f t="shared" si="22"/>
        <v>1.4400000000000001E-2</v>
      </c>
      <c r="S164" s="201">
        <v>0</v>
      </c>
      <c r="T164" s="202">
        <f t="shared" si="23"/>
        <v>0</v>
      </c>
      <c r="AR164" s="24" t="s">
        <v>291</v>
      </c>
      <c r="AT164" s="24" t="s">
        <v>142</v>
      </c>
      <c r="AU164" s="24" t="s">
        <v>82</v>
      </c>
      <c r="AY164" s="24" t="s">
        <v>139</v>
      </c>
      <c r="BE164" s="203">
        <f t="shared" si="24"/>
        <v>0</v>
      </c>
      <c r="BF164" s="203">
        <f t="shared" si="25"/>
        <v>0</v>
      </c>
      <c r="BG164" s="203">
        <f t="shared" si="26"/>
        <v>0</v>
      </c>
      <c r="BH164" s="203">
        <f t="shared" si="27"/>
        <v>0</v>
      </c>
      <c r="BI164" s="203">
        <f t="shared" si="28"/>
        <v>0</v>
      </c>
      <c r="BJ164" s="24" t="s">
        <v>80</v>
      </c>
      <c r="BK164" s="203">
        <f t="shared" si="29"/>
        <v>0</v>
      </c>
      <c r="BL164" s="24" t="s">
        <v>291</v>
      </c>
      <c r="BM164" s="24" t="s">
        <v>1142</v>
      </c>
    </row>
    <row r="165" spans="2:65" s="1" customFormat="1" ht="22.9" customHeight="1">
      <c r="B165" s="41"/>
      <c r="C165" s="192" t="s">
        <v>658</v>
      </c>
      <c r="D165" s="192" t="s">
        <v>142</v>
      </c>
      <c r="E165" s="193" t="s">
        <v>1143</v>
      </c>
      <c r="F165" s="194" t="s">
        <v>1144</v>
      </c>
      <c r="G165" s="195" t="s">
        <v>1072</v>
      </c>
      <c r="H165" s="196">
        <v>1</v>
      </c>
      <c r="I165" s="197"/>
      <c r="J165" s="198">
        <f t="shared" si="20"/>
        <v>0</v>
      </c>
      <c r="K165" s="194" t="s">
        <v>371</v>
      </c>
      <c r="L165" s="61"/>
      <c r="M165" s="199" t="s">
        <v>21</v>
      </c>
      <c r="N165" s="200" t="s">
        <v>43</v>
      </c>
      <c r="O165" s="42"/>
      <c r="P165" s="201">
        <f t="shared" si="21"/>
        <v>0</v>
      </c>
      <c r="Q165" s="201">
        <v>1.6000000000000001E-3</v>
      </c>
      <c r="R165" s="201">
        <f t="shared" si="22"/>
        <v>1.6000000000000001E-3</v>
      </c>
      <c r="S165" s="201">
        <v>0</v>
      </c>
      <c r="T165" s="202">
        <f t="shared" si="23"/>
        <v>0</v>
      </c>
      <c r="AR165" s="24" t="s">
        <v>291</v>
      </c>
      <c r="AT165" s="24" t="s">
        <v>142</v>
      </c>
      <c r="AU165" s="24" t="s">
        <v>82</v>
      </c>
      <c r="AY165" s="24" t="s">
        <v>139</v>
      </c>
      <c r="BE165" s="203">
        <f t="shared" si="24"/>
        <v>0</v>
      </c>
      <c r="BF165" s="203">
        <f t="shared" si="25"/>
        <v>0</v>
      </c>
      <c r="BG165" s="203">
        <f t="shared" si="26"/>
        <v>0</v>
      </c>
      <c r="BH165" s="203">
        <f t="shared" si="27"/>
        <v>0</v>
      </c>
      <c r="BI165" s="203">
        <f t="shared" si="28"/>
        <v>0</v>
      </c>
      <c r="BJ165" s="24" t="s">
        <v>80</v>
      </c>
      <c r="BK165" s="203">
        <f t="shared" si="29"/>
        <v>0</v>
      </c>
      <c r="BL165" s="24" t="s">
        <v>291</v>
      </c>
      <c r="BM165" s="24" t="s">
        <v>1145</v>
      </c>
    </row>
    <row r="166" spans="2:65" s="1" customFormat="1" ht="22.9" customHeight="1">
      <c r="B166" s="41"/>
      <c r="C166" s="192" t="s">
        <v>662</v>
      </c>
      <c r="D166" s="192" t="s">
        <v>142</v>
      </c>
      <c r="E166" s="193" t="s">
        <v>1146</v>
      </c>
      <c r="F166" s="194" t="s">
        <v>1147</v>
      </c>
      <c r="G166" s="195" t="s">
        <v>1072</v>
      </c>
      <c r="H166" s="196">
        <v>10</v>
      </c>
      <c r="I166" s="197"/>
      <c r="J166" s="198">
        <f t="shared" si="20"/>
        <v>0</v>
      </c>
      <c r="K166" s="194" t="s">
        <v>371</v>
      </c>
      <c r="L166" s="61"/>
      <c r="M166" s="199" t="s">
        <v>21</v>
      </c>
      <c r="N166" s="200" t="s">
        <v>43</v>
      </c>
      <c r="O166" s="42"/>
      <c r="P166" s="201">
        <f t="shared" si="21"/>
        <v>0</v>
      </c>
      <c r="Q166" s="201">
        <v>1.6000000000000001E-3</v>
      </c>
      <c r="R166" s="201">
        <f t="shared" si="22"/>
        <v>1.6E-2</v>
      </c>
      <c r="S166" s="201">
        <v>0</v>
      </c>
      <c r="T166" s="202">
        <f t="shared" si="23"/>
        <v>0</v>
      </c>
      <c r="AR166" s="24" t="s">
        <v>291</v>
      </c>
      <c r="AT166" s="24" t="s">
        <v>142</v>
      </c>
      <c r="AU166" s="24" t="s">
        <v>82</v>
      </c>
      <c r="AY166" s="24" t="s">
        <v>139</v>
      </c>
      <c r="BE166" s="203">
        <f t="shared" si="24"/>
        <v>0</v>
      </c>
      <c r="BF166" s="203">
        <f t="shared" si="25"/>
        <v>0</v>
      </c>
      <c r="BG166" s="203">
        <f t="shared" si="26"/>
        <v>0</v>
      </c>
      <c r="BH166" s="203">
        <f t="shared" si="27"/>
        <v>0</v>
      </c>
      <c r="BI166" s="203">
        <f t="shared" si="28"/>
        <v>0</v>
      </c>
      <c r="BJ166" s="24" t="s">
        <v>80</v>
      </c>
      <c r="BK166" s="203">
        <f t="shared" si="29"/>
        <v>0</v>
      </c>
      <c r="BL166" s="24" t="s">
        <v>291</v>
      </c>
      <c r="BM166" s="24" t="s">
        <v>1148</v>
      </c>
    </row>
    <row r="167" spans="2:65" s="1" customFormat="1" ht="14.45" customHeight="1">
      <c r="B167" s="41"/>
      <c r="C167" s="248" t="s">
        <v>667</v>
      </c>
      <c r="D167" s="248" t="s">
        <v>347</v>
      </c>
      <c r="E167" s="249" t="s">
        <v>1149</v>
      </c>
      <c r="F167" s="250" t="s">
        <v>1150</v>
      </c>
      <c r="G167" s="251" t="s">
        <v>159</v>
      </c>
      <c r="H167" s="252">
        <v>19</v>
      </c>
      <c r="I167" s="253"/>
      <c r="J167" s="254">
        <f t="shared" si="20"/>
        <v>0</v>
      </c>
      <c r="K167" s="250" t="s">
        <v>371</v>
      </c>
      <c r="L167" s="255"/>
      <c r="M167" s="256" t="s">
        <v>21</v>
      </c>
      <c r="N167" s="257" t="s">
        <v>43</v>
      </c>
      <c r="O167" s="42"/>
      <c r="P167" s="201">
        <f t="shared" si="21"/>
        <v>0</v>
      </c>
      <c r="Q167" s="201">
        <v>0</v>
      </c>
      <c r="R167" s="201">
        <f t="shared" si="22"/>
        <v>0</v>
      </c>
      <c r="S167" s="201">
        <v>0</v>
      </c>
      <c r="T167" s="202">
        <f t="shared" si="23"/>
        <v>0</v>
      </c>
      <c r="AR167" s="24" t="s">
        <v>413</v>
      </c>
      <c r="AT167" s="24" t="s">
        <v>347</v>
      </c>
      <c r="AU167" s="24" t="s">
        <v>82</v>
      </c>
      <c r="AY167" s="24" t="s">
        <v>139</v>
      </c>
      <c r="BE167" s="203">
        <f t="shared" si="24"/>
        <v>0</v>
      </c>
      <c r="BF167" s="203">
        <f t="shared" si="25"/>
        <v>0</v>
      </c>
      <c r="BG167" s="203">
        <f t="shared" si="26"/>
        <v>0</v>
      </c>
      <c r="BH167" s="203">
        <f t="shared" si="27"/>
        <v>0</v>
      </c>
      <c r="BI167" s="203">
        <f t="shared" si="28"/>
        <v>0</v>
      </c>
      <c r="BJ167" s="24" t="s">
        <v>80</v>
      </c>
      <c r="BK167" s="203">
        <f t="shared" si="29"/>
        <v>0</v>
      </c>
      <c r="BL167" s="24" t="s">
        <v>291</v>
      </c>
      <c r="BM167" s="24" t="s">
        <v>1151</v>
      </c>
    </row>
    <row r="168" spans="2:65" s="1" customFormat="1" ht="14.45" customHeight="1">
      <c r="B168" s="41"/>
      <c r="C168" s="248" t="s">
        <v>781</v>
      </c>
      <c r="D168" s="248" t="s">
        <v>347</v>
      </c>
      <c r="E168" s="249" t="s">
        <v>1152</v>
      </c>
      <c r="F168" s="250" t="s">
        <v>1153</v>
      </c>
      <c r="G168" s="251" t="s">
        <v>159</v>
      </c>
      <c r="H168" s="252">
        <v>30</v>
      </c>
      <c r="I168" s="253"/>
      <c r="J168" s="254">
        <f t="shared" si="20"/>
        <v>0</v>
      </c>
      <c r="K168" s="250" t="s">
        <v>21</v>
      </c>
      <c r="L168" s="255"/>
      <c r="M168" s="256" t="s">
        <v>21</v>
      </c>
      <c r="N168" s="257" t="s">
        <v>43</v>
      </c>
      <c r="O168" s="42"/>
      <c r="P168" s="201">
        <f t="shared" si="21"/>
        <v>0</v>
      </c>
      <c r="Q168" s="201">
        <v>0</v>
      </c>
      <c r="R168" s="201">
        <f t="shared" si="22"/>
        <v>0</v>
      </c>
      <c r="S168" s="201">
        <v>0</v>
      </c>
      <c r="T168" s="202">
        <f t="shared" si="23"/>
        <v>0</v>
      </c>
      <c r="AR168" s="24" t="s">
        <v>413</v>
      </c>
      <c r="AT168" s="24" t="s">
        <v>347</v>
      </c>
      <c r="AU168" s="24" t="s">
        <v>82</v>
      </c>
      <c r="AY168" s="24" t="s">
        <v>139</v>
      </c>
      <c r="BE168" s="203">
        <f t="shared" si="24"/>
        <v>0</v>
      </c>
      <c r="BF168" s="203">
        <f t="shared" si="25"/>
        <v>0</v>
      </c>
      <c r="BG168" s="203">
        <f t="shared" si="26"/>
        <v>0</v>
      </c>
      <c r="BH168" s="203">
        <f t="shared" si="27"/>
        <v>0</v>
      </c>
      <c r="BI168" s="203">
        <f t="shared" si="28"/>
        <v>0</v>
      </c>
      <c r="BJ168" s="24" t="s">
        <v>80</v>
      </c>
      <c r="BK168" s="203">
        <f t="shared" si="29"/>
        <v>0</v>
      </c>
      <c r="BL168" s="24" t="s">
        <v>291</v>
      </c>
      <c r="BM168" s="24" t="s">
        <v>1154</v>
      </c>
    </row>
    <row r="169" spans="2:65" s="1" customFormat="1" ht="22.9" customHeight="1">
      <c r="B169" s="41"/>
      <c r="C169" s="192" t="s">
        <v>672</v>
      </c>
      <c r="D169" s="192" t="s">
        <v>142</v>
      </c>
      <c r="E169" s="193" t="s">
        <v>1155</v>
      </c>
      <c r="F169" s="194" t="s">
        <v>1156</v>
      </c>
      <c r="G169" s="195" t="s">
        <v>1072</v>
      </c>
      <c r="H169" s="196">
        <v>1</v>
      </c>
      <c r="I169" s="197"/>
      <c r="J169" s="198">
        <f t="shared" si="20"/>
        <v>0</v>
      </c>
      <c r="K169" s="194" t="s">
        <v>371</v>
      </c>
      <c r="L169" s="61"/>
      <c r="M169" s="199" t="s">
        <v>21</v>
      </c>
      <c r="N169" s="200" t="s">
        <v>43</v>
      </c>
      <c r="O169" s="42"/>
      <c r="P169" s="201">
        <f t="shared" si="21"/>
        <v>0</v>
      </c>
      <c r="Q169" s="201">
        <v>1.6000000000000001E-3</v>
      </c>
      <c r="R169" s="201">
        <f t="shared" si="22"/>
        <v>1.6000000000000001E-3</v>
      </c>
      <c r="S169" s="201">
        <v>0</v>
      </c>
      <c r="T169" s="202">
        <f t="shared" si="23"/>
        <v>0</v>
      </c>
      <c r="AR169" s="24" t="s">
        <v>291</v>
      </c>
      <c r="AT169" s="24" t="s">
        <v>142</v>
      </c>
      <c r="AU169" s="24" t="s">
        <v>82</v>
      </c>
      <c r="AY169" s="24" t="s">
        <v>139</v>
      </c>
      <c r="BE169" s="203">
        <f t="shared" si="24"/>
        <v>0</v>
      </c>
      <c r="BF169" s="203">
        <f t="shared" si="25"/>
        <v>0</v>
      </c>
      <c r="BG169" s="203">
        <f t="shared" si="26"/>
        <v>0</v>
      </c>
      <c r="BH169" s="203">
        <f t="shared" si="27"/>
        <v>0</v>
      </c>
      <c r="BI169" s="203">
        <f t="shared" si="28"/>
        <v>0</v>
      </c>
      <c r="BJ169" s="24" t="s">
        <v>80</v>
      </c>
      <c r="BK169" s="203">
        <f t="shared" si="29"/>
        <v>0</v>
      </c>
      <c r="BL169" s="24" t="s">
        <v>291</v>
      </c>
      <c r="BM169" s="24" t="s">
        <v>1157</v>
      </c>
    </row>
    <row r="170" spans="2:65" s="1" customFormat="1" ht="22.9" customHeight="1">
      <c r="B170" s="41"/>
      <c r="C170" s="192" t="s">
        <v>676</v>
      </c>
      <c r="D170" s="192" t="s">
        <v>142</v>
      </c>
      <c r="E170" s="193" t="s">
        <v>1158</v>
      </c>
      <c r="F170" s="194" t="s">
        <v>1159</v>
      </c>
      <c r="G170" s="195" t="s">
        <v>1072</v>
      </c>
      <c r="H170" s="196">
        <v>4</v>
      </c>
      <c r="I170" s="197"/>
      <c r="J170" s="198">
        <f t="shared" si="20"/>
        <v>0</v>
      </c>
      <c r="K170" s="194" t="s">
        <v>146</v>
      </c>
      <c r="L170" s="61"/>
      <c r="M170" s="199" t="s">
        <v>21</v>
      </c>
      <c r="N170" s="200" t="s">
        <v>43</v>
      </c>
      <c r="O170" s="42"/>
      <c r="P170" s="201">
        <f t="shared" si="21"/>
        <v>0</v>
      </c>
      <c r="Q170" s="201">
        <v>0</v>
      </c>
      <c r="R170" s="201">
        <f t="shared" si="22"/>
        <v>0</v>
      </c>
      <c r="S170" s="201">
        <v>3.4700000000000002E-2</v>
      </c>
      <c r="T170" s="202">
        <f t="shared" si="23"/>
        <v>0.13880000000000001</v>
      </c>
      <c r="AR170" s="24" t="s">
        <v>291</v>
      </c>
      <c r="AT170" s="24" t="s">
        <v>142</v>
      </c>
      <c r="AU170" s="24" t="s">
        <v>82</v>
      </c>
      <c r="AY170" s="24" t="s">
        <v>139</v>
      </c>
      <c r="BE170" s="203">
        <f t="shared" si="24"/>
        <v>0</v>
      </c>
      <c r="BF170" s="203">
        <f t="shared" si="25"/>
        <v>0</v>
      </c>
      <c r="BG170" s="203">
        <f t="shared" si="26"/>
        <v>0</v>
      </c>
      <c r="BH170" s="203">
        <f t="shared" si="27"/>
        <v>0</v>
      </c>
      <c r="BI170" s="203">
        <f t="shared" si="28"/>
        <v>0</v>
      </c>
      <c r="BJ170" s="24" t="s">
        <v>80</v>
      </c>
      <c r="BK170" s="203">
        <f t="shared" si="29"/>
        <v>0</v>
      </c>
      <c r="BL170" s="24" t="s">
        <v>291</v>
      </c>
      <c r="BM170" s="24" t="s">
        <v>1160</v>
      </c>
    </row>
    <row r="171" spans="2:65" s="1" customFormat="1" ht="22.9" customHeight="1">
      <c r="B171" s="41"/>
      <c r="C171" s="192" t="s">
        <v>680</v>
      </c>
      <c r="D171" s="192" t="s">
        <v>142</v>
      </c>
      <c r="E171" s="193" t="s">
        <v>1161</v>
      </c>
      <c r="F171" s="194" t="s">
        <v>1162</v>
      </c>
      <c r="G171" s="195" t="s">
        <v>1072</v>
      </c>
      <c r="H171" s="196">
        <v>4</v>
      </c>
      <c r="I171" s="197"/>
      <c r="J171" s="198">
        <f t="shared" si="20"/>
        <v>0</v>
      </c>
      <c r="K171" s="194" t="s">
        <v>146</v>
      </c>
      <c r="L171" s="61"/>
      <c r="M171" s="199" t="s">
        <v>21</v>
      </c>
      <c r="N171" s="200" t="s">
        <v>43</v>
      </c>
      <c r="O171" s="42"/>
      <c r="P171" s="201">
        <f t="shared" si="21"/>
        <v>0</v>
      </c>
      <c r="Q171" s="201">
        <v>1.47E-2</v>
      </c>
      <c r="R171" s="201">
        <f t="shared" si="22"/>
        <v>5.8799999999999998E-2</v>
      </c>
      <c r="S171" s="201">
        <v>0</v>
      </c>
      <c r="T171" s="202">
        <f t="shared" si="23"/>
        <v>0</v>
      </c>
      <c r="AR171" s="24" t="s">
        <v>291</v>
      </c>
      <c r="AT171" s="24" t="s">
        <v>142</v>
      </c>
      <c r="AU171" s="24" t="s">
        <v>82</v>
      </c>
      <c r="AY171" s="24" t="s">
        <v>139</v>
      </c>
      <c r="BE171" s="203">
        <f t="shared" si="24"/>
        <v>0</v>
      </c>
      <c r="BF171" s="203">
        <f t="shared" si="25"/>
        <v>0</v>
      </c>
      <c r="BG171" s="203">
        <f t="shared" si="26"/>
        <v>0</v>
      </c>
      <c r="BH171" s="203">
        <f t="shared" si="27"/>
        <v>0</v>
      </c>
      <c r="BI171" s="203">
        <f t="shared" si="28"/>
        <v>0</v>
      </c>
      <c r="BJ171" s="24" t="s">
        <v>80</v>
      </c>
      <c r="BK171" s="203">
        <f t="shared" si="29"/>
        <v>0</v>
      </c>
      <c r="BL171" s="24" t="s">
        <v>291</v>
      </c>
      <c r="BM171" s="24" t="s">
        <v>1163</v>
      </c>
    </row>
    <row r="172" spans="2:65" s="1" customFormat="1" ht="14.45" customHeight="1">
      <c r="B172" s="41"/>
      <c r="C172" s="192" t="s">
        <v>687</v>
      </c>
      <c r="D172" s="192" t="s">
        <v>142</v>
      </c>
      <c r="E172" s="193" t="s">
        <v>1164</v>
      </c>
      <c r="F172" s="194" t="s">
        <v>1165</v>
      </c>
      <c r="G172" s="195" t="s">
        <v>1072</v>
      </c>
      <c r="H172" s="196">
        <v>66</v>
      </c>
      <c r="I172" s="197"/>
      <c r="J172" s="198">
        <f t="shared" si="20"/>
        <v>0</v>
      </c>
      <c r="K172" s="194" t="s">
        <v>146</v>
      </c>
      <c r="L172" s="61"/>
      <c r="M172" s="199" t="s">
        <v>21</v>
      </c>
      <c r="N172" s="200" t="s">
        <v>43</v>
      </c>
      <c r="O172" s="42"/>
      <c r="P172" s="201">
        <f t="shared" si="21"/>
        <v>0</v>
      </c>
      <c r="Q172" s="201">
        <v>0</v>
      </c>
      <c r="R172" s="201">
        <f t="shared" si="22"/>
        <v>0</v>
      </c>
      <c r="S172" s="201">
        <v>1.56E-3</v>
      </c>
      <c r="T172" s="202">
        <f t="shared" si="23"/>
        <v>0.10296</v>
      </c>
      <c r="AR172" s="24" t="s">
        <v>291</v>
      </c>
      <c r="AT172" s="24" t="s">
        <v>142</v>
      </c>
      <c r="AU172" s="24" t="s">
        <v>82</v>
      </c>
      <c r="AY172" s="24" t="s">
        <v>139</v>
      </c>
      <c r="BE172" s="203">
        <f t="shared" si="24"/>
        <v>0</v>
      </c>
      <c r="BF172" s="203">
        <f t="shared" si="25"/>
        <v>0</v>
      </c>
      <c r="BG172" s="203">
        <f t="shared" si="26"/>
        <v>0</v>
      </c>
      <c r="BH172" s="203">
        <f t="shared" si="27"/>
        <v>0</v>
      </c>
      <c r="BI172" s="203">
        <f t="shared" si="28"/>
        <v>0</v>
      </c>
      <c r="BJ172" s="24" t="s">
        <v>80</v>
      </c>
      <c r="BK172" s="203">
        <f t="shared" si="29"/>
        <v>0</v>
      </c>
      <c r="BL172" s="24" t="s">
        <v>291</v>
      </c>
      <c r="BM172" s="24" t="s">
        <v>1166</v>
      </c>
    </row>
    <row r="173" spans="2:65" s="1" customFormat="1" ht="22.9" customHeight="1">
      <c r="B173" s="41"/>
      <c r="C173" s="192" t="s">
        <v>691</v>
      </c>
      <c r="D173" s="192" t="s">
        <v>142</v>
      </c>
      <c r="E173" s="193" t="s">
        <v>1167</v>
      </c>
      <c r="F173" s="194" t="s">
        <v>1168</v>
      </c>
      <c r="G173" s="195" t="s">
        <v>1072</v>
      </c>
      <c r="H173" s="196">
        <v>4</v>
      </c>
      <c r="I173" s="197"/>
      <c r="J173" s="198">
        <f t="shared" si="20"/>
        <v>0</v>
      </c>
      <c r="K173" s="194" t="s">
        <v>146</v>
      </c>
      <c r="L173" s="61"/>
      <c r="M173" s="199" t="s">
        <v>21</v>
      </c>
      <c r="N173" s="200" t="s">
        <v>43</v>
      </c>
      <c r="O173" s="42"/>
      <c r="P173" s="201">
        <f t="shared" si="21"/>
        <v>0</v>
      </c>
      <c r="Q173" s="201">
        <v>1.9599999999999999E-3</v>
      </c>
      <c r="R173" s="201">
        <f t="shared" si="22"/>
        <v>7.8399999999999997E-3</v>
      </c>
      <c r="S173" s="201">
        <v>0</v>
      </c>
      <c r="T173" s="202">
        <f t="shared" si="23"/>
        <v>0</v>
      </c>
      <c r="AR173" s="24" t="s">
        <v>291</v>
      </c>
      <c r="AT173" s="24" t="s">
        <v>142</v>
      </c>
      <c r="AU173" s="24" t="s">
        <v>82</v>
      </c>
      <c r="AY173" s="24" t="s">
        <v>139</v>
      </c>
      <c r="BE173" s="203">
        <f t="shared" si="24"/>
        <v>0</v>
      </c>
      <c r="BF173" s="203">
        <f t="shared" si="25"/>
        <v>0</v>
      </c>
      <c r="BG173" s="203">
        <f t="shared" si="26"/>
        <v>0</v>
      </c>
      <c r="BH173" s="203">
        <f t="shared" si="27"/>
        <v>0</v>
      </c>
      <c r="BI173" s="203">
        <f t="shared" si="28"/>
        <v>0</v>
      </c>
      <c r="BJ173" s="24" t="s">
        <v>80</v>
      </c>
      <c r="BK173" s="203">
        <f t="shared" si="29"/>
        <v>0</v>
      </c>
      <c r="BL173" s="24" t="s">
        <v>291</v>
      </c>
      <c r="BM173" s="24" t="s">
        <v>1169</v>
      </c>
    </row>
    <row r="174" spans="2:65" s="1" customFormat="1" ht="14.45" customHeight="1">
      <c r="B174" s="41"/>
      <c r="C174" s="192" t="s">
        <v>697</v>
      </c>
      <c r="D174" s="192" t="s">
        <v>142</v>
      </c>
      <c r="E174" s="193" t="s">
        <v>1170</v>
      </c>
      <c r="F174" s="194" t="s">
        <v>1171</v>
      </c>
      <c r="G174" s="195" t="s">
        <v>1072</v>
      </c>
      <c r="H174" s="196">
        <v>69</v>
      </c>
      <c r="I174" s="197"/>
      <c r="J174" s="198">
        <f t="shared" si="20"/>
        <v>0</v>
      </c>
      <c r="K174" s="194" t="s">
        <v>146</v>
      </c>
      <c r="L174" s="61"/>
      <c r="M174" s="199" t="s">
        <v>21</v>
      </c>
      <c r="N174" s="200" t="s">
        <v>43</v>
      </c>
      <c r="O174" s="42"/>
      <c r="P174" s="201">
        <f t="shared" si="21"/>
        <v>0</v>
      </c>
      <c r="Q174" s="201">
        <v>1.8400999999999999E-3</v>
      </c>
      <c r="R174" s="201">
        <f t="shared" si="22"/>
        <v>0.12696689999999999</v>
      </c>
      <c r="S174" s="201">
        <v>0</v>
      </c>
      <c r="T174" s="202">
        <f t="shared" si="23"/>
        <v>0</v>
      </c>
      <c r="AR174" s="24" t="s">
        <v>291</v>
      </c>
      <c r="AT174" s="24" t="s">
        <v>142</v>
      </c>
      <c r="AU174" s="24" t="s">
        <v>82</v>
      </c>
      <c r="AY174" s="24" t="s">
        <v>139</v>
      </c>
      <c r="BE174" s="203">
        <f t="shared" si="24"/>
        <v>0</v>
      </c>
      <c r="BF174" s="203">
        <f t="shared" si="25"/>
        <v>0</v>
      </c>
      <c r="BG174" s="203">
        <f t="shared" si="26"/>
        <v>0</v>
      </c>
      <c r="BH174" s="203">
        <f t="shared" si="27"/>
        <v>0</v>
      </c>
      <c r="BI174" s="203">
        <f t="shared" si="28"/>
        <v>0</v>
      </c>
      <c r="BJ174" s="24" t="s">
        <v>80</v>
      </c>
      <c r="BK174" s="203">
        <f t="shared" si="29"/>
        <v>0</v>
      </c>
      <c r="BL174" s="24" t="s">
        <v>291</v>
      </c>
      <c r="BM174" s="24" t="s">
        <v>1172</v>
      </c>
    </row>
    <row r="175" spans="2:65" s="1" customFormat="1" ht="14.45" customHeight="1">
      <c r="B175" s="41"/>
      <c r="C175" s="192" t="s">
        <v>703</v>
      </c>
      <c r="D175" s="192" t="s">
        <v>142</v>
      </c>
      <c r="E175" s="193" t="s">
        <v>1173</v>
      </c>
      <c r="F175" s="194" t="s">
        <v>1174</v>
      </c>
      <c r="G175" s="195" t="s">
        <v>1072</v>
      </c>
      <c r="H175" s="196">
        <v>5</v>
      </c>
      <c r="I175" s="197"/>
      <c r="J175" s="198">
        <f t="shared" si="20"/>
        <v>0</v>
      </c>
      <c r="K175" s="194" t="s">
        <v>146</v>
      </c>
      <c r="L175" s="61"/>
      <c r="M175" s="199" t="s">
        <v>21</v>
      </c>
      <c r="N175" s="200" t="s">
        <v>43</v>
      </c>
      <c r="O175" s="42"/>
      <c r="P175" s="201">
        <f t="shared" si="21"/>
        <v>0</v>
      </c>
      <c r="Q175" s="201">
        <v>1.8400000000000001E-3</v>
      </c>
      <c r="R175" s="201">
        <f t="shared" si="22"/>
        <v>9.1999999999999998E-3</v>
      </c>
      <c r="S175" s="201">
        <v>0</v>
      </c>
      <c r="T175" s="202">
        <f t="shared" si="23"/>
        <v>0</v>
      </c>
      <c r="AR175" s="24" t="s">
        <v>291</v>
      </c>
      <c r="AT175" s="24" t="s">
        <v>142</v>
      </c>
      <c r="AU175" s="24" t="s">
        <v>82</v>
      </c>
      <c r="AY175" s="24" t="s">
        <v>139</v>
      </c>
      <c r="BE175" s="203">
        <f t="shared" si="24"/>
        <v>0</v>
      </c>
      <c r="BF175" s="203">
        <f t="shared" si="25"/>
        <v>0</v>
      </c>
      <c r="BG175" s="203">
        <f t="shared" si="26"/>
        <v>0</v>
      </c>
      <c r="BH175" s="203">
        <f t="shared" si="27"/>
        <v>0</v>
      </c>
      <c r="BI175" s="203">
        <f t="shared" si="28"/>
        <v>0</v>
      </c>
      <c r="BJ175" s="24" t="s">
        <v>80</v>
      </c>
      <c r="BK175" s="203">
        <f t="shared" si="29"/>
        <v>0</v>
      </c>
      <c r="BL175" s="24" t="s">
        <v>291</v>
      </c>
      <c r="BM175" s="24" t="s">
        <v>1175</v>
      </c>
    </row>
    <row r="176" spans="2:65" s="1" customFormat="1" ht="14.45" customHeight="1">
      <c r="B176" s="41"/>
      <c r="C176" s="192" t="s">
        <v>584</v>
      </c>
      <c r="D176" s="192" t="s">
        <v>142</v>
      </c>
      <c r="E176" s="193" t="s">
        <v>1176</v>
      </c>
      <c r="F176" s="194" t="s">
        <v>1177</v>
      </c>
      <c r="G176" s="195" t="s">
        <v>1072</v>
      </c>
      <c r="H176" s="196">
        <v>7</v>
      </c>
      <c r="I176" s="197"/>
      <c r="J176" s="198">
        <f t="shared" si="20"/>
        <v>0</v>
      </c>
      <c r="K176" s="194" t="s">
        <v>146</v>
      </c>
      <c r="L176" s="61"/>
      <c r="M176" s="199" t="s">
        <v>21</v>
      </c>
      <c r="N176" s="200" t="s">
        <v>43</v>
      </c>
      <c r="O176" s="42"/>
      <c r="P176" s="201">
        <f t="shared" si="21"/>
        <v>0</v>
      </c>
      <c r="Q176" s="201">
        <v>1.8400000000000001E-3</v>
      </c>
      <c r="R176" s="201">
        <f t="shared" si="22"/>
        <v>1.2880000000000001E-2</v>
      </c>
      <c r="S176" s="201">
        <v>0</v>
      </c>
      <c r="T176" s="202">
        <f t="shared" si="23"/>
        <v>0</v>
      </c>
      <c r="AR176" s="24" t="s">
        <v>291</v>
      </c>
      <c r="AT176" s="24" t="s">
        <v>142</v>
      </c>
      <c r="AU176" s="24" t="s">
        <v>82</v>
      </c>
      <c r="AY176" s="24" t="s">
        <v>139</v>
      </c>
      <c r="BE176" s="203">
        <f t="shared" si="24"/>
        <v>0</v>
      </c>
      <c r="BF176" s="203">
        <f t="shared" si="25"/>
        <v>0</v>
      </c>
      <c r="BG176" s="203">
        <f t="shared" si="26"/>
        <v>0</v>
      </c>
      <c r="BH176" s="203">
        <f t="shared" si="27"/>
        <v>0</v>
      </c>
      <c r="BI176" s="203">
        <f t="shared" si="28"/>
        <v>0</v>
      </c>
      <c r="BJ176" s="24" t="s">
        <v>80</v>
      </c>
      <c r="BK176" s="203">
        <f t="shared" si="29"/>
        <v>0</v>
      </c>
      <c r="BL176" s="24" t="s">
        <v>291</v>
      </c>
      <c r="BM176" s="24" t="s">
        <v>1178</v>
      </c>
    </row>
    <row r="177" spans="2:65" s="1" customFormat="1" ht="22.9" customHeight="1">
      <c r="B177" s="41"/>
      <c r="C177" s="192" t="s">
        <v>728</v>
      </c>
      <c r="D177" s="192" t="s">
        <v>142</v>
      </c>
      <c r="E177" s="193" t="s">
        <v>1179</v>
      </c>
      <c r="F177" s="194" t="s">
        <v>1180</v>
      </c>
      <c r="G177" s="195" t="s">
        <v>159</v>
      </c>
      <c r="H177" s="196">
        <v>66</v>
      </c>
      <c r="I177" s="197"/>
      <c r="J177" s="198">
        <f t="shared" si="20"/>
        <v>0</v>
      </c>
      <c r="K177" s="194" t="s">
        <v>146</v>
      </c>
      <c r="L177" s="61"/>
      <c r="M177" s="199" t="s">
        <v>21</v>
      </c>
      <c r="N177" s="200" t="s">
        <v>43</v>
      </c>
      <c r="O177" s="42"/>
      <c r="P177" s="201">
        <f t="shared" si="21"/>
        <v>0</v>
      </c>
      <c r="Q177" s="201">
        <v>0</v>
      </c>
      <c r="R177" s="201">
        <f t="shared" si="22"/>
        <v>0</v>
      </c>
      <c r="S177" s="201">
        <v>8.4999999999999995E-4</v>
      </c>
      <c r="T177" s="202">
        <f t="shared" si="23"/>
        <v>5.6099999999999997E-2</v>
      </c>
      <c r="AR177" s="24" t="s">
        <v>291</v>
      </c>
      <c r="AT177" s="24" t="s">
        <v>142</v>
      </c>
      <c r="AU177" s="24" t="s">
        <v>82</v>
      </c>
      <c r="AY177" s="24" t="s">
        <v>139</v>
      </c>
      <c r="BE177" s="203">
        <f t="shared" si="24"/>
        <v>0</v>
      </c>
      <c r="BF177" s="203">
        <f t="shared" si="25"/>
        <v>0</v>
      </c>
      <c r="BG177" s="203">
        <f t="shared" si="26"/>
        <v>0</v>
      </c>
      <c r="BH177" s="203">
        <f t="shared" si="27"/>
        <v>0</v>
      </c>
      <c r="BI177" s="203">
        <f t="shared" si="28"/>
        <v>0</v>
      </c>
      <c r="BJ177" s="24" t="s">
        <v>80</v>
      </c>
      <c r="BK177" s="203">
        <f t="shared" si="29"/>
        <v>0</v>
      </c>
      <c r="BL177" s="24" t="s">
        <v>291</v>
      </c>
      <c r="BM177" s="24" t="s">
        <v>1181</v>
      </c>
    </row>
    <row r="178" spans="2:65" s="1" customFormat="1" ht="34.15" customHeight="1">
      <c r="B178" s="41"/>
      <c r="C178" s="192" t="s">
        <v>735</v>
      </c>
      <c r="D178" s="192" t="s">
        <v>142</v>
      </c>
      <c r="E178" s="193" t="s">
        <v>1182</v>
      </c>
      <c r="F178" s="194" t="s">
        <v>1183</v>
      </c>
      <c r="G178" s="195" t="s">
        <v>176</v>
      </c>
      <c r="H178" s="196">
        <v>1.823</v>
      </c>
      <c r="I178" s="197"/>
      <c r="J178" s="198">
        <f t="shared" si="20"/>
        <v>0</v>
      </c>
      <c r="K178" s="194" t="s">
        <v>146</v>
      </c>
      <c r="L178" s="61"/>
      <c r="M178" s="199" t="s">
        <v>21</v>
      </c>
      <c r="N178" s="200" t="s">
        <v>43</v>
      </c>
      <c r="O178" s="42"/>
      <c r="P178" s="201">
        <f t="shared" si="21"/>
        <v>0</v>
      </c>
      <c r="Q178" s="201">
        <v>0</v>
      </c>
      <c r="R178" s="201">
        <f t="shared" si="22"/>
        <v>0</v>
      </c>
      <c r="S178" s="201">
        <v>0</v>
      </c>
      <c r="T178" s="202">
        <f t="shared" si="23"/>
        <v>0</v>
      </c>
      <c r="AR178" s="24" t="s">
        <v>291</v>
      </c>
      <c r="AT178" s="24" t="s">
        <v>142</v>
      </c>
      <c r="AU178" s="24" t="s">
        <v>82</v>
      </c>
      <c r="AY178" s="24" t="s">
        <v>139</v>
      </c>
      <c r="BE178" s="203">
        <f t="shared" si="24"/>
        <v>0</v>
      </c>
      <c r="BF178" s="203">
        <f t="shared" si="25"/>
        <v>0</v>
      </c>
      <c r="BG178" s="203">
        <f t="shared" si="26"/>
        <v>0</v>
      </c>
      <c r="BH178" s="203">
        <f t="shared" si="27"/>
        <v>0</v>
      </c>
      <c r="BI178" s="203">
        <f t="shared" si="28"/>
        <v>0</v>
      </c>
      <c r="BJ178" s="24" t="s">
        <v>80</v>
      </c>
      <c r="BK178" s="203">
        <f t="shared" si="29"/>
        <v>0</v>
      </c>
      <c r="BL178" s="24" t="s">
        <v>291</v>
      </c>
      <c r="BM178" s="24" t="s">
        <v>1184</v>
      </c>
    </row>
    <row r="179" spans="2:65" s="1" customFormat="1" ht="34.15" customHeight="1">
      <c r="B179" s="41"/>
      <c r="C179" s="192" t="s">
        <v>740</v>
      </c>
      <c r="D179" s="192" t="s">
        <v>142</v>
      </c>
      <c r="E179" s="193" t="s">
        <v>1185</v>
      </c>
      <c r="F179" s="194" t="s">
        <v>1186</v>
      </c>
      <c r="G179" s="195" t="s">
        <v>176</v>
      </c>
      <c r="H179" s="196">
        <v>1.823</v>
      </c>
      <c r="I179" s="197"/>
      <c r="J179" s="198">
        <f t="shared" si="20"/>
        <v>0</v>
      </c>
      <c r="K179" s="194" t="s">
        <v>146</v>
      </c>
      <c r="L179" s="61"/>
      <c r="M179" s="199" t="s">
        <v>21</v>
      </c>
      <c r="N179" s="200" t="s">
        <v>43</v>
      </c>
      <c r="O179" s="42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AR179" s="24" t="s">
        <v>291</v>
      </c>
      <c r="AT179" s="24" t="s">
        <v>142</v>
      </c>
      <c r="AU179" s="24" t="s">
        <v>82</v>
      </c>
      <c r="AY179" s="24" t="s">
        <v>139</v>
      </c>
      <c r="BE179" s="203">
        <f t="shared" si="24"/>
        <v>0</v>
      </c>
      <c r="BF179" s="203">
        <f t="shared" si="25"/>
        <v>0</v>
      </c>
      <c r="BG179" s="203">
        <f t="shared" si="26"/>
        <v>0</v>
      </c>
      <c r="BH179" s="203">
        <f t="shared" si="27"/>
        <v>0</v>
      </c>
      <c r="BI179" s="203">
        <f t="shared" si="28"/>
        <v>0</v>
      </c>
      <c r="BJ179" s="24" t="s">
        <v>80</v>
      </c>
      <c r="BK179" s="203">
        <f t="shared" si="29"/>
        <v>0</v>
      </c>
      <c r="BL179" s="24" t="s">
        <v>291</v>
      </c>
      <c r="BM179" s="24" t="s">
        <v>1187</v>
      </c>
    </row>
    <row r="180" spans="2:65" s="10" customFormat="1" ht="29.85" customHeight="1">
      <c r="B180" s="176"/>
      <c r="C180" s="177"/>
      <c r="D180" s="178" t="s">
        <v>71</v>
      </c>
      <c r="E180" s="190" t="s">
        <v>1188</v>
      </c>
      <c r="F180" s="190" t="s">
        <v>1189</v>
      </c>
      <c r="G180" s="177"/>
      <c r="H180" s="177"/>
      <c r="I180" s="180"/>
      <c r="J180" s="191">
        <f>BK180</f>
        <v>0</v>
      </c>
      <c r="K180" s="177"/>
      <c r="L180" s="182"/>
      <c r="M180" s="183"/>
      <c r="N180" s="184"/>
      <c r="O180" s="184"/>
      <c r="P180" s="185">
        <f>SUM(P181:P186)</f>
        <v>0</v>
      </c>
      <c r="Q180" s="184"/>
      <c r="R180" s="185">
        <f>SUM(R181:R186)</f>
        <v>0.28050000000000003</v>
      </c>
      <c r="S180" s="184"/>
      <c r="T180" s="186">
        <f>SUM(T181:T186)</f>
        <v>0</v>
      </c>
      <c r="AR180" s="187" t="s">
        <v>82</v>
      </c>
      <c r="AT180" s="188" t="s">
        <v>71</v>
      </c>
      <c r="AU180" s="188" t="s">
        <v>80</v>
      </c>
      <c r="AY180" s="187" t="s">
        <v>139</v>
      </c>
      <c r="BK180" s="189">
        <f>SUM(BK181:BK186)</f>
        <v>0</v>
      </c>
    </row>
    <row r="181" spans="2:65" s="1" customFormat="1" ht="22.9" customHeight="1">
      <c r="B181" s="41"/>
      <c r="C181" s="192" t="s">
        <v>744</v>
      </c>
      <c r="D181" s="192" t="s">
        <v>142</v>
      </c>
      <c r="E181" s="193" t="s">
        <v>1190</v>
      </c>
      <c r="F181" s="194" t="s">
        <v>1191</v>
      </c>
      <c r="G181" s="195" t="s">
        <v>1072</v>
      </c>
      <c r="H181" s="196">
        <v>5</v>
      </c>
      <c r="I181" s="197"/>
      <c r="J181" s="198">
        <f t="shared" ref="J181:J186" si="30">ROUND(I181*H181,2)</f>
        <v>0</v>
      </c>
      <c r="K181" s="194" t="s">
        <v>146</v>
      </c>
      <c r="L181" s="61"/>
      <c r="M181" s="199" t="s">
        <v>21</v>
      </c>
      <c r="N181" s="200" t="s">
        <v>43</v>
      </c>
      <c r="O181" s="42"/>
      <c r="P181" s="201">
        <f t="shared" ref="P181:P186" si="31">O181*H181</f>
        <v>0</v>
      </c>
      <c r="Q181" s="201">
        <v>0</v>
      </c>
      <c r="R181" s="201">
        <f t="shared" ref="R181:R186" si="32">Q181*H181</f>
        <v>0</v>
      </c>
      <c r="S181" s="201">
        <v>0</v>
      </c>
      <c r="T181" s="202">
        <f t="shared" ref="T181:T186" si="33">S181*H181</f>
        <v>0</v>
      </c>
      <c r="AR181" s="24" t="s">
        <v>291</v>
      </c>
      <c r="AT181" s="24" t="s">
        <v>142</v>
      </c>
      <c r="AU181" s="24" t="s">
        <v>82</v>
      </c>
      <c r="AY181" s="24" t="s">
        <v>139</v>
      </c>
      <c r="BE181" s="203">
        <f t="shared" ref="BE181:BE186" si="34">IF(N181="základní",J181,0)</f>
        <v>0</v>
      </c>
      <c r="BF181" s="203">
        <f t="shared" ref="BF181:BF186" si="35">IF(N181="snížená",J181,0)</f>
        <v>0</v>
      </c>
      <c r="BG181" s="203">
        <f t="shared" ref="BG181:BG186" si="36">IF(N181="zákl. přenesená",J181,0)</f>
        <v>0</v>
      </c>
      <c r="BH181" s="203">
        <f t="shared" ref="BH181:BH186" si="37">IF(N181="sníž. přenesená",J181,0)</f>
        <v>0</v>
      </c>
      <c r="BI181" s="203">
        <f t="shared" ref="BI181:BI186" si="38">IF(N181="nulová",J181,0)</f>
        <v>0</v>
      </c>
      <c r="BJ181" s="24" t="s">
        <v>80</v>
      </c>
      <c r="BK181" s="203">
        <f t="shared" ref="BK181:BK186" si="39">ROUND(I181*H181,2)</f>
        <v>0</v>
      </c>
      <c r="BL181" s="24" t="s">
        <v>291</v>
      </c>
      <c r="BM181" s="24" t="s">
        <v>1192</v>
      </c>
    </row>
    <row r="182" spans="2:65" s="1" customFormat="1" ht="14.45" customHeight="1">
      <c r="B182" s="41"/>
      <c r="C182" s="248" t="s">
        <v>748</v>
      </c>
      <c r="D182" s="248" t="s">
        <v>347</v>
      </c>
      <c r="E182" s="249" t="s">
        <v>1193</v>
      </c>
      <c r="F182" s="250" t="s">
        <v>1194</v>
      </c>
      <c r="G182" s="251" t="s">
        <v>159</v>
      </c>
      <c r="H182" s="252">
        <v>5</v>
      </c>
      <c r="I182" s="253"/>
      <c r="J182" s="254">
        <f t="shared" si="30"/>
        <v>0</v>
      </c>
      <c r="K182" s="250" t="s">
        <v>146</v>
      </c>
      <c r="L182" s="255"/>
      <c r="M182" s="256" t="s">
        <v>21</v>
      </c>
      <c r="N182" s="257" t="s">
        <v>43</v>
      </c>
      <c r="O182" s="42"/>
      <c r="P182" s="201">
        <f t="shared" si="31"/>
        <v>0</v>
      </c>
      <c r="Q182" s="201">
        <v>3.8999999999999998E-3</v>
      </c>
      <c r="R182" s="201">
        <f t="shared" si="32"/>
        <v>1.95E-2</v>
      </c>
      <c r="S182" s="201">
        <v>0</v>
      </c>
      <c r="T182" s="202">
        <f t="shared" si="33"/>
        <v>0</v>
      </c>
      <c r="AR182" s="24" t="s">
        <v>413</v>
      </c>
      <c r="AT182" s="24" t="s">
        <v>347</v>
      </c>
      <c r="AU182" s="24" t="s">
        <v>82</v>
      </c>
      <c r="AY182" s="24" t="s">
        <v>139</v>
      </c>
      <c r="BE182" s="203">
        <f t="shared" si="34"/>
        <v>0</v>
      </c>
      <c r="BF182" s="203">
        <f t="shared" si="35"/>
        <v>0</v>
      </c>
      <c r="BG182" s="203">
        <f t="shared" si="36"/>
        <v>0</v>
      </c>
      <c r="BH182" s="203">
        <f t="shared" si="37"/>
        <v>0</v>
      </c>
      <c r="BI182" s="203">
        <f t="shared" si="38"/>
        <v>0</v>
      </c>
      <c r="BJ182" s="24" t="s">
        <v>80</v>
      </c>
      <c r="BK182" s="203">
        <f t="shared" si="39"/>
        <v>0</v>
      </c>
      <c r="BL182" s="24" t="s">
        <v>291</v>
      </c>
      <c r="BM182" s="24" t="s">
        <v>1195</v>
      </c>
    </row>
    <row r="183" spans="2:65" s="1" customFormat="1" ht="22.9" customHeight="1">
      <c r="B183" s="41"/>
      <c r="C183" s="192" t="s">
        <v>752</v>
      </c>
      <c r="D183" s="192" t="s">
        <v>142</v>
      </c>
      <c r="E183" s="193" t="s">
        <v>1196</v>
      </c>
      <c r="F183" s="194" t="s">
        <v>1197</v>
      </c>
      <c r="G183" s="195" t="s">
        <v>1072</v>
      </c>
      <c r="H183" s="196">
        <v>30</v>
      </c>
      <c r="I183" s="197"/>
      <c r="J183" s="198">
        <f t="shared" si="30"/>
        <v>0</v>
      </c>
      <c r="K183" s="194" t="s">
        <v>146</v>
      </c>
      <c r="L183" s="61"/>
      <c r="M183" s="199" t="s">
        <v>21</v>
      </c>
      <c r="N183" s="200" t="s">
        <v>43</v>
      </c>
      <c r="O183" s="42"/>
      <c r="P183" s="201">
        <f t="shared" si="31"/>
        <v>0</v>
      </c>
      <c r="Q183" s="201">
        <v>0</v>
      </c>
      <c r="R183" s="201">
        <f t="shared" si="32"/>
        <v>0</v>
      </c>
      <c r="S183" s="201">
        <v>0</v>
      </c>
      <c r="T183" s="202">
        <f t="shared" si="33"/>
        <v>0</v>
      </c>
      <c r="AR183" s="24" t="s">
        <v>291</v>
      </c>
      <c r="AT183" s="24" t="s">
        <v>142</v>
      </c>
      <c r="AU183" s="24" t="s">
        <v>82</v>
      </c>
      <c r="AY183" s="24" t="s">
        <v>139</v>
      </c>
      <c r="BE183" s="203">
        <f t="shared" si="34"/>
        <v>0</v>
      </c>
      <c r="BF183" s="203">
        <f t="shared" si="35"/>
        <v>0</v>
      </c>
      <c r="BG183" s="203">
        <f t="shared" si="36"/>
        <v>0</v>
      </c>
      <c r="BH183" s="203">
        <f t="shared" si="37"/>
        <v>0</v>
      </c>
      <c r="BI183" s="203">
        <f t="shared" si="38"/>
        <v>0</v>
      </c>
      <c r="BJ183" s="24" t="s">
        <v>80</v>
      </c>
      <c r="BK183" s="203">
        <f t="shared" si="39"/>
        <v>0</v>
      </c>
      <c r="BL183" s="24" t="s">
        <v>291</v>
      </c>
      <c r="BM183" s="24" t="s">
        <v>1198</v>
      </c>
    </row>
    <row r="184" spans="2:65" s="1" customFormat="1" ht="22.9" customHeight="1">
      <c r="B184" s="41"/>
      <c r="C184" s="248" t="s">
        <v>756</v>
      </c>
      <c r="D184" s="248" t="s">
        <v>347</v>
      </c>
      <c r="E184" s="249" t="s">
        <v>1199</v>
      </c>
      <c r="F184" s="250" t="s">
        <v>1200</v>
      </c>
      <c r="G184" s="251" t="s">
        <v>159</v>
      </c>
      <c r="H184" s="252">
        <v>30</v>
      </c>
      <c r="I184" s="253"/>
      <c r="J184" s="254">
        <f t="shared" si="30"/>
        <v>0</v>
      </c>
      <c r="K184" s="250" t="s">
        <v>146</v>
      </c>
      <c r="L184" s="255"/>
      <c r="M184" s="256" t="s">
        <v>21</v>
      </c>
      <c r="N184" s="257" t="s">
        <v>43</v>
      </c>
      <c r="O184" s="42"/>
      <c r="P184" s="201">
        <f t="shared" si="31"/>
        <v>0</v>
      </c>
      <c r="Q184" s="201">
        <v>8.6999999999999994E-3</v>
      </c>
      <c r="R184" s="201">
        <f t="shared" si="32"/>
        <v>0.26100000000000001</v>
      </c>
      <c r="S184" s="201">
        <v>0</v>
      </c>
      <c r="T184" s="202">
        <f t="shared" si="33"/>
        <v>0</v>
      </c>
      <c r="AR184" s="24" t="s">
        <v>413</v>
      </c>
      <c r="AT184" s="24" t="s">
        <v>347</v>
      </c>
      <c r="AU184" s="24" t="s">
        <v>82</v>
      </c>
      <c r="AY184" s="24" t="s">
        <v>139</v>
      </c>
      <c r="BE184" s="203">
        <f t="shared" si="34"/>
        <v>0</v>
      </c>
      <c r="BF184" s="203">
        <f t="shared" si="35"/>
        <v>0</v>
      </c>
      <c r="BG184" s="203">
        <f t="shared" si="36"/>
        <v>0</v>
      </c>
      <c r="BH184" s="203">
        <f t="shared" si="37"/>
        <v>0</v>
      </c>
      <c r="BI184" s="203">
        <f t="shared" si="38"/>
        <v>0</v>
      </c>
      <c r="BJ184" s="24" t="s">
        <v>80</v>
      </c>
      <c r="BK184" s="203">
        <f t="shared" si="39"/>
        <v>0</v>
      </c>
      <c r="BL184" s="24" t="s">
        <v>291</v>
      </c>
      <c r="BM184" s="24" t="s">
        <v>1201</v>
      </c>
    </row>
    <row r="185" spans="2:65" s="1" customFormat="1" ht="34.15" customHeight="1">
      <c r="B185" s="41"/>
      <c r="C185" s="192" t="s">
        <v>773</v>
      </c>
      <c r="D185" s="192" t="s">
        <v>142</v>
      </c>
      <c r="E185" s="193" t="s">
        <v>1202</v>
      </c>
      <c r="F185" s="194" t="s">
        <v>1203</v>
      </c>
      <c r="G185" s="195" t="s">
        <v>176</v>
      </c>
      <c r="H185" s="196">
        <v>0.28100000000000003</v>
      </c>
      <c r="I185" s="197"/>
      <c r="J185" s="198">
        <f t="shared" si="30"/>
        <v>0</v>
      </c>
      <c r="K185" s="194" t="s">
        <v>146</v>
      </c>
      <c r="L185" s="61"/>
      <c r="M185" s="199" t="s">
        <v>21</v>
      </c>
      <c r="N185" s="200" t="s">
        <v>43</v>
      </c>
      <c r="O185" s="42"/>
      <c r="P185" s="201">
        <f t="shared" si="31"/>
        <v>0</v>
      </c>
      <c r="Q185" s="201">
        <v>0</v>
      </c>
      <c r="R185" s="201">
        <f t="shared" si="32"/>
        <v>0</v>
      </c>
      <c r="S185" s="201">
        <v>0</v>
      </c>
      <c r="T185" s="202">
        <f t="shared" si="33"/>
        <v>0</v>
      </c>
      <c r="AR185" s="24" t="s">
        <v>291</v>
      </c>
      <c r="AT185" s="24" t="s">
        <v>142</v>
      </c>
      <c r="AU185" s="24" t="s">
        <v>82</v>
      </c>
      <c r="AY185" s="24" t="s">
        <v>139</v>
      </c>
      <c r="BE185" s="203">
        <f t="shared" si="34"/>
        <v>0</v>
      </c>
      <c r="BF185" s="203">
        <f t="shared" si="35"/>
        <v>0</v>
      </c>
      <c r="BG185" s="203">
        <f t="shared" si="36"/>
        <v>0</v>
      </c>
      <c r="BH185" s="203">
        <f t="shared" si="37"/>
        <v>0</v>
      </c>
      <c r="BI185" s="203">
        <f t="shared" si="38"/>
        <v>0</v>
      </c>
      <c r="BJ185" s="24" t="s">
        <v>80</v>
      </c>
      <c r="BK185" s="203">
        <f t="shared" si="39"/>
        <v>0</v>
      </c>
      <c r="BL185" s="24" t="s">
        <v>291</v>
      </c>
      <c r="BM185" s="24" t="s">
        <v>1204</v>
      </c>
    </row>
    <row r="186" spans="2:65" s="1" customFormat="1" ht="34.15" customHeight="1">
      <c r="B186" s="41"/>
      <c r="C186" s="192" t="s">
        <v>777</v>
      </c>
      <c r="D186" s="192" t="s">
        <v>142</v>
      </c>
      <c r="E186" s="193" t="s">
        <v>1205</v>
      </c>
      <c r="F186" s="194" t="s">
        <v>1206</v>
      </c>
      <c r="G186" s="195" t="s">
        <v>176</v>
      </c>
      <c r="H186" s="196">
        <v>0.28100000000000003</v>
      </c>
      <c r="I186" s="197"/>
      <c r="J186" s="198">
        <f t="shared" si="30"/>
        <v>0</v>
      </c>
      <c r="K186" s="194" t="s">
        <v>146</v>
      </c>
      <c r="L186" s="61"/>
      <c r="M186" s="199" t="s">
        <v>21</v>
      </c>
      <c r="N186" s="261" t="s">
        <v>43</v>
      </c>
      <c r="O186" s="262"/>
      <c r="P186" s="263">
        <f t="shared" si="31"/>
        <v>0</v>
      </c>
      <c r="Q186" s="263">
        <v>0</v>
      </c>
      <c r="R186" s="263">
        <f t="shared" si="32"/>
        <v>0</v>
      </c>
      <c r="S186" s="263">
        <v>0</v>
      </c>
      <c r="T186" s="264">
        <f t="shared" si="33"/>
        <v>0</v>
      </c>
      <c r="AR186" s="24" t="s">
        <v>291</v>
      </c>
      <c r="AT186" s="24" t="s">
        <v>142</v>
      </c>
      <c r="AU186" s="24" t="s">
        <v>82</v>
      </c>
      <c r="AY186" s="24" t="s">
        <v>139</v>
      </c>
      <c r="BE186" s="203">
        <f t="shared" si="34"/>
        <v>0</v>
      </c>
      <c r="BF186" s="203">
        <f t="shared" si="35"/>
        <v>0</v>
      </c>
      <c r="BG186" s="203">
        <f t="shared" si="36"/>
        <v>0</v>
      </c>
      <c r="BH186" s="203">
        <f t="shared" si="37"/>
        <v>0</v>
      </c>
      <c r="BI186" s="203">
        <f t="shared" si="38"/>
        <v>0</v>
      </c>
      <c r="BJ186" s="24" t="s">
        <v>80</v>
      </c>
      <c r="BK186" s="203">
        <f t="shared" si="39"/>
        <v>0</v>
      </c>
      <c r="BL186" s="24" t="s">
        <v>291</v>
      </c>
      <c r="BM186" s="24" t="s">
        <v>1207</v>
      </c>
    </row>
    <row r="187" spans="2:65" s="1" customFormat="1" ht="6.95" customHeight="1">
      <c r="B187" s="56"/>
      <c r="C187" s="57"/>
      <c r="D187" s="57"/>
      <c r="E187" s="57"/>
      <c r="F187" s="57"/>
      <c r="G187" s="57"/>
      <c r="H187" s="57"/>
      <c r="I187" s="139"/>
      <c r="J187" s="57"/>
      <c r="K187" s="57"/>
      <c r="L187" s="61"/>
    </row>
  </sheetData>
  <sheetProtection algorithmName="SHA-512" hashValue="QMGIWwcQ065sULJZmT1gcCcgW6NSEHZv4EqrcrDQ48Ln7rCzPPvS3+xm0/XXjTR5f4m42esagwyOnr2sI9W0yQ==" saltValue="Jtf2xSOPcXjOVMGrOaaeNY4P+nHI6w9lITE+SmtXQIBgrhftUibwaQHJ54xnemhv87Oh72qY3IPoSNVelJMEiQ==" spinCount="100000" sheet="1" objects="1" scenarios="1" formatColumns="0" formatRows="0" autoFilter="0"/>
  <autoFilter ref="C82:K186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11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92" t="s">
        <v>96</v>
      </c>
      <c r="H1" s="392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4.45" customHeight="1">
      <c r="B7" s="28"/>
      <c r="C7" s="29"/>
      <c r="D7" s="29"/>
      <c r="E7" s="384" t="str">
        <f>'Rekapitulace stavby'!K6</f>
        <v>Modernizace sociálního zařízení v budovách SZŠ a VOŠ Cheb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1208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16.3.2018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4.45" customHeight="1">
      <c r="B24" s="121"/>
      <c r="C24" s="122"/>
      <c r="D24" s="122"/>
      <c r="E24" s="353" t="s">
        <v>21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ROUND(SUM(BE84:BE185), 2)</f>
        <v>0</v>
      </c>
      <c r="G30" s="42"/>
      <c r="H30" s="42"/>
      <c r="I30" s="131">
        <v>0.21</v>
      </c>
      <c r="J30" s="130">
        <f>ROUND(ROUND((SUM(BE84:BE185)),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ROUND(SUM(BF84:BF185), 2)</f>
        <v>0</v>
      </c>
      <c r="G31" s="42"/>
      <c r="H31" s="42"/>
      <c r="I31" s="131">
        <v>0.15</v>
      </c>
      <c r="J31" s="130">
        <f>ROUND(ROUND((SUM(BF84:BF185)),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ROUND(SUM(BG84:BG185),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ROUND(SUM(BH84:BH185),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ROUND(SUM(BI84:BI185),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4.45" customHeight="1">
      <c r="B45" s="41"/>
      <c r="C45" s="42"/>
      <c r="D45" s="42"/>
      <c r="E45" s="384" t="str">
        <f>E7</f>
        <v>Modernizace sociálního zařízení v budovách SZŠ a VOŠ Cheb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6.149999999999999" customHeight="1">
      <c r="B47" s="41"/>
      <c r="C47" s="42"/>
      <c r="D47" s="42"/>
      <c r="E47" s="386" t="str">
        <f>E9</f>
        <v>EL - Elektroinstalace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Cheb</v>
      </c>
      <c r="G49" s="42"/>
      <c r="H49" s="42"/>
      <c r="I49" s="119" t="s">
        <v>25</v>
      </c>
      <c r="J49" s="120" t="str">
        <f>IF(J12="","",J12)</f>
        <v>16.3.2018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SZŠ a VOŠ CHEB, Hradební 58/10, Cheb</v>
      </c>
      <c r="G51" s="42"/>
      <c r="H51" s="42"/>
      <c r="I51" s="119" t="s">
        <v>33</v>
      </c>
      <c r="J51" s="353" t="str">
        <f>E21</f>
        <v>G-Projekt Ing. Roman Gajdoš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J84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108</v>
      </c>
      <c r="E57" s="152"/>
      <c r="F57" s="152"/>
      <c r="G57" s="152"/>
      <c r="H57" s="152"/>
      <c r="I57" s="153"/>
      <c r="J57" s="154">
        <f>J85</f>
        <v>0</v>
      </c>
      <c r="K57" s="155"/>
    </row>
    <row r="58" spans="2:47" s="8" customFormat="1" ht="19.899999999999999" customHeight="1">
      <c r="B58" s="156"/>
      <c r="C58" s="157"/>
      <c r="D58" s="158" t="s">
        <v>111</v>
      </c>
      <c r="E58" s="159"/>
      <c r="F58" s="159"/>
      <c r="G58" s="159"/>
      <c r="H58" s="159"/>
      <c r="I58" s="160"/>
      <c r="J58" s="161">
        <f>J86</f>
        <v>0</v>
      </c>
      <c r="K58" s="162"/>
    </row>
    <row r="59" spans="2:47" s="8" customFormat="1" ht="19.899999999999999" customHeight="1">
      <c r="B59" s="156"/>
      <c r="C59" s="157"/>
      <c r="D59" s="158" t="s">
        <v>112</v>
      </c>
      <c r="E59" s="159"/>
      <c r="F59" s="159"/>
      <c r="G59" s="159"/>
      <c r="H59" s="159"/>
      <c r="I59" s="160"/>
      <c r="J59" s="161">
        <f>J89</f>
        <v>0</v>
      </c>
      <c r="K59" s="162"/>
    </row>
    <row r="60" spans="2:47" s="8" customFormat="1" ht="19.899999999999999" customHeight="1">
      <c r="B60" s="156"/>
      <c r="C60" s="157"/>
      <c r="D60" s="158" t="s">
        <v>113</v>
      </c>
      <c r="E60" s="159"/>
      <c r="F60" s="159"/>
      <c r="G60" s="159"/>
      <c r="H60" s="159"/>
      <c r="I60" s="160"/>
      <c r="J60" s="161">
        <f>J94</f>
        <v>0</v>
      </c>
      <c r="K60" s="162"/>
    </row>
    <row r="61" spans="2:47" s="8" customFormat="1" ht="19.899999999999999" customHeight="1">
      <c r="B61" s="156"/>
      <c r="C61" s="157"/>
      <c r="D61" s="158" t="s">
        <v>114</v>
      </c>
      <c r="E61" s="159"/>
      <c r="F61" s="159"/>
      <c r="G61" s="159"/>
      <c r="H61" s="159"/>
      <c r="I61" s="160"/>
      <c r="J61" s="161">
        <f>J99</f>
        <v>0</v>
      </c>
      <c r="K61" s="162"/>
    </row>
    <row r="62" spans="2:47" s="7" customFormat="1" ht="24.95" customHeight="1">
      <c r="B62" s="149"/>
      <c r="C62" s="150"/>
      <c r="D62" s="151" t="s">
        <v>115</v>
      </c>
      <c r="E62" s="152"/>
      <c r="F62" s="152"/>
      <c r="G62" s="152"/>
      <c r="H62" s="152"/>
      <c r="I62" s="153"/>
      <c r="J62" s="154">
        <f>J101</f>
        <v>0</v>
      </c>
      <c r="K62" s="155"/>
    </row>
    <row r="63" spans="2:47" s="8" customFormat="1" ht="19.899999999999999" customHeight="1">
      <c r="B63" s="156"/>
      <c r="C63" s="157"/>
      <c r="D63" s="158" t="s">
        <v>1209</v>
      </c>
      <c r="E63" s="159"/>
      <c r="F63" s="159"/>
      <c r="G63" s="159"/>
      <c r="H63" s="159"/>
      <c r="I63" s="160"/>
      <c r="J63" s="161">
        <f>J102</f>
        <v>0</v>
      </c>
      <c r="K63" s="162"/>
    </row>
    <row r="64" spans="2:47" s="8" customFormat="1" ht="19.899999999999999" customHeight="1">
      <c r="B64" s="156"/>
      <c r="C64" s="157"/>
      <c r="D64" s="158" t="s">
        <v>1210</v>
      </c>
      <c r="E64" s="159"/>
      <c r="F64" s="159"/>
      <c r="G64" s="159"/>
      <c r="H64" s="159"/>
      <c r="I64" s="160"/>
      <c r="J64" s="161">
        <f>J181</f>
        <v>0</v>
      </c>
      <c r="K64" s="162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1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2"/>
      <c r="J70" s="60"/>
      <c r="K70" s="60"/>
      <c r="L70" s="61"/>
    </row>
    <row r="71" spans="2:12" s="1" customFormat="1" ht="36.950000000000003" customHeight="1">
      <c r="B71" s="41"/>
      <c r="C71" s="62" t="s">
        <v>123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14.45" customHeight="1">
      <c r="B74" s="41"/>
      <c r="C74" s="63"/>
      <c r="D74" s="63"/>
      <c r="E74" s="389" t="str">
        <f>E7</f>
        <v>Modernizace sociálního zařízení v budovách SZŠ a VOŠ Cheb</v>
      </c>
      <c r="F74" s="390"/>
      <c r="G74" s="390"/>
      <c r="H74" s="390"/>
      <c r="I74" s="163"/>
      <c r="J74" s="63"/>
      <c r="K74" s="63"/>
      <c r="L74" s="61"/>
    </row>
    <row r="75" spans="2:12" s="1" customFormat="1" ht="14.45" customHeight="1">
      <c r="B75" s="41"/>
      <c r="C75" s="65" t="s">
        <v>101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6.149999999999999" customHeight="1">
      <c r="B76" s="41"/>
      <c r="C76" s="63"/>
      <c r="D76" s="63"/>
      <c r="E76" s="364" t="str">
        <f>E9</f>
        <v>EL - Elektroinstalace</v>
      </c>
      <c r="F76" s="391"/>
      <c r="G76" s="391"/>
      <c r="H76" s="391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8" customHeight="1">
      <c r="B78" s="41"/>
      <c r="C78" s="65" t="s">
        <v>23</v>
      </c>
      <c r="D78" s="63"/>
      <c r="E78" s="63"/>
      <c r="F78" s="164" t="str">
        <f>F12</f>
        <v>Cheb</v>
      </c>
      <c r="G78" s="63"/>
      <c r="H78" s="63"/>
      <c r="I78" s="165" t="s">
        <v>25</v>
      </c>
      <c r="J78" s="73" t="str">
        <f>IF(J12="","",J12)</f>
        <v>16.3.2018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>
      <c r="B80" s="41"/>
      <c r="C80" s="65" t="s">
        <v>27</v>
      </c>
      <c r="D80" s="63"/>
      <c r="E80" s="63"/>
      <c r="F80" s="164" t="str">
        <f>E15</f>
        <v>SZŠ a VOŠ CHEB, Hradební 58/10, Cheb</v>
      </c>
      <c r="G80" s="63"/>
      <c r="H80" s="63"/>
      <c r="I80" s="165" t="s">
        <v>33</v>
      </c>
      <c r="J80" s="164" t="str">
        <f>E21</f>
        <v>G-Projekt Ing. Roman Gajdoš</v>
      </c>
      <c r="K80" s="63"/>
      <c r="L80" s="61"/>
    </row>
    <row r="81" spans="2:65" s="1" customFormat="1" ht="14.45" customHeight="1">
      <c r="B81" s="41"/>
      <c r="C81" s="65" t="s">
        <v>31</v>
      </c>
      <c r="D81" s="63"/>
      <c r="E81" s="63"/>
      <c r="F81" s="164" t="str">
        <f>IF(E18="","",E18)</f>
        <v/>
      </c>
      <c r="G81" s="63"/>
      <c r="H81" s="63"/>
      <c r="I81" s="163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9" customFormat="1" ht="29.25" customHeight="1">
      <c r="B83" s="166"/>
      <c r="C83" s="167" t="s">
        <v>124</v>
      </c>
      <c r="D83" s="168" t="s">
        <v>57</v>
      </c>
      <c r="E83" s="168" t="s">
        <v>53</v>
      </c>
      <c r="F83" s="168" t="s">
        <v>125</v>
      </c>
      <c r="G83" s="168" t="s">
        <v>126</v>
      </c>
      <c r="H83" s="168" t="s">
        <v>127</v>
      </c>
      <c r="I83" s="169" t="s">
        <v>128</v>
      </c>
      <c r="J83" s="168" t="s">
        <v>105</v>
      </c>
      <c r="K83" s="170" t="s">
        <v>129</v>
      </c>
      <c r="L83" s="171"/>
      <c r="M83" s="81" t="s">
        <v>130</v>
      </c>
      <c r="N83" s="82" t="s">
        <v>42</v>
      </c>
      <c r="O83" s="82" t="s">
        <v>131</v>
      </c>
      <c r="P83" s="82" t="s">
        <v>132</v>
      </c>
      <c r="Q83" s="82" t="s">
        <v>133</v>
      </c>
      <c r="R83" s="82" t="s">
        <v>134</v>
      </c>
      <c r="S83" s="82" t="s">
        <v>135</v>
      </c>
      <c r="T83" s="83" t="s">
        <v>136</v>
      </c>
    </row>
    <row r="84" spans="2:65" s="1" customFormat="1" ht="29.25" customHeight="1">
      <c r="B84" s="41"/>
      <c r="C84" s="87" t="s">
        <v>106</v>
      </c>
      <c r="D84" s="63"/>
      <c r="E84" s="63"/>
      <c r="F84" s="63"/>
      <c r="G84" s="63"/>
      <c r="H84" s="63"/>
      <c r="I84" s="163"/>
      <c r="J84" s="172">
        <f>BK84</f>
        <v>0</v>
      </c>
      <c r="K84" s="63"/>
      <c r="L84" s="61"/>
      <c r="M84" s="84"/>
      <c r="N84" s="85"/>
      <c r="O84" s="85"/>
      <c r="P84" s="173">
        <f>P85+P101</f>
        <v>0</v>
      </c>
      <c r="Q84" s="85"/>
      <c r="R84" s="173">
        <f>R85+R101</f>
        <v>1.6403450000000002</v>
      </c>
      <c r="S84" s="85"/>
      <c r="T84" s="174">
        <f>T85+T101</f>
        <v>2.581334</v>
      </c>
      <c r="AT84" s="24" t="s">
        <v>71</v>
      </c>
      <c r="AU84" s="24" t="s">
        <v>107</v>
      </c>
      <c r="BK84" s="175">
        <f>BK85+BK101</f>
        <v>0</v>
      </c>
    </row>
    <row r="85" spans="2:65" s="10" customFormat="1" ht="37.35" customHeight="1">
      <c r="B85" s="176"/>
      <c r="C85" s="177"/>
      <c r="D85" s="178" t="s">
        <v>71</v>
      </c>
      <c r="E85" s="179" t="s">
        <v>137</v>
      </c>
      <c r="F85" s="179" t="s">
        <v>138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P86+P89+P94+P99</f>
        <v>0</v>
      </c>
      <c r="Q85" s="184"/>
      <c r="R85" s="185">
        <f>R86+R89+R94+R99</f>
        <v>1.2501200000000001</v>
      </c>
      <c r="S85" s="184"/>
      <c r="T85" s="186">
        <f>T86+T89+T94+T99</f>
        <v>2.581334</v>
      </c>
      <c r="AR85" s="187" t="s">
        <v>80</v>
      </c>
      <c r="AT85" s="188" t="s">
        <v>71</v>
      </c>
      <c r="AU85" s="188" t="s">
        <v>72</v>
      </c>
      <c r="AY85" s="187" t="s">
        <v>139</v>
      </c>
      <c r="BK85" s="189">
        <f>BK86+BK89+BK94+BK99</f>
        <v>0</v>
      </c>
    </row>
    <row r="86" spans="2:65" s="10" customFormat="1" ht="19.899999999999999" customHeight="1">
      <c r="B86" s="176"/>
      <c r="C86" s="177"/>
      <c r="D86" s="178" t="s">
        <v>71</v>
      </c>
      <c r="E86" s="190" t="s">
        <v>189</v>
      </c>
      <c r="F86" s="190" t="s">
        <v>258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SUM(P87:P88)</f>
        <v>0</v>
      </c>
      <c r="Q86" s="184"/>
      <c r="R86" s="185">
        <f>SUM(R87:R88)</f>
        <v>1.2501200000000001</v>
      </c>
      <c r="S86" s="184"/>
      <c r="T86" s="186">
        <f>SUM(T87:T88)</f>
        <v>0</v>
      </c>
      <c r="AR86" s="187" t="s">
        <v>80</v>
      </c>
      <c r="AT86" s="188" t="s">
        <v>71</v>
      </c>
      <c r="AU86" s="188" t="s">
        <v>80</v>
      </c>
      <c r="AY86" s="187" t="s">
        <v>139</v>
      </c>
      <c r="BK86" s="189">
        <f>SUM(BK87:BK88)</f>
        <v>0</v>
      </c>
    </row>
    <row r="87" spans="2:65" s="1" customFormat="1" ht="14.45" customHeight="1">
      <c r="B87" s="41"/>
      <c r="C87" s="192" t="s">
        <v>80</v>
      </c>
      <c r="D87" s="192" t="s">
        <v>142</v>
      </c>
      <c r="E87" s="193" t="s">
        <v>1211</v>
      </c>
      <c r="F87" s="194" t="s">
        <v>1212</v>
      </c>
      <c r="G87" s="195" t="s">
        <v>182</v>
      </c>
      <c r="H87" s="196">
        <v>31.253</v>
      </c>
      <c r="I87" s="197"/>
      <c r="J87" s="198">
        <f>ROUND(I87*H87,2)</f>
        <v>0</v>
      </c>
      <c r="K87" s="194" t="s">
        <v>146</v>
      </c>
      <c r="L87" s="61"/>
      <c r="M87" s="199" t="s">
        <v>21</v>
      </c>
      <c r="N87" s="200" t="s">
        <v>43</v>
      </c>
      <c r="O87" s="42"/>
      <c r="P87" s="201">
        <f>O87*H87</f>
        <v>0</v>
      </c>
      <c r="Q87" s="201">
        <v>0.04</v>
      </c>
      <c r="R87" s="201">
        <f>Q87*H87</f>
        <v>1.2501200000000001</v>
      </c>
      <c r="S87" s="201">
        <v>0</v>
      </c>
      <c r="T87" s="202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4" t="s">
        <v>80</v>
      </c>
      <c r="BK87" s="203">
        <f>ROUND(I87*H87,2)</f>
        <v>0</v>
      </c>
      <c r="BL87" s="24" t="s">
        <v>147</v>
      </c>
      <c r="BM87" s="24" t="s">
        <v>1213</v>
      </c>
    </row>
    <row r="88" spans="2:65" s="12" customFormat="1" ht="13.5">
      <c r="B88" s="215"/>
      <c r="C88" s="216"/>
      <c r="D88" s="206" t="s">
        <v>149</v>
      </c>
      <c r="E88" s="217" t="s">
        <v>21</v>
      </c>
      <c r="F88" s="218" t="s">
        <v>1214</v>
      </c>
      <c r="G88" s="216"/>
      <c r="H88" s="219">
        <v>31.253</v>
      </c>
      <c r="I88" s="220"/>
      <c r="J88" s="216"/>
      <c r="K88" s="216"/>
      <c r="L88" s="221"/>
      <c r="M88" s="222"/>
      <c r="N88" s="223"/>
      <c r="O88" s="223"/>
      <c r="P88" s="223"/>
      <c r="Q88" s="223"/>
      <c r="R88" s="223"/>
      <c r="S88" s="223"/>
      <c r="T88" s="224"/>
      <c r="AT88" s="225" t="s">
        <v>149</v>
      </c>
      <c r="AU88" s="225" t="s">
        <v>82</v>
      </c>
      <c r="AV88" s="12" t="s">
        <v>82</v>
      </c>
      <c r="AW88" s="12" t="s">
        <v>35</v>
      </c>
      <c r="AX88" s="12" t="s">
        <v>80</v>
      </c>
      <c r="AY88" s="225" t="s">
        <v>139</v>
      </c>
    </row>
    <row r="89" spans="2:65" s="10" customFormat="1" ht="29.85" customHeight="1">
      <c r="B89" s="176"/>
      <c r="C89" s="177"/>
      <c r="D89" s="178" t="s">
        <v>71</v>
      </c>
      <c r="E89" s="190" t="s">
        <v>221</v>
      </c>
      <c r="F89" s="190" t="s">
        <v>388</v>
      </c>
      <c r="G89" s="177"/>
      <c r="H89" s="177"/>
      <c r="I89" s="180"/>
      <c r="J89" s="191">
        <f>BK89</f>
        <v>0</v>
      </c>
      <c r="K89" s="177"/>
      <c r="L89" s="182"/>
      <c r="M89" s="183"/>
      <c r="N89" s="184"/>
      <c r="O89" s="184"/>
      <c r="P89" s="185">
        <f>SUM(P90:P93)</f>
        <v>0</v>
      </c>
      <c r="Q89" s="184"/>
      <c r="R89" s="185">
        <f>SUM(R90:R93)</f>
        <v>0</v>
      </c>
      <c r="S89" s="184"/>
      <c r="T89" s="186">
        <f>SUM(T90:T93)</f>
        <v>2.581334</v>
      </c>
      <c r="AR89" s="187" t="s">
        <v>80</v>
      </c>
      <c r="AT89" s="188" t="s">
        <v>71</v>
      </c>
      <c r="AU89" s="188" t="s">
        <v>80</v>
      </c>
      <c r="AY89" s="187" t="s">
        <v>139</v>
      </c>
      <c r="BK89" s="189">
        <f>SUM(BK90:BK93)</f>
        <v>0</v>
      </c>
    </row>
    <row r="90" spans="2:65" s="1" customFormat="1" ht="34.15" customHeight="1">
      <c r="B90" s="41"/>
      <c r="C90" s="192" t="s">
        <v>82</v>
      </c>
      <c r="D90" s="192" t="s">
        <v>142</v>
      </c>
      <c r="E90" s="193" t="s">
        <v>1215</v>
      </c>
      <c r="F90" s="194" t="s">
        <v>1216</v>
      </c>
      <c r="G90" s="195" t="s">
        <v>145</v>
      </c>
      <c r="H90" s="196">
        <v>1</v>
      </c>
      <c r="I90" s="197"/>
      <c r="J90" s="198">
        <f>ROUND(I90*H90,2)</f>
        <v>0</v>
      </c>
      <c r="K90" s="194" t="s">
        <v>146</v>
      </c>
      <c r="L90" s="61"/>
      <c r="M90" s="199" t="s">
        <v>21</v>
      </c>
      <c r="N90" s="200" t="s">
        <v>43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1.8</v>
      </c>
      <c r="T90" s="202">
        <f>S90*H90</f>
        <v>1.8</v>
      </c>
      <c r="AR90" s="24" t="s">
        <v>147</v>
      </c>
      <c r="AT90" s="24" t="s">
        <v>142</v>
      </c>
      <c r="AU90" s="24" t="s">
        <v>82</v>
      </c>
      <c r="AY90" s="24" t="s">
        <v>139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80</v>
      </c>
      <c r="BK90" s="203">
        <f>ROUND(I90*H90,2)</f>
        <v>0</v>
      </c>
      <c r="BL90" s="24" t="s">
        <v>147</v>
      </c>
      <c r="BM90" s="24" t="s">
        <v>1217</v>
      </c>
    </row>
    <row r="91" spans="2:65" s="1" customFormat="1" ht="22.9" customHeight="1">
      <c r="B91" s="41"/>
      <c r="C91" s="192" t="s">
        <v>140</v>
      </c>
      <c r="D91" s="192" t="s">
        <v>142</v>
      </c>
      <c r="E91" s="193" t="s">
        <v>1218</v>
      </c>
      <c r="F91" s="194" t="s">
        <v>1219</v>
      </c>
      <c r="G91" s="195" t="s">
        <v>203</v>
      </c>
      <c r="H91" s="196">
        <v>390.66699999999997</v>
      </c>
      <c r="I91" s="197"/>
      <c r="J91" s="198">
        <f>ROUND(I91*H91,2)</f>
        <v>0</v>
      </c>
      <c r="K91" s="194" t="s">
        <v>146</v>
      </c>
      <c r="L91" s="61"/>
      <c r="M91" s="199" t="s">
        <v>21</v>
      </c>
      <c r="N91" s="200" t="s">
        <v>43</v>
      </c>
      <c r="O91" s="42"/>
      <c r="P91" s="201">
        <f>O91*H91</f>
        <v>0</v>
      </c>
      <c r="Q91" s="201">
        <v>0</v>
      </c>
      <c r="R91" s="201">
        <f>Q91*H91</f>
        <v>0</v>
      </c>
      <c r="S91" s="201">
        <v>2E-3</v>
      </c>
      <c r="T91" s="202">
        <f>S91*H91</f>
        <v>0.78133399999999997</v>
      </c>
      <c r="AR91" s="24" t="s">
        <v>147</v>
      </c>
      <c r="AT91" s="24" t="s">
        <v>142</v>
      </c>
      <c r="AU91" s="24" t="s">
        <v>82</v>
      </c>
      <c r="AY91" s="24" t="s">
        <v>139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4" t="s">
        <v>80</v>
      </c>
      <c r="BK91" s="203">
        <f>ROUND(I91*H91,2)</f>
        <v>0</v>
      </c>
      <c r="BL91" s="24" t="s">
        <v>147</v>
      </c>
      <c r="BM91" s="24" t="s">
        <v>1220</v>
      </c>
    </row>
    <row r="92" spans="2:65" s="12" customFormat="1" ht="13.5">
      <c r="B92" s="215"/>
      <c r="C92" s="216"/>
      <c r="D92" s="206" t="s">
        <v>149</v>
      </c>
      <c r="E92" s="217" t="s">
        <v>21</v>
      </c>
      <c r="F92" s="218" t="s">
        <v>1221</v>
      </c>
      <c r="G92" s="216"/>
      <c r="H92" s="219">
        <v>390.66699999999997</v>
      </c>
      <c r="I92" s="220"/>
      <c r="J92" s="216"/>
      <c r="K92" s="216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149</v>
      </c>
      <c r="AU92" s="225" t="s">
        <v>82</v>
      </c>
      <c r="AV92" s="12" t="s">
        <v>82</v>
      </c>
      <c r="AW92" s="12" t="s">
        <v>35</v>
      </c>
      <c r="AX92" s="12" t="s">
        <v>80</v>
      </c>
      <c r="AY92" s="225" t="s">
        <v>139</v>
      </c>
    </row>
    <row r="93" spans="2:65" s="1" customFormat="1" ht="14.45" customHeight="1">
      <c r="B93" s="41"/>
      <c r="C93" s="192" t="s">
        <v>147</v>
      </c>
      <c r="D93" s="192" t="s">
        <v>142</v>
      </c>
      <c r="E93" s="193" t="s">
        <v>1222</v>
      </c>
      <c r="F93" s="194" t="s">
        <v>1223</v>
      </c>
      <c r="G93" s="195" t="s">
        <v>1224</v>
      </c>
      <c r="H93" s="196">
        <v>16</v>
      </c>
      <c r="I93" s="197"/>
      <c r="J93" s="198">
        <f>ROUND(I93*H93,2)</f>
        <v>0</v>
      </c>
      <c r="K93" s="194" t="s">
        <v>371</v>
      </c>
      <c r="L93" s="61"/>
      <c r="M93" s="199" t="s">
        <v>21</v>
      </c>
      <c r="N93" s="200" t="s">
        <v>43</v>
      </c>
      <c r="O93" s="42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4" t="s">
        <v>147</v>
      </c>
      <c r="AT93" s="24" t="s">
        <v>142</v>
      </c>
      <c r="AU93" s="24" t="s">
        <v>82</v>
      </c>
      <c r="AY93" s="24" t="s">
        <v>139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4" t="s">
        <v>80</v>
      </c>
      <c r="BK93" s="203">
        <f>ROUND(I93*H93,2)</f>
        <v>0</v>
      </c>
      <c r="BL93" s="24" t="s">
        <v>147</v>
      </c>
      <c r="BM93" s="24" t="s">
        <v>1225</v>
      </c>
    </row>
    <row r="94" spans="2:65" s="10" customFormat="1" ht="29.85" customHeight="1">
      <c r="B94" s="176"/>
      <c r="C94" s="177"/>
      <c r="D94" s="178" t="s">
        <v>71</v>
      </c>
      <c r="E94" s="190" t="s">
        <v>509</v>
      </c>
      <c r="F94" s="190" t="s">
        <v>510</v>
      </c>
      <c r="G94" s="177"/>
      <c r="H94" s="177"/>
      <c r="I94" s="180"/>
      <c r="J94" s="191">
        <f>BK94</f>
        <v>0</v>
      </c>
      <c r="K94" s="177"/>
      <c r="L94" s="182"/>
      <c r="M94" s="183"/>
      <c r="N94" s="184"/>
      <c r="O94" s="184"/>
      <c r="P94" s="185">
        <f>SUM(P95:P98)</f>
        <v>0</v>
      </c>
      <c r="Q94" s="184"/>
      <c r="R94" s="185">
        <f>SUM(R95:R98)</f>
        <v>0</v>
      </c>
      <c r="S94" s="184"/>
      <c r="T94" s="186">
        <f>SUM(T95:T98)</f>
        <v>0</v>
      </c>
      <c r="AR94" s="187" t="s">
        <v>80</v>
      </c>
      <c r="AT94" s="188" t="s">
        <v>71</v>
      </c>
      <c r="AU94" s="188" t="s">
        <v>80</v>
      </c>
      <c r="AY94" s="187" t="s">
        <v>139</v>
      </c>
      <c r="BK94" s="189">
        <f>SUM(BK95:BK98)</f>
        <v>0</v>
      </c>
    </row>
    <row r="95" spans="2:65" s="1" customFormat="1" ht="22.9" customHeight="1">
      <c r="B95" s="41"/>
      <c r="C95" s="192" t="s">
        <v>179</v>
      </c>
      <c r="D95" s="192" t="s">
        <v>142</v>
      </c>
      <c r="E95" s="193" t="s">
        <v>535</v>
      </c>
      <c r="F95" s="194" t="s">
        <v>536</v>
      </c>
      <c r="G95" s="195" t="s">
        <v>176</v>
      </c>
      <c r="H95" s="196">
        <v>2.581</v>
      </c>
      <c r="I95" s="197"/>
      <c r="J95" s="198">
        <f>ROUND(I95*H95,2)</f>
        <v>0</v>
      </c>
      <c r="K95" s="194" t="s">
        <v>146</v>
      </c>
      <c r="L95" s="61"/>
      <c r="M95" s="199" t="s">
        <v>21</v>
      </c>
      <c r="N95" s="200" t="s">
        <v>43</v>
      </c>
      <c r="O95" s="42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4" t="s">
        <v>147</v>
      </c>
      <c r="AT95" s="24" t="s">
        <v>142</v>
      </c>
      <c r="AU95" s="24" t="s">
        <v>82</v>
      </c>
      <c r="AY95" s="24" t="s">
        <v>139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80</v>
      </c>
      <c r="BK95" s="203">
        <f>ROUND(I95*H95,2)</f>
        <v>0</v>
      </c>
      <c r="BL95" s="24" t="s">
        <v>147</v>
      </c>
      <c r="BM95" s="24" t="s">
        <v>1226</v>
      </c>
    </row>
    <row r="96" spans="2:65" s="1" customFormat="1" ht="34.15" customHeight="1">
      <c r="B96" s="41"/>
      <c r="C96" s="192" t="s">
        <v>189</v>
      </c>
      <c r="D96" s="192" t="s">
        <v>142</v>
      </c>
      <c r="E96" s="193" t="s">
        <v>539</v>
      </c>
      <c r="F96" s="194" t="s">
        <v>540</v>
      </c>
      <c r="G96" s="195" t="s">
        <v>176</v>
      </c>
      <c r="H96" s="196">
        <v>25.81</v>
      </c>
      <c r="I96" s="197"/>
      <c r="J96" s="198">
        <f>ROUND(I96*H96,2)</f>
        <v>0</v>
      </c>
      <c r="K96" s="194" t="s">
        <v>146</v>
      </c>
      <c r="L96" s="61"/>
      <c r="M96" s="199" t="s">
        <v>21</v>
      </c>
      <c r="N96" s="200" t="s">
        <v>43</v>
      </c>
      <c r="O96" s="42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4" t="s">
        <v>147</v>
      </c>
      <c r="AT96" s="24" t="s">
        <v>142</v>
      </c>
      <c r="AU96" s="24" t="s">
        <v>82</v>
      </c>
      <c r="AY96" s="24" t="s">
        <v>139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80</v>
      </c>
      <c r="BK96" s="203">
        <f>ROUND(I96*H96,2)</f>
        <v>0</v>
      </c>
      <c r="BL96" s="24" t="s">
        <v>147</v>
      </c>
      <c r="BM96" s="24" t="s">
        <v>1227</v>
      </c>
    </row>
    <row r="97" spans="2:65" s="12" customFormat="1" ht="13.5">
      <c r="B97" s="215"/>
      <c r="C97" s="216"/>
      <c r="D97" s="206" t="s">
        <v>149</v>
      </c>
      <c r="E97" s="216"/>
      <c r="F97" s="218" t="s">
        <v>1228</v>
      </c>
      <c r="G97" s="216"/>
      <c r="H97" s="219">
        <v>25.81</v>
      </c>
      <c r="I97" s="220"/>
      <c r="J97" s="216"/>
      <c r="K97" s="216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149</v>
      </c>
      <c r="AU97" s="225" t="s">
        <v>82</v>
      </c>
      <c r="AV97" s="12" t="s">
        <v>82</v>
      </c>
      <c r="AW97" s="12" t="s">
        <v>6</v>
      </c>
      <c r="AX97" s="12" t="s">
        <v>80</v>
      </c>
      <c r="AY97" s="225" t="s">
        <v>139</v>
      </c>
    </row>
    <row r="98" spans="2:65" s="1" customFormat="1" ht="22.9" customHeight="1">
      <c r="B98" s="41"/>
      <c r="C98" s="192" t="s">
        <v>200</v>
      </c>
      <c r="D98" s="192" t="s">
        <v>142</v>
      </c>
      <c r="E98" s="193" t="s">
        <v>1229</v>
      </c>
      <c r="F98" s="194" t="s">
        <v>1230</v>
      </c>
      <c r="G98" s="195" t="s">
        <v>176</v>
      </c>
      <c r="H98" s="196">
        <v>2.581</v>
      </c>
      <c r="I98" s="197"/>
      <c r="J98" s="198">
        <f>ROUND(I98*H98,2)</f>
        <v>0</v>
      </c>
      <c r="K98" s="194" t="s">
        <v>146</v>
      </c>
      <c r="L98" s="61"/>
      <c r="M98" s="199" t="s">
        <v>21</v>
      </c>
      <c r="N98" s="200" t="s">
        <v>43</v>
      </c>
      <c r="O98" s="42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4" t="s">
        <v>147</v>
      </c>
      <c r="AT98" s="24" t="s">
        <v>142</v>
      </c>
      <c r="AU98" s="24" t="s">
        <v>82</v>
      </c>
      <c r="AY98" s="24" t="s">
        <v>139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4" t="s">
        <v>80</v>
      </c>
      <c r="BK98" s="203">
        <f>ROUND(I98*H98,2)</f>
        <v>0</v>
      </c>
      <c r="BL98" s="24" t="s">
        <v>147</v>
      </c>
      <c r="BM98" s="24" t="s">
        <v>1231</v>
      </c>
    </row>
    <row r="99" spans="2:65" s="10" customFormat="1" ht="29.85" customHeight="1">
      <c r="B99" s="176"/>
      <c r="C99" s="177"/>
      <c r="D99" s="178" t="s">
        <v>71</v>
      </c>
      <c r="E99" s="190" t="s">
        <v>547</v>
      </c>
      <c r="F99" s="190" t="s">
        <v>548</v>
      </c>
      <c r="G99" s="177"/>
      <c r="H99" s="177"/>
      <c r="I99" s="180"/>
      <c r="J99" s="191">
        <f>BK99</f>
        <v>0</v>
      </c>
      <c r="K99" s="177"/>
      <c r="L99" s="182"/>
      <c r="M99" s="183"/>
      <c r="N99" s="184"/>
      <c r="O99" s="184"/>
      <c r="P99" s="185">
        <f>P100</f>
        <v>0</v>
      </c>
      <c r="Q99" s="184"/>
      <c r="R99" s="185">
        <f>R100</f>
        <v>0</v>
      </c>
      <c r="S99" s="184"/>
      <c r="T99" s="186">
        <f>T100</f>
        <v>0</v>
      </c>
      <c r="AR99" s="187" t="s">
        <v>80</v>
      </c>
      <c r="AT99" s="188" t="s">
        <v>71</v>
      </c>
      <c r="AU99" s="188" t="s">
        <v>80</v>
      </c>
      <c r="AY99" s="187" t="s">
        <v>139</v>
      </c>
      <c r="BK99" s="189">
        <f>BK100</f>
        <v>0</v>
      </c>
    </row>
    <row r="100" spans="2:65" s="1" customFormat="1" ht="45.6" customHeight="1">
      <c r="B100" s="41"/>
      <c r="C100" s="192" t="s">
        <v>210</v>
      </c>
      <c r="D100" s="192" t="s">
        <v>142</v>
      </c>
      <c r="E100" s="193" t="s">
        <v>1232</v>
      </c>
      <c r="F100" s="194" t="s">
        <v>1233</v>
      </c>
      <c r="G100" s="195" t="s">
        <v>176</v>
      </c>
      <c r="H100" s="196">
        <v>1.25</v>
      </c>
      <c r="I100" s="197"/>
      <c r="J100" s="198">
        <f>ROUND(I100*H100,2)</f>
        <v>0</v>
      </c>
      <c r="K100" s="194" t="s">
        <v>146</v>
      </c>
      <c r="L100" s="61"/>
      <c r="M100" s="199" t="s">
        <v>21</v>
      </c>
      <c r="N100" s="200" t="s">
        <v>43</v>
      </c>
      <c r="O100" s="42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4" t="s">
        <v>147</v>
      </c>
      <c r="AT100" s="24" t="s">
        <v>142</v>
      </c>
      <c r="AU100" s="24" t="s">
        <v>82</v>
      </c>
      <c r="AY100" s="24" t="s">
        <v>139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80</v>
      </c>
      <c r="BK100" s="203">
        <f>ROUND(I100*H100,2)</f>
        <v>0</v>
      </c>
      <c r="BL100" s="24" t="s">
        <v>147</v>
      </c>
      <c r="BM100" s="24" t="s">
        <v>1234</v>
      </c>
    </row>
    <row r="101" spans="2:65" s="10" customFormat="1" ht="37.35" customHeight="1">
      <c r="B101" s="176"/>
      <c r="C101" s="177"/>
      <c r="D101" s="178" t="s">
        <v>71</v>
      </c>
      <c r="E101" s="179" t="s">
        <v>553</v>
      </c>
      <c r="F101" s="179" t="s">
        <v>554</v>
      </c>
      <c r="G101" s="177"/>
      <c r="H101" s="177"/>
      <c r="I101" s="180"/>
      <c r="J101" s="181">
        <f>BK101</f>
        <v>0</v>
      </c>
      <c r="K101" s="177"/>
      <c r="L101" s="182"/>
      <c r="M101" s="183"/>
      <c r="N101" s="184"/>
      <c r="O101" s="184"/>
      <c r="P101" s="185">
        <f>P102+P181</f>
        <v>0</v>
      </c>
      <c r="Q101" s="184"/>
      <c r="R101" s="185">
        <f>R102+R181</f>
        <v>0.39022500000000004</v>
      </c>
      <c r="S101" s="184"/>
      <c r="T101" s="186">
        <f>T102+T181</f>
        <v>0</v>
      </c>
      <c r="AR101" s="187" t="s">
        <v>82</v>
      </c>
      <c r="AT101" s="188" t="s">
        <v>71</v>
      </c>
      <c r="AU101" s="188" t="s">
        <v>72</v>
      </c>
      <c r="AY101" s="187" t="s">
        <v>139</v>
      </c>
      <c r="BK101" s="189">
        <f>BK102+BK181</f>
        <v>0</v>
      </c>
    </row>
    <row r="102" spans="2:65" s="10" customFormat="1" ht="19.899999999999999" customHeight="1">
      <c r="B102" s="176"/>
      <c r="C102" s="177"/>
      <c r="D102" s="178" t="s">
        <v>71</v>
      </c>
      <c r="E102" s="190" t="s">
        <v>1235</v>
      </c>
      <c r="F102" s="190" t="s">
        <v>1236</v>
      </c>
      <c r="G102" s="177"/>
      <c r="H102" s="177"/>
      <c r="I102" s="180"/>
      <c r="J102" s="191">
        <f>BK102</f>
        <v>0</v>
      </c>
      <c r="K102" s="177"/>
      <c r="L102" s="182"/>
      <c r="M102" s="183"/>
      <c r="N102" s="184"/>
      <c r="O102" s="184"/>
      <c r="P102" s="185">
        <f>SUM(P103:P180)</f>
        <v>0</v>
      </c>
      <c r="Q102" s="184"/>
      <c r="R102" s="185">
        <f>SUM(R103:R180)</f>
        <v>0.39022500000000004</v>
      </c>
      <c r="S102" s="184"/>
      <c r="T102" s="186">
        <f>SUM(T103:T180)</f>
        <v>0</v>
      </c>
      <c r="AR102" s="187" t="s">
        <v>82</v>
      </c>
      <c r="AT102" s="188" t="s">
        <v>71</v>
      </c>
      <c r="AU102" s="188" t="s">
        <v>80</v>
      </c>
      <c r="AY102" s="187" t="s">
        <v>139</v>
      </c>
      <c r="BK102" s="189">
        <f>SUM(BK103:BK180)</f>
        <v>0</v>
      </c>
    </row>
    <row r="103" spans="2:65" s="1" customFormat="1" ht="34.15" customHeight="1">
      <c r="B103" s="41"/>
      <c r="C103" s="192" t="s">
        <v>221</v>
      </c>
      <c r="D103" s="192" t="s">
        <v>142</v>
      </c>
      <c r="E103" s="193" t="s">
        <v>1237</v>
      </c>
      <c r="F103" s="194" t="s">
        <v>1238</v>
      </c>
      <c r="G103" s="195" t="s">
        <v>203</v>
      </c>
      <c r="H103" s="196">
        <v>30</v>
      </c>
      <c r="I103" s="197"/>
      <c r="J103" s="198">
        <f>ROUND(I103*H103,2)</f>
        <v>0</v>
      </c>
      <c r="K103" s="194" t="s">
        <v>146</v>
      </c>
      <c r="L103" s="61"/>
      <c r="M103" s="199" t="s">
        <v>21</v>
      </c>
      <c r="N103" s="200" t="s">
        <v>43</v>
      </c>
      <c r="O103" s="42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4" t="s">
        <v>291</v>
      </c>
      <c r="AT103" s="24" t="s">
        <v>142</v>
      </c>
      <c r="AU103" s="24" t="s">
        <v>82</v>
      </c>
      <c r="AY103" s="24" t="s">
        <v>139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4" t="s">
        <v>80</v>
      </c>
      <c r="BK103" s="203">
        <f>ROUND(I103*H103,2)</f>
        <v>0</v>
      </c>
      <c r="BL103" s="24" t="s">
        <v>291</v>
      </c>
      <c r="BM103" s="24" t="s">
        <v>1239</v>
      </c>
    </row>
    <row r="104" spans="2:65" s="1" customFormat="1" ht="14.45" customHeight="1">
      <c r="B104" s="41"/>
      <c r="C104" s="248" t="s">
        <v>231</v>
      </c>
      <c r="D104" s="248" t="s">
        <v>347</v>
      </c>
      <c r="E104" s="249" t="s">
        <v>1240</v>
      </c>
      <c r="F104" s="250" t="s">
        <v>1241</v>
      </c>
      <c r="G104" s="251" t="s">
        <v>203</v>
      </c>
      <c r="H104" s="252">
        <v>30</v>
      </c>
      <c r="I104" s="253"/>
      <c r="J104" s="254">
        <f>ROUND(I104*H104,2)</f>
        <v>0</v>
      </c>
      <c r="K104" s="250" t="s">
        <v>146</v>
      </c>
      <c r="L104" s="255"/>
      <c r="M104" s="256" t="s">
        <v>21</v>
      </c>
      <c r="N104" s="257" t="s">
        <v>43</v>
      </c>
      <c r="O104" s="42"/>
      <c r="P104" s="201">
        <f>O104*H104</f>
        <v>0</v>
      </c>
      <c r="Q104" s="201">
        <v>2.0000000000000001E-4</v>
      </c>
      <c r="R104" s="201">
        <f>Q104*H104</f>
        <v>6.0000000000000001E-3</v>
      </c>
      <c r="S104" s="201">
        <v>0</v>
      </c>
      <c r="T104" s="202">
        <f>S104*H104</f>
        <v>0</v>
      </c>
      <c r="AR104" s="24" t="s">
        <v>413</v>
      </c>
      <c r="AT104" s="24" t="s">
        <v>347</v>
      </c>
      <c r="AU104" s="24" t="s">
        <v>82</v>
      </c>
      <c r="AY104" s="24" t="s">
        <v>139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80</v>
      </c>
      <c r="BK104" s="203">
        <f>ROUND(I104*H104,2)</f>
        <v>0</v>
      </c>
      <c r="BL104" s="24" t="s">
        <v>291</v>
      </c>
      <c r="BM104" s="24" t="s">
        <v>1242</v>
      </c>
    </row>
    <row r="105" spans="2:65" s="1" customFormat="1" ht="27">
      <c r="B105" s="41"/>
      <c r="C105" s="63"/>
      <c r="D105" s="206" t="s">
        <v>1243</v>
      </c>
      <c r="E105" s="63"/>
      <c r="F105" s="265" t="s">
        <v>1244</v>
      </c>
      <c r="G105" s="63"/>
      <c r="H105" s="63"/>
      <c r="I105" s="163"/>
      <c r="J105" s="63"/>
      <c r="K105" s="63"/>
      <c r="L105" s="61"/>
      <c r="M105" s="266"/>
      <c r="N105" s="42"/>
      <c r="O105" s="42"/>
      <c r="P105" s="42"/>
      <c r="Q105" s="42"/>
      <c r="R105" s="42"/>
      <c r="S105" s="42"/>
      <c r="T105" s="78"/>
      <c r="AT105" s="24" t="s">
        <v>1243</v>
      </c>
      <c r="AU105" s="24" t="s">
        <v>82</v>
      </c>
    </row>
    <row r="106" spans="2:65" s="1" customFormat="1" ht="22.9" customHeight="1">
      <c r="B106" s="41"/>
      <c r="C106" s="192" t="s">
        <v>240</v>
      </c>
      <c r="D106" s="192" t="s">
        <v>142</v>
      </c>
      <c r="E106" s="193" t="s">
        <v>1245</v>
      </c>
      <c r="F106" s="194" t="s">
        <v>1246</v>
      </c>
      <c r="G106" s="195" t="s">
        <v>159</v>
      </c>
      <c r="H106" s="196">
        <v>60</v>
      </c>
      <c r="I106" s="197"/>
      <c r="J106" s="198">
        <f>ROUND(I106*H106,2)</f>
        <v>0</v>
      </c>
      <c r="K106" s="194" t="s">
        <v>371</v>
      </c>
      <c r="L106" s="61"/>
      <c r="M106" s="199" t="s">
        <v>21</v>
      </c>
      <c r="N106" s="200" t="s">
        <v>43</v>
      </c>
      <c r="O106" s="42"/>
      <c r="P106" s="201">
        <f>O106*H106</f>
        <v>0</v>
      </c>
      <c r="Q106" s="201">
        <v>1.9000000000000001E-4</v>
      </c>
      <c r="R106" s="201">
        <f>Q106*H106</f>
        <v>1.14E-2</v>
      </c>
      <c r="S106" s="201">
        <v>0</v>
      </c>
      <c r="T106" s="202">
        <f>S106*H106</f>
        <v>0</v>
      </c>
      <c r="AR106" s="24" t="s">
        <v>291</v>
      </c>
      <c r="AT106" s="24" t="s">
        <v>142</v>
      </c>
      <c r="AU106" s="24" t="s">
        <v>82</v>
      </c>
      <c r="AY106" s="24" t="s">
        <v>139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80</v>
      </c>
      <c r="BK106" s="203">
        <f>ROUND(I106*H106,2)</f>
        <v>0</v>
      </c>
      <c r="BL106" s="24" t="s">
        <v>291</v>
      </c>
      <c r="BM106" s="24" t="s">
        <v>1247</v>
      </c>
    </row>
    <row r="107" spans="2:65" s="1" customFormat="1" ht="22.9" customHeight="1">
      <c r="B107" s="41"/>
      <c r="C107" s="192" t="s">
        <v>246</v>
      </c>
      <c r="D107" s="192" t="s">
        <v>142</v>
      </c>
      <c r="E107" s="193" t="s">
        <v>1248</v>
      </c>
      <c r="F107" s="194" t="s">
        <v>1249</v>
      </c>
      <c r="G107" s="195" t="s">
        <v>203</v>
      </c>
      <c r="H107" s="196">
        <v>60</v>
      </c>
      <c r="I107" s="197"/>
      <c r="J107" s="198">
        <f>ROUND(I107*H107,2)</f>
        <v>0</v>
      </c>
      <c r="K107" s="194" t="s">
        <v>146</v>
      </c>
      <c r="L107" s="61"/>
      <c r="M107" s="199" t="s">
        <v>21</v>
      </c>
      <c r="N107" s="200" t="s">
        <v>43</v>
      </c>
      <c r="O107" s="42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4" t="s">
        <v>291</v>
      </c>
      <c r="AT107" s="24" t="s">
        <v>142</v>
      </c>
      <c r="AU107" s="24" t="s">
        <v>82</v>
      </c>
      <c r="AY107" s="24" t="s">
        <v>139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80</v>
      </c>
      <c r="BK107" s="203">
        <f>ROUND(I107*H107,2)</f>
        <v>0</v>
      </c>
      <c r="BL107" s="24" t="s">
        <v>291</v>
      </c>
      <c r="BM107" s="24" t="s">
        <v>1250</v>
      </c>
    </row>
    <row r="108" spans="2:65" s="1" customFormat="1" ht="14.45" customHeight="1">
      <c r="B108" s="41"/>
      <c r="C108" s="248" t="s">
        <v>250</v>
      </c>
      <c r="D108" s="248" t="s">
        <v>347</v>
      </c>
      <c r="E108" s="249" t="s">
        <v>1251</v>
      </c>
      <c r="F108" s="250" t="s">
        <v>1252</v>
      </c>
      <c r="G108" s="251" t="s">
        <v>203</v>
      </c>
      <c r="H108" s="252">
        <v>120</v>
      </c>
      <c r="I108" s="253"/>
      <c r="J108" s="254">
        <f>ROUND(I108*H108,2)</f>
        <v>0</v>
      </c>
      <c r="K108" s="250" t="s">
        <v>371</v>
      </c>
      <c r="L108" s="255"/>
      <c r="M108" s="256" t="s">
        <v>21</v>
      </c>
      <c r="N108" s="257" t="s">
        <v>43</v>
      </c>
      <c r="O108" s="42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4" t="s">
        <v>413</v>
      </c>
      <c r="AT108" s="24" t="s">
        <v>347</v>
      </c>
      <c r="AU108" s="24" t="s">
        <v>82</v>
      </c>
      <c r="AY108" s="24" t="s">
        <v>139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80</v>
      </c>
      <c r="BK108" s="203">
        <f>ROUND(I108*H108,2)</f>
        <v>0</v>
      </c>
      <c r="BL108" s="24" t="s">
        <v>291</v>
      </c>
      <c r="BM108" s="24" t="s">
        <v>1253</v>
      </c>
    </row>
    <row r="109" spans="2:65" s="1" customFormat="1" ht="34.15" customHeight="1">
      <c r="B109" s="41"/>
      <c r="C109" s="192" t="s">
        <v>259</v>
      </c>
      <c r="D109" s="192" t="s">
        <v>142</v>
      </c>
      <c r="E109" s="193" t="s">
        <v>1254</v>
      </c>
      <c r="F109" s="194" t="s">
        <v>1255</v>
      </c>
      <c r="G109" s="195" t="s">
        <v>159</v>
      </c>
      <c r="H109" s="196">
        <v>86</v>
      </c>
      <c r="I109" s="197"/>
      <c r="J109" s="198">
        <f>ROUND(I109*H109,2)</f>
        <v>0</v>
      </c>
      <c r="K109" s="194" t="s">
        <v>146</v>
      </c>
      <c r="L109" s="61"/>
      <c r="M109" s="199" t="s">
        <v>21</v>
      </c>
      <c r="N109" s="200" t="s">
        <v>43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291</v>
      </c>
      <c r="AT109" s="24" t="s">
        <v>142</v>
      </c>
      <c r="AU109" s="24" t="s">
        <v>82</v>
      </c>
      <c r="AY109" s="24" t="s">
        <v>139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80</v>
      </c>
      <c r="BK109" s="203">
        <f>ROUND(I109*H109,2)</f>
        <v>0</v>
      </c>
      <c r="BL109" s="24" t="s">
        <v>291</v>
      </c>
      <c r="BM109" s="24" t="s">
        <v>1256</v>
      </c>
    </row>
    <row r="110" spans="2:65" s="12" customFormat="1" ht="13.5">
      <c r="B110" s="215"/>
      <c r="C110" s="216"/>
      <c r="D110" s="206" t="s">
        <v>149</v>
      </c>
      <c r="E110" s="217" t="s">
        <v>21</v>
      </c>
      <c r="F110" s="218" t="s">
        <v>1257</v>
      </c>
      <c r="G110" s="216"/>
      <c r="H110" s="219">
        <v>86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149</v>
      </c>
      <c r="AU110" s="225" t="s">
        <v>82</v>
      </c>
      <c r="AV110" s="12" t="s">
        <v>82</v>
      </c>
      <c r="AW110" s="12" t="s">
        <v>35</v>
      </c>
      <c r="AX110" s="12" t="s">
        <v>80</v>
      </c>
      <c r="AY110" s="225" t="s">
        <v>139</v>
      </c>
    </row>
    <row r="111" spans="2:65" s="1" customFormat="1" ht="14.45" customHeight="1">
      <c r="B111" s="41"/>
      <c r="C111" s="248" t="s">
        <v>10</v>
      </c>
      <c r="D111" s="248" t="s">
        <v>347</v>
      </c>
      <c r="E111" s="249" t="s">
        <v>1258</v>
      </c>
      <c r="F111" s="250" t="s">
        <v>1259</v>
      </c>
      <c r="G111" s="251" t="s">
        <v>159</v>
      </c>
      <c r="H111" s="252">
        <v>64</v>
      </c>
      <c r="I111" s="253"/>
      <c r="J111" s="254">
        <f>ROUND(I111*H111,2)</f>
        <v>0</v>
      </c>
      <c r="K111" s="250" t="s">
        <v>371</v>
      </c>
      <c r="L111" s="255"/>
      <c r="M111" s="256" t="s">
        <v>21</v>
      </c>
      <c r="N111" s="257" t="s">
        <v>43</v>
      </c>
      <c r="O111" s="42"/>
      <c r="P111" s="201">
        <f>O111*H111</f>
        <v>0</v>
      </c>
      <c r="Q111" s="201">
        <v>5.0000000000000002E-5</v>
      </c>
      <c r="R111" s="201">
        <f>Q111*H111</f>
        <v>3.2000000000000002E-3</v>
      </c>
      <c r="S111" s="201">
        <v>0</v>
      </c>
      <c r="T111" s="202">
        <f>S111*H111</f>
        <v>0</v>
      </c>
      <c r="AR111" s="24" t="s">
        <v>413</v>
      </c>
      <c r="AT111" s="24" t="s">
        <v>347</v>
      </c>
      <c r="AU111" s="24" t="s">
        <v>82</v>
      </c>
      <c r="AY111" s="24" t="s">
        <v>139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80</v>
      </c>
      <c r="BK111" s="203">
        <f>ROUND(I111*H111,2)</f>
        <v>0</v>
      </c>
      <c r="BL111" s="24" t="s">
        <v>291</v>
      </c>
      <c r="BM111" s="24" t="s">
        <v>1260</v>
      </c>
    </row>
    <row r="112" spans="2:65" s="1" customFormat="1" ht="14.45" customHeight="1">
      <c r="B112" s="41"/>
      <c r="C112" s="248" t="s">
        <v>291</v>
      </c>
      <c r="D112" s="248" t="s">
        <v>347</v>
      </c>
      <c r="E112" s="249" t="s">
        <v>1261</v>
      </c>
      <c r="F112" s="250" t="s">
        <v>1262</v>
      </c>
      <c r="G112" s="251" t="s">
        <v>159</v>
      </c>
      <c r="H112" s="252">
        <v>22</v>
      </c>
      <c r="I112" s="253"/>
      <c r="J112" s="254">
        <f>ROUND(I112*H112,2)</f>
        <v>0</v>
      </c>
      <c r="K112" s="250" t="s">
        <v>371</v>
      </c>
      <c r="L112" s="255"/>
      <c r="M112" s="256" t="s">
        <v>21</v>
      </c>
      <c r="N112" s="257" t="s">
        <v>43</v>
      </c>
      <c r="O112" s="42"/>
      <c r="P112" s="201">
        <f>O112*H112</f>
        <v>0</v>
      </c>
      <c r="Q112" s="201">
        <v>5.0000000000000002E-5</v>
      </c>
      <c r="R112" s="201">
        <f>Q112*H112</f>
        <v>1.1000000000000001E-3</v>
      </c>
      <c r="S112" s="201">
        <v>0</v>
      </c>
      <c r="T112" s="202">
        <f>S112*H112</f>
        <v>0</v>
      </c>
      <c r="AR112" s="24" t="s">
        <v>413</v>
      </c>
      <c r="AT112" s="24" t="s">
        <v>347</v>
      </c>
      <c r="AU112" s="24" t="s">
        <v>82</v>
      </c>
      <c r="AY112" s="24" t="s">
        <v>139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80</v>
      </c>
      <c r="BK112" s="203">
        <f>ROUND(I112*H112,2)</f>
        <v>0</v>
      </c>
      <c r="BL112" s="24" t="s">
        <v>291</v>
      </c>
      <c r="BM112" s="24" t="s">
        <v>1263</v>
      </c>
    </row>
    <row r="113" spans="2:65" s="1" customFormat="1" ht="22.9" customHeight="1">
      <c r="B113" s="41"/>
      <c r="C113" s="192" t="s">
        <v>298</v>
      </c>
      <c r="D113" s="192" t="s">
        <v>142</v>
      </c>
      <c r="E113" s="193" t="s">
        <v>1264</v>
      </c>
      <c r="F113" s="194" t="s">
        <v>1265</v>
      </c>
      <c r="G113" s="195" t="s">
        <v>203</v>
      </c>
      <c r="H113" s="196">
        <v>70</v>
      </c>
      <c r="I113" s="197"/>
      <c r="J113" s="198">
        <f>ROUND(I113*H113,2)</f>
        <v>0</v>
      </c>
      <c r="K113" s="194" t="s">
        <v>146</v>
      </c>
      <c r="L113" s="61"/>
      <c r="M113" s="199" t="s">
        <v>21</v>
      </c>
      <c r="N113" s="200" t="s">
        <v>43</v>
      </c>
      <c r="O113" s="42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24" t="s">
        <v>291</v>
      </c>
      <c r="AT113" s="24" t="s">
        <v>142</v>
      </c>
      <c r="AU113" s="24" t="s">
        <v>82</v>
      </c>
      <c r="AY113" s="24" t="s">
        <v>139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4" t="s">
        <v>80</v>
      </c>
      <c r="BK113" s="203">
        <f>ROUND(I113*H113,2)</f>
        <v>0</v>
      </c>
      <c r="BL113" s="24" t="s">
        <v>291</v>
      </c>
      <c r="BM113" s="24" t="s">
        <v>1266</v>
      </c>
    </row>
    <row r="114" spans="2:65" s="1" customFormat="1" ht="14.45" customHeight="1">
      <c r="B114" s="41"/>
      <c r="C114" s="248" t="s">
        <v>313</v>
      </c>
      <c r="D114" s="248" t="s">
        <v>347</v>
      </c>
      <c r="E114" s="249" t="s">
        <v>1267</v>
      </c>
      <c r="F114" s="250" t="s">
        <v>1268</v>
      </c>
      <c r="G114" s="251" t="s">
        <v>203</v>
      </c>
      <c r="H114" s="252">
        <v>70</v>
      </c>
      <c r="I114" s="253"/>
      <c r="J114" s="254">
        <f>ROUND(I114*H114,2)</f>
        <v>0</v>
      </c>
      <c r="K114" s="250" t="s">
        <v>146</v>
      </c>
      <c r="L114" s="255"/>
      <c r="M114" s="256" t="s">
        <v>21</v>
      </c>
      <c r="N114" s="257" t="s">
        <v>43</v>
      </c>
      <c r="O114" s="42"/>
      <c r="P114" s="201">
        <f>O114*H114</f>
        <v>0</v>
      </c>
      <c r="Q114" s="201">
        <v>6.9999999999999994E-5</v>
      </c>
      <c r="R114" s="201">
        <f>Q114*H114</f>
        <v>4.8999999999999998E-3</v>
      </c>
      <c r="S114" s="201">
        <v>0</v>
      </c>
      <c r="T114" s="202">
        <f>S114*H114</f>
        <v>0</v>
      </c>
      <c r="AR114" s="24" t="s">
        <v>413</v>
      </c>
      <c r="AT114" s="24" t="s">
        <v>347</v>
      </c>
      <c r="AU114" s="24" t="s">
        <v>82</v>
      </c>
      <c r="AY114" s="24" t="s">
        <v>139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80</v>
      </c>
      <c r="BK114" s="203">
        <f>ROUND(I114*H114,2)</f>
        <v>0</v>
      </c>
      <c r="BL114" s="24" t="s">
        <v>291</v>
      </c>
      <c r="BM114" s="24" t="s">
        <v>1269</v>
      </c>
    </row>
    <row r="115" spans="2:65" s="1" customFormat="1" ht="27">
      <c r="B115" s="41"/>
      <c r="C115" s="63"/>
      <c r="D115" s="206" t="s">
        <v>1243</v>
      </c>
      <c r="E115" s="63"/>
      <c r="F115" s="265" t="s">
        <v>1270</v>
      </c>
      <c r="G115" s="63"/>
      <c r="H115" s="63"/>
      <c r="I115" s="163"/>
      <c r="J115" s="63"/>
      <c r="K115" s="63"/>
      <c r="L115" s="61"/>
      <c r="M115" s="266"/>
      <c r="N115" s="42"/>
      <c r="O115" s="42"/>
      <c r="P115" s="42"/>
      <c r="Q115" s="42"/>
      <c r="R115" s="42"/>
      <c r="S115" s="42"/>
      <c r="T115" s="78"/>
      <c r="AT115" s="24" t="s">
        <v>1243</v>
      </c>
      <c r="AU115" s="24" t="s">
        <v>82</v>
      </c>
    </row>
    <row r="116" spans="2:65" s="1" customFormat="1" ht="22.9" customHeight="1">
      <c r="B116" s="41"/>
      <c r="C116" s="192" t="s">
        <v>332</v>
      </c>
      <c r="D116" s="192" t="s">
        <v>142</v>
      </c>
      <c r="E116" s="193" t="s">
        <v>1271</v>
      </c>
      <c r="F116" s="194" t="s">
        <v>1272</v>
      </c>
      <c r="G116" s="195" t="s">
        <v>203</v>
      </c>
      <c r="H116" s="196">
        <v>60</v>
      </c>
      <c r="I116" s="197"/>
      <c r="J116" s="198">
        <f>ROUND(I116*H116,2)</f>
        <v>0</v>
      </c>
      <c r="K116" s="194" t="s">
        <v>146</v>
      </c>
      <c r="L116" s="61"/>
      <c r="M116" s="199" t="s">
        <v>21</v>
      </c>
      <c r="N116" s="200" t="s">
        <v>43</v>
      </c>
      <c r="O116" s="42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4" t="s">
        <v>291</v>
      </c>
      <c r="AT116" s="24" t="s">
        <v>142</v>
      </c>
      <c r="AU116" s="24" t="s">
        <v>82</v>
      </c>
      <c r="AY116" s="24" t="s">
        <v>139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80</v>
      </c>
      <c r="BK116" s="203">
        <f>ROUND(I116*H116,2)</f>
        <v>0</v>
      </c>
      <c r="BL116" s="24" t="s">
        <v>291</v>
      </c>
      <c r="BM116" s="24" t="s">
        <v>1273</v>
      </c>
    </row>
    <row r="117" spans="2:65" s="1" customFormat="1" ht="14.45" customHeight="1">
      <c r="B117" s="41"/>
      <c r="C117" s="248" t="s">
        <v>338</v>
      </c>
      <c r="D117" s="248" t="s">
        <v>347</v>
      </c>
      <c r="E117" s="249" t="s">
        <v>1274</v>
      </c>
      <c r="F117" s="250" t="s">
        <v>1275</v>
      </c>
      <c r="G117" s="251" t="s">
        <v>203</v>
      </c>
      <c r="H117" s="252">
        <v>60</v>
      </c>
      <c r="I117" s="253"/>
      <c r="J117" s="254">
        <f>ROUND(I117*H117,2)</f>
        <v>0</v>
      </c>
      <c r="K117" s="250" t="s">
        <v>146</v>
      </c>
      <c r="L117" s="255"/>
      <c r="M117" s="256" t="s">
        <v>21</v>
      </c>
      <c r="N117" s="257" t="s">
        <v>43</v>
      </c>
      <c r="O117" s="42"/>
      <c r="P117" s="201">
        <f>O117*H117</f>
        <v>0</v>
      </c>
      <c r="Q117" s="201">
        <v>1.9000000000000001E-4</v>
      </c>
      <c r="R117" s="201">
        <f>Q117*H117</f>
        <v>1.14E-2</v>
      </c>
      <c r="S117" s="201">
        <v>0</v>
      </c>
      <c r="T117" s="202">
        <f>S117*H117</f>
        <v>0</v>
      </c>
      <c r="AR117" s="24" t="s">
        <v>413</v>
      </c>
      <c r="AT117" s="24" t="s">
        <v>347</v>
      </c>
      <c r="AU117" s="24" t="s">
        <v>82</v>
      </c>
      <c r="AY117" s="24" t="s">
        <v>139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80</v>
      </c>
      <c r="BK117" s="203">
        <f>ROUND(I117*H117,2)</f>
        <v>0</v>
      </c>
      <c r="BL117" s="24" t="s">
        <v>291</v>
      </c>
      <c r="BM117" s="24" t="s">
        <v>1276</v>
      </c>
    </row>
    <row r="118" spans="2:65" s="1" customFormat="1" ht="27">
      <c r="B118" s="41"/>
      <c r="C118" s="63"/>
      <c r="D118" s="206" t="s">
        <v>1243</v>
      </c>
      <c r="E118" s="63"/>
      <c r="F118" s="265" t="s">
        <v>1277</v>
      </c>
      <c r="G118" s="63"/>
      <c r="H118" s="63"/>
      <c r="I118" s="163"/>
      <c r="J118" s="63"/>
      <c r="K118" s="63"/>
      <c r="L118" s="61"/>
      <c r="M118" s="266"/>
      <c r="N118" s="42"/>
      <c r="O118" s="42"/>
      <c r="P118" s="42"/>
      <c r="Q118" s="42"/>
      <c r="R118" s="42"/>
      <c r="S118" s="42"/>
      <c r="T118" s="78"/>
      <c r="AT118" s="24" t="s">
        <v>1243</v>
      </c>
      <c r="AU118" s="24" t="s">
        <v>82</v>
      </c>
    </row>
    <row r="119" spans="2:65" s="1" customFormat="1" ht="22.9" customHeight="1">
      <c r="B119" s="41"/>
      <c r="C119" s="192" t="s">
        <v>9</v>
      </c>
      <c r="D119" s="192" t="s">
        <v>142</v>
      </c>
      <c r="E119" s="193" t="s">
        <v>1278</v>
      </c>
      <c r="F119" s="194" t="s">
        <v>1279</v>
      </c>
      <c r="G119" s="195" t="s">
        <v>203</v>
      </c>
      <c r="H119" s="196">
        <v>770</v>
      </c>
      <c r="I119" s="197"/>
      <c r="J119" s="198">
        <f>ROUND(I119*H119,2)</f>
        <v>0</v>
      </c>
      <c r="K119" s="194" t="s">
        <v>146</v>
      </c>
      <c r="L119" s="61"/>
      <c r="M119" s="199" t="s">
        <v>21</v>
      </c>
      <c r="N119" s="200" t="s">
        <v>43</v>
      </c>
      <c r="O119" s="42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4" t="s">
        <v>291</v>
      </c>
      <c r="AT119" s="24" t="s">
        <v>142</v>
      </c>
      <c r="AU119" s="24" t="s">
        <v>82</v>
      </c>
      <c r="AY119" s="24" t="s">
        <v>139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80</v>
      </c>
      <c r="BK119" s="203">
        <f>ROUND(I119*H119,2)</f>
        <v>0</v>
      </c>
      <c r="BL119" s="24" t="s">
        <v>291</v>
      </c>
      <c r="BM119" s="24" t="s">
        <v>1280</v>
      </c>
    </row>
    <row r="120" spans="2:65" s="12" customFormat="1" ht="13.5">
      <c r="B120" s="215"/>
      <c r="C120" s="216"/>
      <c r="D120" s="206" t="s">
        <v>149</v>
      </c>
      <c r="E120" s="217" t="s">
        <v>21</v>
      </c>
      <c r="F120" s="218" t="s">
        <v>1281</v>
      </c>
      <c r="G120" s="216"/>
      <c r="H120" s="219">
        <v>770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149</v>
      </c>
      <c r="AU120" s="225" t="s">
        <v>82</v>
      </c>
      <c r="AV120" s="12" t="s">
        <v>82</v>
      </c>
      <c r="AW120" s="12" t="s">
        <v>35</v>
      </c>
      <c r="AX120" s="12" t="s">
        <v>80</v>
      </c>
      <c r="AY120" s="225" t="s">
        <v>139</v>
      </c>
    </row>
    <row r="121" spans="2:65" s="1" customFormat="1" ht="14.45" customHeight="1">
      <c r="B121" s="41"/>
      <c r="C121" s="248" t="s">
        <v>352</v>
      </c>
      <c r="D121" s="248" t="s">
        <v>347</v>
      </c>
      <c r="E121" s="249" t="s">
        <v>1282</v>
      </c>
      <c r="F121" s="250" t="s">
        <v>1283</v>
      </c>
      <c r="G121" s="251" t="s">
        <v>203</v>
      </c>
      <c r="H121" s="252">
        <v>650</v>
      </c>
      <c r="I121" s="253"/>
      <c r="J121" s="254">
        <f>ROUND(I121*H121,2)</f>
        <v>0</v>
      </c>
      <c r="K121" s="250" t="s">
        <v>146</v>
      </c>
      <c r="L121" s="255"/>
      <c r="M121" s="256" t="s">
        <v>21</v>
      </c>
      <c r="N121" s="257" t="s">
        <v>43</v>
      </c>
      <c r="O121" s="42"/>
      <c r="P121" s="201">
        <f>O121*H121</f>
        <v>0</v>
      </c>
      <c r="Q121" s="201">
        <v>1.2E-4</v>
      </c>
      <c r="R121" s="201">
        <f>Q121*H121</f>
        <v>7.8E-2</v>
      </c>
      <c r="S121" s="201">
        <v>0</v>
      </c>
      <c r="T121" s="202">
        <f>S121*H121</f>
        <v>0</v>
      </c>
      <c r="AR121" s="24" t="s">
        <v>413</v>
      </c>
      <c r="AT121" s="24" t="s">
        <v>347</v>
      </c>
      <c r="AU121" s="24" t="s">
        <v>82</v>
      </c>
      <c r="AY121" s="24" t="s">
        <v>139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80</v>
      </c>
      <c r="BK121" s="203">
        <f>ROUND(I121*H121,2)</f>
        <v>0</v>
      </c>
      <c r="BL121" s="24" t="s">
        <v>291</v>
      </c>
      <c r="BM121" s="24" t="s">
        <v>1284</v>
      </c>
    </row>
    <row r="122" spans="2:65" s="1" customFormat="1" ht="27">
      <c r="B122" s="41"/>
      <c r="C122" s="63"/>
      <c r="D122" s="206" t="s">
        <v>1243</v>
      </c>
      <c r="E122" s="63"/>
      <c r="F122" s="265" t="s">
        <v>1285</v>
      </c>
      <c r="G122" s="63"/>
      <c r="H122" s="63"/>
      <c r="I122" s="163"/>
      <c r="J122" s="63"/>
      <c r="K122" s="63"/>
      <c r="L122" s="61"/>
      <c r="M122" s="266"/>
      <c r="N122" s="42"/>
      <c r="O122" s="42"/>
      <c r="P122" s="42"/>
      <c r="Q122" s="42"/>
      <c r="R122" s="42"/>
      <c r="S122" s="42"/>
      <c r="T122" s="78"/>
      <c r="AT122" s="24" t="s">
        <v>1243</v>
      </c>
      <c r="AU122" s="24" t="s">
        <v>82</v>
      </c>
    </row>
    <row r="123" spans="2:65" s="1" customFormat="1" ht="14.45" customHeight="1">
      <c r="B123" s="41"/>
      <c r="C123" s="248" t="s">
        <v>359</v>
      </c>
      <c r="D123" s="248" t="s">
        <v>347</v>
      </c>
      <c r="E123" s="249" t="s">
        <v>1286</v>
      </c>
      <c r="F123" s="250" t="s">
        <v>1287</v>
      </c>
      <c r="G123" s="251" t="s">
        <v>203</v>
      </c>
      <c r="H123" s="252">
        <v>120</v>
      </c>
      <c r="I123" s="253"/>
      <c r="J123" s="254">
        <f>ROUND(I123*H123,2)</f>
        <v>0</v>
      </c>
      <c r="K123" s="250" t="s">
        <v>371</v>
      </c>
      <c r="L123" s="255"/>
      <c r="M123" s="256" t="s">
        <v>21</v>
      </c>
      <c r="N123" s="257" t="s">
        <v>43</v>
      </c>
      <c r="O123" s="4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4" t="s">
        <v>413</v>
      </c>
      <c r="AT123" s="24" t="s">
        <v>347</v>
      </c>
      <c r="AU123" s="24" t="s">
        <v>82</v>
      </c>
      <c r="AY123" s="24" t="s">
        <v>139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80</v>
      </c>
      <c r="BK123" s="203">
        <f>ROUND(I123*H123,2)</f>
        <v>0</v>
      </c>
      <c r="BL123" s="24" t="s">
        <v>291</v>
      </c>
      <c r="BM123" s="24" t="s">
        <v>1288</v>
      </c>
    </row>
    <row r="124" spans="2:65" s="1" customFormat="1" ht="22.9" customHeight="1">
      <c r="B124" s="41"/>
      <c r="C124" s="192" t="s">
        <v>363</v>
      </c>
      <c r="D124" s="192" t="s">
        <v>142</v>
      </c>
      <c r="E124" s="193" t="s">
        <v>1289</v>
      </c>
      <c r="F124" s="194" t="s">
        <v>1290</v>
      </c>
      <c r="G124" s="195" t="s">
        <v>203</v>
      </c>
      <c r="H124" s="196">
        <v>185</v>
      </c>
      <c r="I124" s="197"/>
      <c r="J124" s="198">
        <f>ROUND(I124*H124,2)</f>
        <v>0</v>
      </c>
      <c r="K124" s="194" t="s">
        <v>146</v>
      </c>
      <c r="L124" s="61"/>
      <c r="M124" s="199" t="s">
        <v>21</v>
      </c>
      <c r="N124" s="200" t="s">
        <v>43</v>
      </c>
      <c r="O124" s="42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4" t="s">
        <v>291</v>
      </c>
      <c r="AT124" s="24" t="s">
        <v>142</v>
      </c>
      <c r="AU124" s="24" t="s">
        <v>82</v>
      </c>
      <c r="AY124" s="24" t="s">
        <v>139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4" t="s">
        <v>80</v>
      </c>
      <c r="BK124" s="203">
        <f>ROUND(I124*H124,2)</f>
        <v>0</v>
      </c>
      <c r="BL124" s="24" t="s">
        <v>291</v>
      </c>
      <c r="BM124" s="24" t="s">
        <v>1291</v>
      </c>
    </row>
    <row r="125" spans="2:65" s="12" customFormat="1" ht="13.5">
      <c r="B125" s="215"/>
      <c r="C125" s="216"/>
      <c r="D125" s="206" t="s">
        <v>149</v>
      </c>
      <c r="E125" s="217" t="s">
        <v>21</v>
      </c>
      <c r="F125" s="218" t="s">
        <v>1292</v>
      </c>
      <c r="G125" s="216"/>
      <c r="H125" s="219">
        <v>185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149</v>
      </c>
      <c r="AU125" s="225" t="s">
        <v>82</v>
      </c>
      <c r="AV125" s="12" t="s">
        <v>82</v>
      </c>
      <c r="AW125" s="12" t="s">
        <v>35</v>
      </c>
      <c r="AX125" s="12" t="s">
        <v>80</v>
      </c>
      <c r="AY125" s="225" t="s">
        <v>139</v>
      </c>
    </row>
    <row r="126" spans="2:65" s="1" customFormat="1" ht="14.45" customHeight="1">
      <c r="B126" s="41"/>
      <c r="C126" s="248" t="s">
        <v>368</v>
      </c>
      <c r="D126" s="248" t="s">
        <v>347</v>
      </c>
      <c r="E126" s="249" t="s">
        <v>1293</v>
      </c>
      <c r="F126" s="250" t="s">
        <v>1294</v>
      </c>
      <c r="G126" s="251" t="s">
        <v>203</v>
      </c>
      <c r="H126" s="252">
        <v>95</v>
      </c>
      <c r="I126" s="253"/>
      <c r="J126" s="254">
        <f>ROUND(I126*H126,2)</f>
        <v>0</v>
      </c>
      <c r="K126" s="250" t="s">
        <v>146</v>
      </c>
      <c r="L126" s="255"/>
      <c r="M126" s="256" t="s">
        <v>21</v>
      </c>
      <c r="N126" s="257" t="s">
        <v>43</v>
      </c>
      <c r="O126" s="42"/>
      <c r="P126" s="201">
        <f>O126*H126</f>
        <v>0</v>
      </c>
      <c r="Q126" s="201">
        <v>1.7000000000000001E-4</v>
      </c>
      <c r="R126" s="201">
        <f>Q126*H126</f>
        <v>1.6150000000000001E-2</v>
      </c>
      <c r="S126" s="201">
        <v>0</v>
      </c>
      <c r="T126" s="202">
        <f>S126*H126</f>
        <v>0</v>
      </c>
      <c r="AR126" s="24" t="s">
        <v>413</v>
      </c>
      <c r="AT126" s="24" t="s">
        <v>347</v>
      </c>
      <c r="AU126" s="24" t="s">
        <v>82</v>
      </c>
      <c r="AY126" s="24" t="s">
        <v>139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4" t="s">
        <v>80</v>
      </c>
      <c r="BK126" s="203">
        <f>ROUND(I126*H126,2)</f>
        <v>0</v>
      </c>
      <c r="BL126" s="24" t="s">
        <v>291</v>
      </c>
      <c r="BM126" s="24" t="s">
        <v>1295</v>
      </c>
    </row>
    <row r="127" spans="2:65" s="1" customFormat="1" ht="27">
      <c r="B127" s="41"/>
      <c r="C127" s="63"/>
      <c r="D127" s="206" t="s">
        <v>1243</v>
      </c>
      <c r="E127" s="63"/>
      <c r="F127" s="265" t="s">
        <v>1296</v>
      </c>
      <c r="G127" s="63"/>
      <c r="H127" s="63"/>
      <c r="I127" s="163"/>
      <c r="J127" s="63"/>
      <c r="K127" s="63"/>
      <c r="L127" s="61"/>
      <c r="M127" s="266"/>
      <c r="N127" s="42"/>
      <c r="O127" s="42"/>
      <c r="P127" s="42"/>
      <c r="Q127" s="42"/>
      <c r="R127" s="42"/>
      <c r="S127" s="42"/>
      <c r="T127" s="78"/>
      <c r="AT127" s="24" t="s">
        <v>1243</v>
      </c>
      <c r="AU127" s="24" t="s">
        <v>82</v>
      </c>
    </row>
    <row r="128" spans="2:65" s="1" customFormat="1" ht="14.45" customHeight="1">
      <c r="B128" s="41"/>
      <c r="C128" s="248" t="s">
        <v>374</v>
      </c>
      <c r="D128" s="248" t="s">
        <v>347</v>
      </c>
      <c r="E128" s="249" t="s">
        <v>1297</v>
      </c>
      <c r="F128" s="250" t="s">
        <v>1298</v>
      </c>
      <c r="G128" s="251" t="s">
        <v>203</v>
      </c>
      <c r="H128" s="252">
        <v>60</v>
      </c>
      <c r="I128" s="253"/>
      <c r="J128" s="254">
        <f>ROUND(I128*H128,2)</f>
        <v>0</v>
      </c>
      <c r="K128" s="250" t="s">
        <v>371</v>
      </c>
      <c r="L128" s="255"/>
      <c r="M128" s="256" t="s">
        <v>21</v>
      </c>
      <c r="N128" s="257" t="s">
        <v>43</v>
      </c>
      <c r="O128" s="4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4" t="s">
        <v>413</v>
      </c>
      <c r="AT128" s="24" t="s">
        <v>347</v>
      </c>
      <c r="AU128" s="24" t="s">
        <v>82</v>
      </c>
      <c r="AY128" s="24" t="s">
        <v>139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80</v>
      </c>
      <c r="BK128" s="203">
        <f>ROUND(I128*H128,2)</f>
        <v>0</v>
      </c>
      <c r="BL128" s="24" t="s">
        <v>291</v>
      </c>
      <c r="BM128" s="24" t="s">
        <v>1299</v>
      </c>
    </row>
    <row r="129" spans="2:65" s="1" customFormat="1" ht="14.45" customHeight="1">
      <c r="B129" s="41"/>
      <c r="C129" s="248" t="s">
        <v>379</v>
      </c>
      <c r="D129" s="248" t="s">
        <v>347</v>
      </c>
      <c r="E129" s="249" t="s">
        <v>1300</v>
      </c>
      <c r="F129" s="250" t="s">
        <v>1301</v>
      </c>
      <c r="G129" s="251" t="s">
        <v>347</v>
      </c>
      <c r="H129" s="252">
        <v>30</v>
      </c>
      <c r="I129" s="253"/>
      <c r="J129" s="254">
        <f>ROUND(I129*H129,2)</f>
        <v>0</v>
      </c>
      <c r="K129" s="250" t="s">
        <v>371</v>
      </c>
      <c r="L129" s="255"/>
      <c r="M129" s="256" t="s">
        <v>21</v>
      </c>
      <c r="N129" s="257" t="s">
        <v>43</v>
      </c>
      <c r="O129" s="4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4" t="s">
        <v>413</v>
      </c>
      <c r="AT129" s="24" t="s">
        <v>347</v>
      </c>
      <c r="AU129" s="24" t="s">
        <v>82</v>
      </c>
      <c r="AY129" s="24" t="s">
        <v>139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4" t="s">
        <v>80</v>
      </c>
      <c r="BK129" s="203">
        <f>ROUND(I129*H129,2)</f>
        <v>0</v>
      </c>
      <c r="BL129" s="24" t="s">
        <v>291</v>
      </c>
      <c r="BM129" s="24" t="s">
        <v>1302</v>
      </c>
    </row>
    <row r="130" spans="2:65" s="1" customFormat="1" ht="22.9" customHeight="1">
      <c r="B130" s="41"/>
      <c r="C130" s="192" t="s">
        <v>383</v>
      </c>
      <c r="D130" s="192" t="s">
        <v>142</v>
      </c>
      <c r="E130" s="193" t="s">
        <v>1303</v>
      </c>
      <c r="F130" s="194" t="s">
        <v>1304</v>
      </c>
      <c r="G130" s="195" t="s">
        <v>203</v>
      </c>
      <c r="H130" s="196">
        <v>45</v>
      </c>
      <c r="I130" s="197"/>
      <c r="J130" s="198">
        <f>ROUND(I130*H130,2)</f>
        <v>0</v>
      </c>
      <c r="K130" s="194" t="s">
        <v>146</v>
      </c>
      <c r="L130" s="61"/>
      <c r="M130" s="199" t="s">
        <v>21</v>
      </c>
      <c r="N130" s="200" t="s">
        <v>43</v>
      </c>
      <c r="O130" s="4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4" t="s">
        <v>291</v>
      </c>
      <c r="AT130" s="24" t="s">
        <v>142</v>
      </c>
      <c r="AU130" s="24" t="s">
        <v>82</v>
      </c>
      <c r="AY130" s="24" t="s">
        <v>139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4" t="s">
        <v>80</v>
      </c>
      <c r="BK130" s="203">
        <f>ROUND(I130*H130,2)</f>
        <v>0</v>
      </c>
      <c r="BL130" s="24" t="s">
        <v>291</v>
      </c>
      <c r="BM130" s="24" t="s">
        <v>1305</v>
      </c>
    </row>
    <row r="131" spans="2:65" s="12" customFormat="1" ht="13.5">
      <c r="B131" s="215"/>
      <c r="C131" s="216"/>
      <c r="D131" s="206" t="s">
        <v>149</v>
      </c>
      <c r="E131" s="217" t="s">
        <v>21</v>
      </c>
      <c r="F131" s="218" t="s">
        <v>1306</v>
      </c>
      <c r="G131" s="216"/>
      <c r="H131" s="219">
        <v>45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149</v>
      </c>
      <c r="AU131" s="225" t="s">
        <v>82</v>
      </c>
      <c r="AV131" s="12" t="s">
        <v>82</v>
      </c>
      <c r="AW131" s="12" t="s">
        <v>35</v>
      </c>
      <c r="AX131" s="12" t="s">
        <v>80</v>
      </c>
      <c r="AY131" s="225" t="s">
        <v>139</v>
      </c>
    </row>
    <row r="132" spans="2:65" s="1" customFormat="1" ht="14.45" customHeight="1">
      <c r="B132" s="41"/>
      <c r="C132" s="248" t="s">
        <v>389</v>
      </c>
      <c r="D132" s="248" t="s">
        <v>347</v>
      </c>
      <c r="E132" s="249" t="s">
        <v>1307</v>
      </c>
      <c r="F132" s="250" t="s">
        <v>1308</v>
      </c>
      <c r="G132" s="251" t="s">
        <v>203</v>
      </c>
      <c r="H132" s="252">
        <v>30</v>
      </c>
      <c r="I132" s="253"/>
      <c r="J132" s="254">
        <f>ROUND(I132*H132,2)</f>
        <v>0</v>
      </c>
      <c r="K132" s="250" t="s">
        <v>146</v>
      </c>
      <c r="L132" s="255"/>
      <c r="M132" s="256" t="s">
        <v>21</v>
      </c>
      <c r="N132" s="257" t="s">
        <v>43</v>
      </c>
      <c r="O132" s="42"/>
      <c r="P132" s="201">
        <f>O132*H132</f>
        <v>0</v>
      </c>
      <c r="Q132" s="201">
        <v>1.6000000000000001E-4</v>
      </c>
      <c r="R132" s="201">
        <f>Q132*H132</f>
        <v>4.8000000000000004E-3</v>
      </c>
      <c r="S132" s="201">
        <v>0</v>
      </c>
      <c r="T132" s="202">
        <f>S132*H132</f>
        <v>0</v>
      </c>
      <c r="AR132" s="24" t="s">
        <v>413</v>
      </c>
      <c r="AT132" s="24" t="s">
        <v>347</v>
      </c>
      <c r="AU132" s="24" t="s">
        <v>82</v>
      </c>
      <c r="AY132" s="24" t="s">
        <v>139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4" t="s">
        <v>80</v>
      </c>
      <c r="BK132" s="203">
        <f>ROUND(I132*H132,2)</f>
        <v>0</v>
      </c>
      <c r="BL132" s="24" t="s">
        <v>291</v>
      </c>
      <c r="BM132" s="24" t="s">
        <v>1309</v>
      </c>
    </row>
    <row r="133" spans="2:65" s="1" customFormat="1" ht="27">
      <c r="B133" s="41"/>
      <c r="C133" s="63"/>
      <c r="D133" s="206" t="s">
        <v>1243</v>
      </c>
      <c r="E133" s="63"/>
      <c r="F133" s="265" t="s">
        <v>1296</v>
      </c>
      <c r="G133" s="63"/>
      <c r="H133" s="63"/>
      <c r="I133" s="163"/>
      <c r="J133" s="63"/>
      <c r="K133" s="63"/>
      <c r="L133" s="61"/>
      <c r="M133" s="266"/>
      <c r="N133" s="42"/>
      <c r="O133" s="42"/>
      <c r="P133" s="42"/>
      <c r="Q133" s="42"/>
      <c r="R133" s="42"/>
      <c r="S133" s="42"/>
      <c r="T133" s="78"/>
      <c r="AT133" s="24" t="s">
        <v>1243</v>
      </c>
      <c r="AU133" s="24" t="s">
        <v>82</v>
      </c>
    </row>
    <row r="134" spans="2:65" s="1" customFormat="1" ht="14.45" customHeight="1">
      <c r="B134" s="41"/>
      <c r="C134" s="248" t="s">
        <v>395</v>
      </c>
      <c r="D134" s="248" t="s">
        <v>347</v>
      </c>
      <c r="E134" s="249" t="s">
        <v>1310</v>
      </c>
      <c r="F134" s="250" t="s">
        <v>1311</v>
      </c>
      <c r="G134" s="251" t="s">
        <v>203</v>
      </c>
      <c r="H134" s="252">
        <v>15</v>
      </c>
      <c r="I134" s="253"/>
      <c r="J134" s="254">
        <f>ROUND(I134*H134,2)</f>
        <v>0</v>
      </c>
      <c r="K134" s="250" t="s">
        <v>146</v>
      </c>
      <c r="L134" s="255"/>
      <c r="M134" s="256" t="s">
        <v>21</v>
      </c>
      <c r="N134" s="257" t="s">
        <v>43</v>
      </c>
      <c r="O134" s="42"/>
      <c r="P134" s="201">
        <f>O134*H134</f>
        <v>0</v>
      </c>
      <c r="Q134" s="201">
        <v>2.5000000000000001E-4</v>
      </c>
      <c r="R134" s="201">
        <f>Q134*H134</f>
        <v>3.7499999999999999E-3</v>
      </c>
      <c r="S134" s="201">
        <v>0</v>
      </c>
      <c r="T134" s="202">
        <f>S134*H134</f>
        <v>0</v>
      </c>
      <c r="AR134" s="24" t="s">
        <v>413</v>
      </c>
      <c r="AT134" s="24" t="s">
        <v>347</v>
      </c>
      <c r="AU134" s="24" t="s">
        <v>82</v>
      </c>
      <c r="AY134" s="24" t="s">
        <v>139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4" t="s">
        <v>80</v>
      </c>
      <c r="BK134" s="203">
        <f>ROUND(I134*H134,2)</f>
        <v>0</v>
      </c>
      <c r="BL134" s="24" t="s">
        <v>291</v>
      </c>
      <c r="BM134" s="24" t="s">
        <v>1312</v>
      </c>
    </row>
    <row r="135" spans="2:65" s="1" customFormat="1" ht="27">
      <c r="B135" s="41"/>
      <c r="C135" s="63"/>
      <c r="D135" s="206" t="s">
        <v>1243</v>
      </c>
      <c r="E135" s="63"/>
      <c r="F135" s="265" t="s">
        <v>1313</v>
      </c>
      <c r="G135" s="63"/>
      <c r="H135" s="63"/>
      <c r="I135" s="163"/>
      <c r="J135" s="63"/>
      <c r="K135" s="63"/>
      <c r="L135" s="61"/>
      <c r="M135" s="266"/>
      <c r="N135" s="42"/>
      <c r="O135" s="42"/>
      <c r="P135" s="42"/>
      <c r="Q135" s="42"/>
      <c r="R135" s="42"/>
      <c r="S135" s="42"/>
      <c r="T135" s="78"/>
      <c r="AT135" s="24" t="s">
        <v>1243</v>
      </c>
      <c r="AU135" s="24" t="s">
        <v>82</v>
      </c>
    </row>
    <row r="136" spans="2:65" s="1" customFormat="1" ht="22.9" customHeight="1">
      <c r="B136" s="41"/>
      <c r="C136" s="192" t="s">
        <v>407</v>
      </c>
      <c r="D136" s="192" t="s">
        <v>142</v>
      </c>
      <c r="E136" s="193" t="s">
        <v>1314</v>
      </c>
      <c r="F136" s="194" t="s">
        <v>1315</v>
      </c>
      <c r="G136" s="195" t="s">
        <v>203</v>
      </c>
      <c r="H136" s="196">
        <v>30</v>
      </c>
      <c r="I136" s="197"/>
      <c r="J136" s="198">
        <f t="shared" ref="J136:J160" si="0">ROUND(I136*H136,2)</f>
        <v>0</v>
      </c>
      <c r="K136" s="194" t="s">
        <v>146</v>
      </c>
      <c r="L136" s="61"/>
      <c r="M136" s="199" t="s">
        <v>21</v>
      </c>
      <c r="N136" s="200" t="s">
        <v>43</v>
      </c>
      <c r="O136" s="42"/>
      <c r="P136" s="201">
        <f t="shared" ref="P136:P160" si="1">O136*H136</f>
        <v>0</v>
      </c>
      <c r="Q136" s="201">
        <v>0</v>
      </c>
      <c r="R136" s="201">
        <f t="shared" ref="R136:R160" si="2">Q136*H136</f>
        <v>0</v>
      </c>
      <c r="S136" s="201">
        <v>0</v>
      </c>
      <c r="T136" s="202">
        <f t="shared" ref="T136:T160" si="3">S136*H136</f>
        <v>0</v>
      </c>
      <c r="AR136" s="24" t="s">
        <v>291</v>
      </c>
      <c r="AT136" s="24" t="s">
        <v>142</v>
      </c>
      <c r="AU136" s="24" t="s">
        <v>82</v>
      </c>
      <c r="AY136" s="24" t="s">
        <v>139</v>
      </c>
      <c r="BE136" s="203">
        <f t="shared" ref="BE136:BE160" si="4">IF(N136="základní",J136,0)</f>
        <v>0</v>
      </c>
      <c r="BF136" s="203">
        <f t="shared" ref="BF136:BF160" si="5">IF(N136="snížená",J136,0)</f>
        <v>0</v>
      </c>
      <c r="BG136" s="203">
        <f t="shared" ref="BG136:BG160" si="6">IF(N136="zákl. přenesená",J136,0)</f>
        <v>0</v>
      </c>
      <c r="BH136" s="203">
        <f t="shared" ref="BH136:BH160" si="7">IF(N136="sníž. přenesená",J136,0)</f>
        <v>0</v>
      </c>
      <c r="BI136" s="203">
        <f t="shared" ref="BI136:BI160" si="8">IF(N136="nulová",J136,0)</f>
        <v>0</v>
      </c>
      <c r="BJ136" s="24" t="s">
        <v>80</v>
      </c>
      <c r="BK136" s="203">
        <f t="shared" ref="BK136:BK160" si="9">ROUND(I136*H136,2)</f>
        <v>0</v>
      </c>
      <c r="BL136" s="24" t="s">
        <v>291</v>
      </c>
      <c r="BM136" s="24" t="s">
        <v>1316</v>
      </c>
    </row>
    <row r="137" spans="2:65" s="1" customFormat="1" ht="14.45" customHeight="1">
      <c r="B137" s="41"/>
      <c r="C137" s="248" t="s">
        <v>413</v>
      </c>
      <c r="D137" s="248" t="s">
        <v>347</v>
      </c>
      <c r="E137" s="249" t="s">
        <v>1317</v>
      </c>
      <c r="F137" s="250" t="s">
        <v>1318</v>
      </c>
      <c r="G137" s="251" t="s">
        <v>203</v>
      </c>
      <c r="H137" s="252">
        <v>30</v>
      </c>
      <c r="I137" s="253"/>
      <c r="J137" s="254">
        <f t="shared" si="0"/>
        <v>0</v>
      </c>
      <c r="K137" s="250" t="s">
        <v>371</v>
      </c>
      <c r="L137" s="255"/>
      <c r="M137" s="256" t="s">
        <v>21</v>
      </c>
      <c r="N137" s="257" t="s">
        <v>43</v>
      </c>
      <c r="O137" s="4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AR137" s="24" t="s">
        <v>413</v>
      </c>
      <c r="AT137" s="24" t="s">
        <v>347</v>
      </c>
      <c r="AU137" s="24" t="s">
        <v>82</v>
      </c>
      <c r="AY137" s="24" t="s">
        <v>139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24" t="s">
        <v>80</v>
      </c>
      <c r="BK137" s="203">
        <f t="shared" si="9"/>
        <v>0</v>
      </c>
      <c r="BL137" s="24" t="s">
        <v>291</v>
      </c>
      <c r="BM137" s="24" t="s">
        <v>1319</v>
      </c>
    </row>
    <row r="138" spans="2:65" s="1" customFormat="1" ht="22.9" customHeight="1">
      <c r="B138" s="41"/>
      <c r="C138" s="192" t="s">
        <v>431</v>
      </c>
      <c r="D138" s="192" t="s">
        <v>142</v>
      </c>
      <c r="E138" s="193" t="s">
        <v>1320</v>
      </c>
      <c r="F138" s="194" t="s">
        <v>1321</v>
      </c>
      <c r="G138" s="195" t="s">
        <v>159</v>
      </c>
      <c r="H138" s="196">
        <v>5</v>
      </c>
      <c r="I138" s="197"/>
      <c r="J138" s="198">
        <f t="shared" si="0"/>
        <v>0</v>
      </c>
      <c r="K138" s="194" t="s">
        <v>146</v>
      </c>
      <c r="L138" s="61"/>
      <c r="M138" s="199" t="s">
        <v>21</v>
      </c>
      <c r="N138" s="200" t="s">
        <v>43</v>
      </c>
      <c r="O138" s="4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AR138" s="24" t="s">
        <v>291</v>
      </c>
      <c r="AT138" s="24" t="s">
        <v>142</v>
      </c>
      <c r="AU138" s="24" t="s">
        <v>82</v>
      </c>
      <c r="AY138" s="24" t="s">
        <v>139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24" t="s">
        <v>80</v>
      </c>
      <c r="BK138" s="203">
        <f t="shared" si="9"/>
        <v>0</v>
      </c>
      <c r="BL138" s="24" t="s">
        <v>291</v>
      </c>
      <c r="BM138" s="24" t="s">
        <v>1322</v>
      </c>
    </row>
    <row r="139" spans="2:65" s="1" customFormat="1" ht="14.45" customHeight="1">
      <c r="B139" s="41"/>
      <c r="C139" s="248" t="s">
        <v>437</v>
      </c>
      <c r="D139" s="248" t="s">
        <v>347</v>
      </c>
      <c r="E139" s="249" t="s">
        <v>1323</v>
      </c>
      <c r="F139" s="250" t="s">
        <v>1324</v>
      </c>
      <c r="G139" s="251" t="s">
        <v>159</v>
      </c>
      <c r="H139" s="252">
        <v>4</v>
      </c>
      <c r="I139" s="253"/>
      <c r="J139" s="254">
        <f t="shared" si="0"/>
        <v>0</v>
      </c>
      <c r="K139" s="250" t="s">
        <v>371</v>
      </c>
      <c r="L139" s="255"/>
      <c r="M139" s="256" t="s">
        <v>21</v>
      </c>
      <c r="N139" s="257" t="s">
        <v>43</v>
      </c>
      <c r="O139" s="42"/>
      <c r="P139" s="201">
        <f t="shared" si="1"/>
        <v>0</v>
      </c>
      <c r="Q139" s="201">
        <v>1.2999999999999999E-2</v>
      </c>
      <c r="R139" s="201">
        <f t="shared" si="2"/>
        <v>5.1999999999999998E-2</v>
      </c>
      <c r="S139" s="201">
        <v>0</v>
      </c>
      <c r="T139" s="202">
        <f t="shared" si="3"/>
        <v>0</v>
      </c>
      <c r="AR139" s="24" t="s">
        <v>413</v>
      </c>
      <c r="AT139" s="24" t="s">
        <v>347</v>
      </c>
      <c r="AU139" s="24" t="s">
        <v>82</v>
      </c>
      <c r="AY139" s="24" t="s">
        <v>139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24" t="s">
        <v>80</v>
      </c>
      <c r="BK139" s="203">
        <f t="shared" si="9"/>
        <v>0</v>
      </c>
      <c r="BL139" s="24" t="s">
        <v>291</v>
      </c>
      <c r="BM139" s="24" t="s">
        <v>1325</v>
      </c>
    </row>
    <row r="140" spans="2:65" s="1" customFormat="1" ht="14.45" customHeight="1">
      <c r="B140" s="41"/>
      <c r="C140" s="248" t="s">
        <v>443</v>
      </c>
      <c r="D140" s="248" t="s">
        <v>347</v>
      </c>
      <c r="E140" s="249" t="s">
        <v>1326</v>
      </c>
      <c r="F140" s="250" t="s">
        <v>1327</v>
      </c>
      <c r="G140" s="251" t="s">
        <v>159</v>
      </c>
      <c r="H140" s="252">
        <v>1</v>
      </c>
      <c r="I140" s="253"/>
      <c r="J140" s="254">
        <f t="shared" si="0"/>
        <v>0</v>
      </c>
      <c r="K140" s="250" t="s">
        <v>371</v>
      </c>
      <c r="L140" s="255"/>
      <c r="M140" s="256" t="s">
        <v>21</v>
      </c>
      <c r="N140" s="257" t="s">
        <v>43</v>
      </c>
      <c r="O140" s="42"/>
      <c r="P140" s="201">
        <f t="shared" si="1"/>
        <v>0</v>
      </c>
      <c r="Q140" s="201">
        <v>1.2999999999999999E-2</v>
      </c>
      <c r="R140" s="201">
        <f t="shared" si="2"/>
        <v>1.2999999999999999E-2</v>
      </c>
      <c r="S140" s="201">
        <v>0</v>
      </c>
      <c r="T140" s="202">
        <f t="shared" si="3"/>
        <v>0</v>
      </c>
      <c r="AR140" s="24" t="s">
        <v>413</v>
      </c>
      <c r="AT140" s="24" t="s">
        <v>347</v>
      </c>
      <c r="AU140" s="24" t="s">
        <v>82</v>
      </c>
      <c r="AY140" s="24" t="s">
        <v>139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24" t="s">
        <v>80</v>
      </c>
      <c r="BK140" s="203">
        <f t="shared" si="9"/>
        <v>0</v>
      </c>
      <c r="BL140" s="24" t="s">
        <v>291</v>
      </c>
      <c r="BM140" s="24" t="s">
        <v>1328</v>
      </c>
    </row>
    <row r="141" spans="2:65" s="1" customFormat="1" ht="14.45" customHeight="1">
      <c r="B141" s="41"/>
      <c r="C141" s="192" t="s">
        <v>448</v>
      </c>
      <c r="D141" s="192" t="s">
        <v>142</v>
      </c>
      <c r="E141" s="193" t="s">
        <v>1329</v>
      </c>
      <c r="F141" s="194" t="s">
        <v>1330</v>
      </c>
      <c r="G141" s="195" t="s">
        <v>159</v>
      </c>
      <c r="H141" s="196">
        <v>13</v>
      </c>
      <c r="I141" s="197"/>
      <c r="J141" s="198">
        <f t="shared" si="0"/>
        <v>0</v>
      </c>
      <c r="K141" s="194" t="s">
        <v>371</v>
      </c>
      <c r="L141" s="61"/>
      <c r="M141" s="199" t="s">
        <v>21</v>
      </c>
      <c r="N141" s="200" t="s">
        <v>43</v>
      </c>
      <c r="O141" s="4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AR141" s="24" t="s">
        <v>291</v>
      </c>
      <c r="AT141" s="24" t="s">
        <v>142</v>
      </c>
      <c r="AU141" s="24" t="s">
        <v>82</v>
      </c>
      <c r="AY141" s="24" t="s">
        <v>139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24" t="s">
        <v>80</v>
      </c>
      <c r="BK141" s="203">
        <f t="shared" si="9"/>
        <v>0</v>
      </c>
      <c r="BL141" s="24" t="s">
        <v>291</v>
      </c>
      <c r="BM141" s="24" t="s">
        <v>1331</v>
      </c>
    </row>
    <row r="142" spans="2:65" s="1" customFormat="1" ht="22.9" customHeight="1">
      <c r="B142" s="41"/>
      <c r="C142" s="248" t="s">
        <v>459</v>
      </c>
      <c r="D142" s="248" t="s">
        <v>347</v>
      </c>
      <c r="E142" s="249" t="s">
        <v>1332</v>
      </c>
      <c r="F142" s="250" t="s">
        <v>1333</v>
      </c>
      <c r="G142" s="251" t="s">
        <v>159</v>
      </c>
      <c r="H142" s="252">
        <v>1</v>
      </c>
      <c r="I142" s="253"/>
      <c r="J142" s="254">
        <f t="shared" si="0"/>
        <v>0</v>
      </c>
      <c r="K142" s="250" t="s">
        <v>371</v>
      </c>
      <c r="L142" s="255"/>
      <c r="M142" s="256" t="s">
        <v>21</v>
      </c>
      <c r="N142" s="257" t="s">
        <v>43</v>
      </c>
      <c r="O142" s="42"/>
      <c r="P142" s="201">
        <f t="shared" si="1"/>
        <v>0</v>
      </c>
      <c r="Q142" s="201">
        <v>1.2999999999999999E-2</v>
      </c>
      <c r="R142" s="201">
        <f t="shared" si="2"/>
        <v>1.2999999999999999E-2</v>
      </c>
      <c r="S142" s="201">
        <v>0</v>
      </c>
      <c r="T142" s="202">
        <f t="shared" si="3"/>
        <v>0</v>
      </c>
      <c r="AR142" s="24" t="s">
        <v>413</v>
      </c>
      <c r="AT142" s="24" t="s">
        <v>347</v>
      </c>
      <c r="AU142" s="24" t="s">
        <v>82</v>
      </c>
      <c r="AY142" s="24" t="s">
        <v>139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24" t="s">
        <v>80</v>
      </c>
      <c r="BK142" s="203">
        <f t="shared" si="9"/>
        <v>0</v>
      </c>
      <c r="BL142" s="24" t="s">
        <v>291</v>
      </c>
      <c r="BM142" s="24" t="s">
        <v>1334</v>
      </c>
    </row>
    <row r="143" spans="2:65" s="1" customFormat="1" ht="22.9" customHeight="1">
      <c r="B143" s="41"/>
      <c r="C143" s="248" t="s">
        <v>471</v>
      </c>
      <c r="D143" s="248" t="s">
        <v>347</v>
      </c>
      <c r="E143" s="249" t="s">
        <v>1335</v>
      </c>
      <c r="F143" s="250" t="s">
        <v>1336</v>
      </c>
      <c r="G143" s="251" t="s">
        <v>159</v>
      </c>
      <c r="H143" s="252">
        <v>1</v>
      </c>
      <c r="I143" s="253"/>
      <c r="J143" s="254">
        <f t="shared" si="0"/>
        <v>0</v>
      </c>
      <c r="K143" s="250" t="s">
        <v>371</v>
      </c>
      <c r="L143" s="255"/>
      <c r="M143" s="256" t="s">
        <v>21</v>
      </c>
      <c r="N143" s="257" t="s">
        <v>43</v>
      </c>
      <c r="O143" s="42"/>
      <c r="P143" s="201">
        <f t="shared" si="1"/>
        <v>0</v>
      </c>
      <c r="Q143" s="201">
        <v>1.2999999999999999E-2</v>
      </c>
      <c r="R143" s="201">
        <f t="shared" si="2"/>
        <v>1.2999999999999999E-2</v>
      </c>
      <c r="S143" s="201">
        <v>0</v>
      </c>
      <c r="T143" s="202">
        <f t="shared" si="3"/>
        <v>0</v>
      </c>
      <c r="AR143" s="24" t="s">
        <v>413</v>
      </c>
      <c r="AT143" s="24" t="s">
        <v>347</v>
      </c>
      <c r="AU143" s="24" t="s">
        <v>82</v>
      </c>
      <c r="AY143" s="24" t="s">
        <v>139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24" t="s">
        <v>80</v>
      </c>
      <c r="BK143" s="203">
        <f t="shared" si="9"/>
        <v>0</v>
      </c>
      <c r="BL143" s="24" t="s">
        <v>291</v>
      </c>
      <c r="BM143" s="24" t="s">
        <v>1337</v>
      </c>
    </row>
    <row r="144" spans="2:65" s="1" customFormat="1" ht="14.45" customHeight="1">
      <c r="B144" s="41"/>
      <c r="C144" s="248" t="s">
        <v>476</v>
      </c>
      <c r="D144" s="248" t="s">
        <v>347</v>
      </c>
      <c r="E144" s="249" t="s">
        <v>1338</v>
      </c>
      <c r="F144" s="250" t="s">
        <v>1339</v>
      </c>
      <c r="G144" s="251" t="s">
        <v>159</v>
      </c>
      <c r="H144" s="252">
        <v>4</v>
      </c>
      <c r="I144" s="253"/>
      <c r="J144" s="254">
        <f t="shared" si="0"/>
        <v>0</v>
      </c>
      <c r="K144" s="250" t="s">
        <v>371</v>
      </c>
      <c r="L144" s="255"/>
      <c r="M144" s="256" t="s">
        <v>21</v>
      </c>
      <c r="N144" s="257" t="s">
        <v>43</v>
      </c>
      <c r="O144" s="42"/>
      <c r="P144" s="201">
        <f t="shared" si="1"/>
        <v>0</v>
      </c>
      <c r="Q144" s="201">
        <v>1.2999999999999999E-2</v>
      </c>
      <c r="R144" s="201">
        <f t="shared" si="2"/>
        <v>5.1999999999999998E-2</v>
      </c>
      <c r="S144" s="201">
        <v>0</v>
      </c>
      <c r="T144" s="202">
        <f t="shared" si="3"/>
        <v>0</v>
      </c>
      <c r="AR144" s="24" t="s">
        <v>413</v>
      </c>
      <c r="AT144" s="24" t="s">
        <v>347</v>
      </c>
      <c r="AU144" s="24" t="s">
        <v>82</v>
      </c>
      <c r="AY144" s="24" t="s">
        <v>139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24" t="s">
        <v>80</v>
      </c>
      <c r="BK144" s="203">
        <f t="shared" si="9"/>
        <v>0</v>
      </c>
      <c r="BL144" s="24" t="s">
        <v>291</v>
      </c>
      <c r="BM144" s="24" t="s">
        <v>1340</v>
      </c>
    </row>
    <row r="145" spans="2:65" s="1" customFormat="1" ht="14.45" customHeight="1">
      <c r="B145" s="41"/>
      <c r="C145" s="248" t="s">
        <v>482</v>
      </c>
      <c r="D145" s="248" t="s">
        <v>347</v>
      </c>
      <c r="E145" s="249" t="s">
        <v>1341</v>
      </c>
      <c r="F145" s="250" t="s">
        <v>1342</v>
      </c>
      <c r="G145" s="251" t="s">
        <v>159</v>
      </c>
      <c r="H145" s="252">
        <v>1</v>
      </c>
      <c r="I145" s="253"/>
      <c r="J145" s="254">
        <f t="shared" si="0"/>
        <v>0</v>
      </c>
      <c r="K145" s="250" t="s">
        <v>371</v>
      </c>
      <c r="L145" s="255"/>
      <c r="M145" s="256" t="s">
        <v>21</v>
      </c>
      <c r="N145" s="257" t="s">
        <v>43</v>
      </c>
      <c r="O145" s="42"/>
      <c r="P145" s="201">
        <f t="shared" si="1"/>
        <v>0</v>
      </c>
      <c r="Q145" s="201">
        <v>1.2999999999999999E-2</v>
      </c>
      <c r="R145" s="201">
        <f t="shared" si="2"/>
        <v>1.2999999999999999E-2</v>
      </c>
      <c r="S145" s="201">
        <v>0</v>
      </c>
      <c r="T145" s="202">
        <f t="shared" si="3"/>
        <v>0</v>
      </c>
      <c r="AR145" s="24" t="s">
        <v>413</v>
      </c>
      <c r="AT145" s="24" t="s">
        <v>347</v>
      </c>
      <c r="AU145" s="24" t="s">
        <v>82</v>
      </c>
      <c r="AY145" s="24" t="s">
        <v>139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24" t="s">
        <v>80</v>
      </c>
      <c r="BK145" s="203">
        <f t="shared" si="9"/>
        <v>0</v>
      </c>
      <c r="BL145" s="24" t="s">
        <v>291</v>
      </c>
      <c r="BM145" s="24" t="s">
        <v>1343</v>
      </c>
    </row>
    <row r="146" spans="2:65" s="1" customFormat="1" ht="22.9" customHeight="1">
      <c r="B146" s="41"/>
      <c r="C146" s="248" t="s">
        <v>500</v>
      </c>
      <c r="D146" s="248" t="s">
        <v>347</v>
      </c>
      <c r="E146" s="249" t="s">
        <v>1344</v>
      </c>
      <c r="F146" s="250" t="s">
        <v>1345</v>
      </c>
      <c r="G146" s="251" t="s">
        <v>159</v>
      </c>
      <c r="H146" s="252">
        <v>1</v>
      </c>
      <c r="I146" s="253"/>
      <c r="J146" s="254">
        <f t="shared" si="0"/>
        <v>0</v>
      </c>
      <c r="K146" s="250" t="s">
        <v>371</v>
      </c>
      <c r="L146" s="255"/>
      <c r="M146" s="256" t="s">
        <v>21</v>
      </c>
      <c r="N146" s="257" t="s">
        <v>43</v>
      </c>
      <c r="O146" s="42"/>
      <c r="P146" s="201">
        <f t="shared" si="1"/>
        <v>0</v>
      </c>
      <c r="Q146" s="201">
        <v>1.2999999999999999E-2</v>
      </c>
      <c r="R146" s="201">
        <f t="shared" si="2"/>
        <v>1.2999999999999999E-2</v>
      </c>
      <c r="S146" s="201">
        <v>0</v>
      </c>
      <c r="T146" s="202">
        <f t="shared" si="3"/>
        <v>0</v>
      </c>
      <c r="AR146" s="24" t="s">
        <v>413</v>
      </c>
      <c r="AT146" s="24" t="s">
        <v>347</v>
      </c>
      <c r="AU146" s="24" t="s">
        <v>82</v>
      </c>
      <c r="AY146" s="24" t="s">
        <v>139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24" t="s">
        <v>80</v>
      </c>
      <c r="BK146" s="203">
        <f t="shared" si="9"/>
        <v>0</v>
      </c>
      <c r="BL146" s="24" t="s">
        <v>291</v>
      </c>
      <c r="BM146" s="24" t="s">
        <v>1346</v>
      </c>
    </row>
    <row r="147" spans="2:65" s="1" customFormat="1" ht="14.45" customHeight="1">
      <c r="B147" s="41"/>
      <c r="C147" s="248" t="s">
        <v>505</v>
      </c>
      <c r="D147" s="248" t="s">
        <v>347</v>
      </c>
      <c r="E147" s="249" t="s">
        <v>1347</v>
      </c>
      <c r="F147" s="250" t="s">
        <v>1348</v>
      </c>
      <c r="G147" s="251" t="s">
        <v>159</v>
      </c>
      <c r="H147" s="252">
        <v>1</v>
      </c>
      <c r="I147" s="253"/>
      <c r="J147" s="254">
        <f t="shared" si="0"/>
        <v>0</v>
      </c>
      <c r="K147" s="250" t="s">
        <v>371</v>
      </c>
      <c r="L147" s="255"/>
      <c r="M147" s="256" t="s">
        <v>21</v>
      </c>
      <c r="N147" s="257" t="s">
        <v>43</v>
      </c>
      <c r="O147" s="42"/>
      <c r="P147" s="201">
        <f t="shared" si="1"/>
        <v>0</v>
      </c>
      <c r="Q147" s="201">
        <v>1.2999999999999999E-2</v>
      </c>
      <c r="R147" s="201">
        <f t="shared" si="2"/>
        <v>1.2999999999999999E-2</v>
      </c>
      <c r="S147" s="201">
        <v>0</v>
      </c>
      <c r="T147" s="202">
        <f t="shared" si="3"/>
        <v>0</v>
      </c>
      <c r="AR147" s="24" t="s">
        <v>413</v>
      </c>
      <c r="AT147" s="24" t="s">
        <v>347</v>
      </c>
      <c r="AU147" s="24" t="s">
        <v>82</v>
      </c>
      <c r="AY147" s="24" t="s">
        <v>139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24" t="s">
        <v>80</v>
      </c>
      <c r="BK147" s="203">
        <f t="shared" si="9"/>
        <v>0</v>
      </c>
      <c r="BL147" s="24" t="s">
        <v>291</v>
      </c>
      <c r="BM147" s="24" t="s">
        <v>1349</v>
      </c>
    </row>
    <row r="148" spans="2:65" s="1" customFormat="1" ht="22.9" customHeight="1">
      <c r="B148" s="41"/>
      <c r="C148" s="248" t="s">
        <v>511</v>
      </c>
      <c r="D148" s="248" t="s">
        <v>347</v>
      </c>
      <c r="E148" s="249" t="s">
        <v>1350</v>
      </c>
      <c r="F148" s="250" t="s">
        <v>1351</v>
      </c>
      <c r="G148" s="251" t="s">
        <v>159</v>
      </c>
      <c r="H148" s="252">
        <v>1</v>
      </c>
      <c r="I148" s="253"/>
      <c r="J148" s="254">
        <f t="shared" si="0"/>
        <v>0</v>
      </c>
      <c r="K148" s="250" t="s">
        <v>371</v>
      </c>
      <c r="L148" s="255"/>
      <c r="M148" s="256" t="s">
        <v>21</v>
      </c>
      <c r="N148" s="257" t="s">
        <v>43</v>
      </c>
      <c r="O148" s="42"/>
      <c r="P148" s="201">
        <f t="shared" si="1"/>
        <v>0</v>
      </c>
      <c r="Q148" s="201">
        <v>1.2999999999999999E-2</v>
      </c>
      <c r="R148" s="201">
        <f t="shared" si="2"/>
        <v>1.2999999999999999E-2</v>
      </c>
      <c r="S148" s="201">
        <v>0</v>
      </c>
      <c r="T148" s="202">
        <f t="shared" si="3"/>
        <v>0</v>
      </c>
      <c r="AR148" s="24" t="s">
        <v>413</v>
      </c>
      <c r="AT148" s="24" t="s">
        <v>347</v>
      </c>
      <c r="AU148" s="24" t="s">
        <v>82</v>
      </c>
      <c r="AY148" s="24" t="s">
        <v>139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24" t="s">
        <v>80</v>
      </c>
      <c r="BK148" s="203">
        <f t="shared" si="9"/>
        <v>0</v>
      </c>
      <c r="BL148" s="24" t="s">
        <v>291</v>
      </c>
      <c r="BM148" s="24" t="s">
        <v>1352</v>
      </c>
    </row>
    <row r="149" spans="2:65" s="1" customFormat="1" ht="14.45" customHeight="1">
      <c r="B149" s="41"/>
      <c r="C149" s="248" t="s">
        <v>515</v>
      </c>
      <c r="D149" s="248" t="s">
        <v>347</v>
      </c>
      <c r="E149" s="249" t="s">
        <v>1353</v>
      </c>
      <c r="F149" s="250" t="s">
        <v>1354</v>
      </c>
      <c r="G149" s="251" t="s">
        <v>159</v>
      </c>
      <c r="H149" s="252">
        <v>1</v>
      </c>
      <c r="I149" s="253"/>
      <c r="J149" s="254">
        <f t="shared" si="0"/>
        <v>0</v>
      </c>
      <c r="K149" s="250" t="s">
        <v>371</v>
      </c>
      <c r="L149" s="255"/>
      <c r="M149" s="256" t="s">
        <v>21</v>
      </c>
      <c r="N149" s="257" t="s">
        <v>43</v>
      </c>
      <c r="O149" s="42"/>
      <c r="P149" s="201">
        <f t="shared" si="1"/>
        <v>0</v>
      </c>
      <c r="Q149" s="201">
        <v>1.2999999999999999E-2</v>
      </c>
      <c r="R149" s="201">
        <f t="shared" si="2"/>
        <v>1.2999999999999999E-2</v>
      </c>
      <c r="S149" s="201">
        <v>0</v>
      </c>
      <c r="T149" s="202">
        <f t="shared" si="3"/>
        <v>0</v>
      </c>
      <c r="AR149" s="24" t="s">
        <v>413</v>
      </c>
      <c r="AT149" s="24" t="s">
        <v>347</v>
      </c>
      <c r="AU149" s="24" t="s">
        <v>82</v>
      </c>
      <c r="AY149" s="24" t="s">
        <v>139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24" t="s">
        <v>80</v>
      </c>
      <c r="BK149" s="203">
        <f t="shared" si="9"/>
        <v>0</v>
      </c>
      <c r="BL149" s="24" t="s">
        <v>291</v>
      </c>
      <c r="BM149" s="24" t="s">
        <v>1355</v>
      </c>
    </row>
    <row r="150" spans="2:65" s="1" customFormat="1" ht="22.9" customHeight="1">
      <c r="B150" s="41"/>
      <c r="C150" s="248" t="s">
        <v>520</v>
      </c>
      <c r="D150" s="248" t="s">
        <v>347</v>
      </c>
      <c r="E150" s="249" t="s">
        <v>1356</v>
      </c>
      <c r="F150" s="250" t="s">
        <v>1357</v>
      </c>
      <c r="G150" s="251" t="s">
        <v>159</v>
      </c>
      <c r="H150" s="252">
        <v>1</v>
      </c>
      <c r="I150" s="253"/>
      <c r="J150" s="254">
        <f t="shared" si="0"/>
        <v>0</v>
      </c>
      <c r="K150" s="250" t="s">
        <v>371</v>
      </c>
      <c r="L150" s="255"/>
      <c r="M150" s="256" t="s">
        <v>21</v>
      </c>
      <c r="N150" s="257" t="s">
        <v>43</v>
      </c>
      <c r="O150" s="42"/>
      <c r="P150" s="201">
        <f t="shared" si="1"/>
        <v>0</v>
      </c>
      <c r="Q150" s="201">
        <v>1.2999999999999999E-2</v>
      </c>
      <c r="R150" s="201">
        <f t="shared" si="2"/>
        <v>1.2999999999999999E-2</v>
      </c>
      <c r="S150" s="201">
        <v>0</v>
      </c>
      <c r="T150" s="202">
        <f t="shared" si="3"/>
        <v>0</v>
      </c>
      <c r="AR150" s="24" t="s">
        <v>413</v>
      </c>
      <c r="AT150" s="24" t="s">
        <v>347</v>
      </c>
      <c r="AU150" s="24" t="s">
        <v>82</v>
      </c>
      <c r="AY150" s="24" t="s">
        <v>139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24" t="s">
        <v>80</v>
      </c>
      <c r="BK150" s="203">
        <f t="shared" si="9"/>
        <v>0</v>
      </c>
      <c r="BL150" s="24" t="s">
        <v>291</v>
      </c>
      <c r="BM150" s="24" t="s">
        <v>1358</v>
      </c>
    </row>
    <row r="151" spans="2:65" s="1" customFormat="1" ht="14.45" customHeight="1">
      <c r="B151" s="41"/>
      <c r="C151" s="248" t="s">
        <v>524</v>
      </c>
      <c r="D151" s="248" t="s">
        <v>347</v>
      </c>
      <c r="E151" s="249" t="s">
        <v>1359</v>
      </c>
      <c r="F151" s="250" t="s">
        <v>1360</v>
      </c>
      <c r="G151" s="251" t="s">
        <v>159</v>
      </c>
      <c r="H151" s="252">
        <v>1</v>
      </c>
      <c r="I151" s="253"/>
      <c r="J151" s="254">
        <f t="shared" si="0"/>
        <v>0</v>
      </c>
      <c r="K151" s="250" t="s">
        <v>371</v>
      </c>
      <c r="L151" s="255"/>
      <c r="M151" s="256" t="s">
        <v>21</v>
      </c>
      <c r="N151" s="257" t="s">
        <v>43</v>
      </c>
      <c r="O151" s="42"/>
      <c r="P151" s="201">
        <f t="shared" si="1"/>
        <v>0</v>
      </c>
      <c r="Q151" s="201">
        <v>1.2999999999999999E-2</v>
      </c>
      <c r="R151" s="201">
        <f t="shared" si="2"/>
        <v>1.2999999999999999E-2</v>
      </c>
      <c r="S151" s="201">
        <v>0</v>
      </c>
      <c r="T151" s="202">
        <f t="shared" si="3"/>
        <v>0</v>
      </c>
      <c r="AR151" s="24" t="s">
        <v>413</v>
      </c>
      <c r="AT151" s="24" t="s">
        <v>347</v>
      </c>
      <c r="AU151" s="24" t="s">
        <v>82</v>
      </c>
      <c r="AY151" s="24" t="s">
        <v>139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24" t="s">
        <v>80</v>
      </c>
      <c r="BK151" s="203">
        <f t="shared" si="9"/>
        <v>0</v>
      </c>
      <c r="BL151" s="24" t="s">
        <v>291</v>
      </c>
      <c r="BM151" s="24" t="s">
        <v>1361</v>
      </c>
    </row>
    <row r="152" spans="2:65" s="1" customFormat="1" ht="34.15" customHeight="1">
      <c r="B152" s="41"/>
      <c r="C152" s="192" t="s">
        <v>529</v>
      </c>
      <c r="D152" s="192" t="s">
        <v>142</v>
      </c>
      <c r="E152" s="193" t="s">
        <v>1362</v>
      </c>
      <c r="F152" s="194" t="s">
        <v>1363</v>
      </c>
      <c r="G152" s="195" t="s">
        <v>159</v>
      </c>
      <c r="H152" s="196">
        <v>7</v>
      </c>
      <c r="I152" s="197"/>
      <c r="J152" s="198">
        <f t="shared" si="0"/>
        <v>0</v>
      </c>
      <c r="K152" s="194" t="s">
        <v>146</v>
      </c>
      <c r="L152" s="61"/>
      <c r="M152" s="199" t="s">
        <v>21</v>
      </c>
      <c r="N152" s="200" t="s">
        <v>43</v>
      </c>
      <c r="O152" s="4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AR152" s="24" t="s">
        <v>291</v>
      </c>
      <c r="AT152" s="24" t="s">
        <v>142</v>
      </c>
      <c r="AU152" s="24" t="s">
        <v>82</v>
      </c>
      <c r="AY152" s="24" t="s">
        <v>139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24" t="s">
        <v>80</v>
      </c>
      <c r="BK152" s="203">
        <f t="shared" si="9"/>
        <v>0</v>
      </c>
      <c r="BL152" s="24" t="s">
        <v>291</v>
      </c>
      <c r="BM152" s="24" t="s">
        <v>1364</v>
      </c>
    </row>
    <row r="153" spans="2:65" s="1" customFormat="1" ht="14.45" customHeight="1">
      <c r="B153" s="41"/>
      <c r="C153" s="248" t="s">
        <v>534</v>
      </c>
      <c r="D153" s="248" t="s">
        <v>347</v>
      </c>
      <c r="E153" s="249" t="s">
        <v>1365</v>
      </c>
      <c r="F153" s="250" t="s">
        <v>1366</v>
      </c>
      <c r="G153" s="251" t="s">
        <v>159</v>
      </c>
      <c r="H153" s="252">
        <v>4</v>
      </c>
      <c r="I153" s="253"/>
      <c r="J153" s="254">
        <f t="shared" si="0"/>
        <v>0</v>
      </c>
      <c r="K153" s="250" t="s">
        <v>146</v>
      </c>
      <c r="L153" s="255"/>
      <c r="M153" s="256" t="s">
        <v>21</v>
      </c>
      <c r="N153" s="257" t="s">
        <v>43</v>
      </c>
      <c r="O153" s="42"/>
      <c r="P153" s="201">
        <f t="shared" si="1"/>
        <v>0</v>
      </c>
      <c r="Q153" s="201">
        <v>5.0000000000000002E-5</v>
      </c>
      <c r="R153" s="201">
        <f t="shared" si="2"/>
        <v>2.0000000000000001E-4</v>
      </c>
      <c r="S153" s="201">
        <v>0</v>
      </c>
      <c r="T153" s="202">
        <f t="shared" si="3"/>
        <v>0</v>
      </c>
      <c r="AR153" s="24" t="s">
        <v>413</v>
      </c>
      <c r="AT153" s="24" t="s">
        <v>347</v>
      </c>
      <c r="AU153" s="24" t="s">
        <v>82</v>
      </c>
      <c r="AY153" s="24" t="s">
        <v>139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24" t="s">
        <v>80</v>
      </c>
      <c r="BK153" s="203">
        <f t="shared" si="9"/>
        <v>0</v>
      </c>
      <c r="BL153" s="24" t="s">
        <v>291</v>
      </c>
      <c r="BM153" s="24" t="s">
        <v>1367</v>
      </c>
    </row>
    <row r="154" spans="2:65" s="1" customFormat="1" ht="14.45" customHeight="1">
      <c r="B154" s="41"/>
      <c r="C154" s="248" t="s">
        <v>538</v>
      </c>
      <c r="D154" s="248" t="s">
        <v>347</v>
      </c>
      <c r="E154" s="249" t="s">
        <v>1368</v>
      </c>
      <c r="F154" s="250" t="s">
        <v>1369</v>
      </c>
      <c r="G154" s="251" t="s">
        <v>159</v>
      </c>
      <c r="H154" s="252">
        <v>3</v>
      </c>
      <c r="I154" s="253"/>
      <c r="J154" s="254">
        <f t="shared" si="0"/>
        <v>0</v>
      </c>
      <c r="K154" s="250" t="s">
        <v>371</v>
      </c>
      <c r="L154" s="255"/>
      <c r="M154" s="256" t="s">
        <v>21</v>
      </c>
      <c r="N154" s="257" t="s">
        <v>43</v>
      </c>
      <c r="O154" s="42"/>
      <c r="P154" s="201">
        <f t="shared" si="1"/>
        <v>0</v>
      </c>
      <c r="Q154" s="201">
        <v>5.0000000000000002E-5</v>
      </c>
      <c r="R154" s="201">
        <f t="shared" si="2"/>
        <v>1.5000000000000001E-4</v>
      </c>
      <c r="S154" s="201">
        <v>0</v>
      </c>
      <c r="T154" s="202">
        <f t="shared" si="3"/>
        <v>0</v>
      </c>
      <c r="AR154" s="24" t="s">
        <v>413</v>
      </c>
      <c r="AT154" s="24" t="s">
        <v>347</v>
      </c>
      <c r="AU154" s="24" t="s">
        <v>82</v>
      </c>
      <c r="AY154" s="24" t="s">
        <v>139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24" t="s">
        <v>80</v>
      </c>
      <c r="BK154" s="203">
        <f t="shared" si="9"/>
        <v>0</v>
      </c>
      <c r="BL154" s="24" t="s">
        <v>291</v>
      </c>
      <c r="BM154" s="24" t="s">
        <v>1370</v>
      </c>
    </row>
    <row r="155" spans="2:65" s="1" customFormat="1" ht="22.9" customHeight="1">
      <c r="B155" s="41"/>
      <c r="C155" s="192" t="s">
        <v>543</v>
      </c>
      <c r="D155" s="192" t="s">
        <v>142</v>
      </c>
      <c r="E155" s="193" t="s">
        <v>1371</v>
      </c>
      <c r="F155" s="194" t="s">
        <v>1372</v>
      </c>
      <c r="G155" s="195" t="s">
        <v>159</v>
      </c>
      <c r="H155" s="196">
        <v>94</v>
      </c>
      <c r="I155" s="197"/>
      <c r="J155" s="198">
        <f t="shared" si="0"/>
        <v>0</v>
      </c>
      <c r="K155" s="194" t="s">
        <v>146</v>
      </c>
      <c r="L155" s="61"/>
      <c r="M155" s="199" t="s">
        <v>21</v>
      </c>
      <c r="N155" s="200" t="s">
        <v>43</v>
      </c>
      <c r="O155" s="4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AR155" s="24" t="s">
        <v>291</v>
      </c>
      <c r="AT155" s="24" t="s">
        <v>142</v>
      </c>
      <c r="AU155" s="24" t="s">
        <v>82</v>
      </c>
      <c r="AY155" s="24" t="s">
        <v>139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24" t="s">
        <v>80</v>
      </c>
      <c r="BK155" s="203">
        <f t="shared" si="9"/>
        <v>0</v>
      </c>
      <c r="BL155" s="24" t="s">
        <v>291</v>
      </c>
      <c r="BM155" s="24" t="s">
        <v>1373</v>
      </c>
    </row>
    <row r="156" spans="2:65" s="1" customFormat="1" ht="22.9" customHeight="1">
      <c r="B156" s="41"/>
      <c r="C156" s="248" t="s">
        <v>549</v>
      </c>
      <c r="D156" s="248" t="s">
        <v>347</v>
      </c>
      <c r="E156" s="249" t="s">
        <v>1374</v>
      </c>
      <c r="F156" s="250" t="s">
        <v>1375</v>
      </c>
      <c r="G156" s="251" t="s">
        <v>159</v>
      </c>
      <c r="H156" s="252">
        <v>44</v>
      </c>
      <c r="I156" s="253"/>
      <c r="J156" s="254">
        <f t="shared" si="0"/>
        <v>0</v>
      </c>
      <c r="K156" s="250" t="s">
        <v>371</v>
      </c>
      <c r="L156" s="255"/>
      <c r="M156" s="256" t="s">
        <v>21</v>
      </c>
      <c r="N156" s="257" t="s">
        <v>43</v>
      </c>
      <c r="O156" s="42"/>
      <c r="P156" s="201">
        <f t="shared" si="1"/>
        <v>0</v>
      </c>
      <c r="Q156" s="201">
        <v>5.0000000000000002E-5</v>
      </c>
      <c r="R156" s="201">
        <f t="shared" si="2"/>
        <v>2.2000000000000001E-3</v>
      </c>
      <c r="S156" s="201">
        <v>0</v>
      </c>
      <c r="T156" s="202">
        <f t="shared" si="3"/>
        <v>0</v>
      </c>
      <c r="AR156" s="24" t="s">
        <v>413</v>
      </c>
      <c r="AT156" s="24" t="s">
        <v>347</v>
      </c>
      <c r="AU156" s="24" t="s">
        <v>82</v>
      </c>
      <c r="AY156" s="24" t="s">
        <v>139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24" t="s">
        <v>80</v>
      </c>
      <c r="BK156" s="203">
        <f t="shared" si="9"/>
        <v>0</v>
      </c>
      <c r="BL156" s="24" t="s">
        <v>291</v>
      </c>
      <c r="BM156" s="24" t="s">
        <v>1376</v>
      </c>
    </row>
    <row r="157" spans="2:65" s="1" customFormat="1" ht="22.9" customHeight="1">
      <c r="B157" s="41"/>
      <c r="C157" s="248" t="s">
        <v>557</v>
      </c>
      <c r="D157" s="248" t="s">
        <v>347</v>
      </c>
      <c r="E157" s="249" t="s">
        <v>1377</v>
      </c>
      <c r="F157" s="250" t="s">
        <v>1378</v>
      </c>
      <c r="G157" s="251" t="s">
        <v>159</v>
      </c>
      <c r="H157" s="252">
        <v>50</v>
      </c>
      <c r="I157" s="253"/>
      <c r="J157" s="254">
        <f t="shared" si="0"/>
        <v>0</v>
      </c>
      <c r="K157" s="250" t="s">
        <v>371</v>
      </c>
      <c r="L157" s="255"/>
      <c r="M157" s="256" t="s">
        <v>21</v>
      </c>
      <c r="N157" s="257" t="s">
        <v>43</v>
      </c>
      <c r="O157" s="42"/>
      <c r="P157" s="201">
        <f t="shared" si="1"/>
        <v>0</v>
      </c>
      <c r="Q157" s="201">
        <v>5.0000000000000002E-5</v>
      </c>
      <c r="R157" s="201">
        <f t="shared" si="2"/>
        <v>2.5000000000000001E-3</v>
      </c>
      <c r="S157" s="201">
        <v>0</v>
      </c>
      <c r="T157" s="202">
        <f t="shared" si="3"/>
        <v>0</v>
      </c>
      <c r="AR157" s="24" t="s">
        <v>413</v>
      </c>
      <c r="AT157" s="24" t="s">
        <v>347</v>
      </c>
      <c r="AU157" s="24" t="s">
        <v>82</v>
      </c>
      <c r="AY157" s="24" t="s">
        <v>139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24" t="s">
        <v>80</v>
      </c>
      <c r="BK157" s="203">
        <f t="shared" si="9"/>
        <v>0</v>
      </c>
      <c r="BL157" s="24" t="s">
        <v>291</v>
      </c>
      <c r="BM157" s="24" t="s">
        <v>1379</v>
      </c>
    </row>
    <row r="158" spans="2:65" s="1" customFormat="1" ht="34.15" customHeight="1">
      <c r="B158" s="41"/>
      <c r="C158" s="192" t="s">
        <v>567</v>
      </c>
      <c r="D158" s="192" t="s">
        <v>142</v>
      </c>
      <c r="E158" s="193" t="s">
        <v>1380</v>
      </c>
      <c r="F158" s="194" t="s">
        <v>1381</v>
      </c>
      <c r="G158" s="195" t="s">
        <v>159</v>
      </c>
      <c r="H158" s="196">
        <v>7</v>
      </c>
      <c r="I158" s="197"/>
      <c r="J158" s="198">
        <f t="shared" si="0"/>
        <v>0</v>
      </c>
      <c r="K158" s="194" t="s">
        <v>146</v>
      </c>
      <c r="L158" s="61"/>
      <c r="M158" s="199" t="s">
        <v>21</v>
      </c>
      <c r="N158" s="200" t="s">
        <v>43</v>
      </c>
      <c r="O158" s="4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AR158" s="24" t="s">
        <v>291</v>
      </c>
      <c r="AT158" s="24" t="s">
        <v>142</v>
      </c>
      <c r="AU158" s="24" t="s">
        <v>82</v>
      </c>
      <c r="AY158" s="24" t="s">
        <v>139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24" t="s">
        <v>80</v>
      </c>
      <c r="BK158" s="203">
        <f t="shared" si="9"/>
        <v>0</v>
      </c>
      <c r="BL158" s="24" t="s">
        <v>291</v>
      </c>
      <c r="BM158" s="24" t="s">
        <v>1382</v>
      </c>
    </row>
    <row r="159" spans="2:65" s="1" customFormat="1" ht="22.9" customHeight="1">
      <c r="B159" s="41"/>
      <c r="C159" s="248" t="s">
        <v>572</v>
      </c>
      <c r="D159" s="248" t="s">
        <v>347</v>
      </c>
      <c r="E159" s="249" t="s">
        <v>1383</v>
      </c>
      <c r="F159" s="250" t="s">
        <v>1384</v>
      </c>
      <c r="G159" s="251" t="s">
        <v>159</v>
      </c>
      <c r="H159" s="252">
        <v>7</v>
      </c>
      <c r="I159" s="253"/>
      <c r="J159" s="254">
        <f t="shared" si="0"/>
        <v>0</v>
      </c>
      <c r="K159" s="250" t="s">
        <v>371</v>
      </c>
      <c r="L159" s="255"/>
      <c r="M159" s="256" t="s">
        <v>21</v>
      </c>
      <c r="N159" s="257" t="s">
        <v>43</v>
      </c>
      <c r="O159" s="42"/>
      <c r="P159" s="201">
        <f t="shared" si="1"/>
        <v>0</v>
      </c>
      <c r="Q159" s="201">
        <v>5.0000000000000002E-5</v>
      </c>
      <c r="R159" s="201">
        <f t="shared" si="2"/>
        <v>3.5E-4</v>
      </c>
      <c r="S159" s="201">
        <v>0</v>
      </c>
      <c r="T159" s="202">
        <f t="shared" si="3"/>
        <v>0</v>
      </c>
      <c r="AR159" s="24" t="s">
        <v>413</v>
      </c>
      <c r="AT159" s="24" t="s">
        <v>347</v>
      </c>
      <c r="AU159" s="24" t="s">
        <v>82</v>
      </c>
      <c r="AY159" s="24" t="s">
        <v>139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24" t="s">
        <v>80</v>
      </c>
      <c r="BK159" s="203">
        <f t="shared" si="9"/>
        <v>0</v>
      </c>
      <c r="BL159" s="24" t="s">
        <v>291</v>
      </c>
      <c r="BM159" s="24" t="s">
        <v>1385</v>
      </c>
    </row>
    <row r="160" spans="2:65" s="1" customFormat="1" ht="34.15" customHeight="1">
      <c r="B160" s="41"/>
      <c r="C160" s="192" t="s">
        <v>592</v>
      </c>
      <c r="D160" s="192" t="s">
        <v>142</v>
      </c>
      <c r="E160" s="193" t="s">
        <v>1386</v>
      </c>
      <c r="F160" s="194" t="s">
        <v>1387</v>
      </c>
      <c r="G160" s="195" t="s">
        <v>159</v>
      </c>
      <c r="H160" s="196">
        <v>86</v>
      </c>
      <c r="I160" s="197"/>
      <c r="J160" s="198">
        <f t="shared" si="0"/>
        <v>0</v>
      </c>
      <c r="K160" s="194" t="s">
        <v>146</v>
      </c>
      <c r="L160" s="61"/>
      <c r="M160" s="199" t="s">
        <v>21</v>
      </c>
      <c r="N160" s="200" t="s">
        <v>43</v>
      </c>
      <c r="O160" s="4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AR160" s="24" t="s">
        <v>291</v>
      </c>
      <c r="AT160" s="24" t="s">
        <v>142</v>
      </c>
      <c r="AU160" s="24" t="s">
        <v>82</v>
      </c>
      <c r="AY160" s="24" t="s">
        <v>139</v>
      </c>
      <c r="BE160" s="203">
        <f t="shared" si="4"/>
        <v>0</v>
      </c>
      <c r="BF160" s="203">
        <f t="shared" si="5"/>
        <v>0</v>
      </c>
      <c r="BG160" s="203">
        <f t="shared" si="6"/>
        <v>0</v>
      </c>
      <c r="BH160" s="203">
        <f t="shared" si="7"/>
        <v>0</v>
      </c>
      <c r="BI160" s="203">
        <f t="shared" si="8"/>
        <v>0</v>
      </c>
      <c r="BJ160" s="24" t="s">
        <v>80</v>
      </c>
      <c r="BK160" s="203">
        <f t="shared" si="9"/>
        <v>0</v>
      </c>
      <c r="BL160" s="24" t="s">
        <v>291</v>
      </c>
      <c r="BM160" s="24" t="s">
        <v>1388</v>
      </c>
    </row>
    <row r="161" spans="2:65" s="12" customFormat="1" ht="13.5">
      <c r="B161" s="215"/>
      <c r="C161" s="216"/>
      <c r="D161" s="206" t="s">
        <v>149</v>
      </c>
      <c r="E161" s="217" t="s">
        <v>21</v>
      </c>
      <c r="F161" s="218" t="s">
        <v>1389</v>
      </c>
      <c r="G161" s="216"/>
      <c r="H161" s="219">
        <v>86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149</v>
      </c>
      <c r="AU161" s="225" t="s">
        <v>82</v>
      </c>
      <c r="AV161" s="12" t="s">
        <v>82</v>
      </c>
      <c r="AW161" s="12" t="s">
        <v>35</v>
      </c>
      <c r="AX161" s="12" t="s">
        <v>80</v>
      </c>
      <c r="AY161" s="225" t="s">
        <v>139</v>
      </c>
    </row>
    <row r="162" spans="2:65" s="1" customFormat="1" ht="14.45" customHeight="1">
      <c r="B162" s="41"/>
      <c r="C162" s="248" t="s">
        <v>597</v>
      </c>
      <c r="D162" s="248" t="s">
        <v>347</v>
      </c>
      <c r="E162" s="249" t="s">
        <v>1390</v>
      </c>
      <c r="F162" s="250" t="s">
        <v>1391</v>
      </c>
      <c r="G162" s="251" t="s">
        <v>159</v>
      </c>
      <c r="H162" s="252">
        <v>26</v>
      </c>
      <c r="I162" s="253"/>
      <c r="J162" s="254">
        <f t="shared" ref="J162:J171" si="10">ROUND(I162*H162,2)</f>
        <v>0</v>
      </c>
      <c r="K162" s="250" t="s">
        <v>371</v>
      </c>
      <c r="L162" s="255"/>
      <c r="M162" s="256" t="s">
        <v>21</v>
      </c>
      <c r="N162" s="257" t="s">
        <v>43</v>
      </c>
      <c r="O162" s="42"/>
      <c r="P162" s="201">
        <f t="shared" ref="P162:P171" si="11">O162*H162</f>
        <v>0</v>
      </c>
      <c r="Q162" s="201">
        <v>0</v>
      </c>
      <c r="R162" s="201">
        <f t="shared" ref="R162:R171" si="12">Q162*H162</f>
        <v>0</v>
      </c>
      <c r="S162" s="201">
        <v>0</v>
      </c>
      <c r="T162" s="202">
        <f t="shared" ref="T162:T171" si="13">S162*H162</f>
        <v>0</v>
      </c>
      <c r="AR162" s="24" t="s">
        <v>413</v>
      </c>
      <c r="AT162" s="24" t="s">
        <v>347</v>
      </c>
      <c r="AU162" s="24" t="s">
        <v>82</v>
      </c>
      <c r="AY162" s="24" t="s">
        <v>139</v>
      </c>
      <c r="BE162" s="203">
        <f t="shared" ref="BE162:BE171" si="14">IF(N162="základní",J162,0)</f>
        <v>0</v>
      </c>
      <c r="BF162" s="203">
        <f t="shared" ref="BF162:BF171" si="15">IF(N162="snížená",J162,0)</f>
        <v>0</v>
      </c>
      <c r="BG162" s="203">
        <f t="shared" ref="BG162:BG171" si="16">IF(N162="zákl. přenesená",J162,0)</f>
        <v>0</v>
      </c>
      <c r="BH162" s="203">
        <f t="shared" ref="BH162:BH171" si="17">IF(N162="sníž. přenesená",J162,0)</f>
        <v>0</v>
      </c>
      <c r="BI162" s="203">
        <f t="shared" ref="BI162:BI171" si="18">IF(N162="nulová",J162,0)</f>
        <v>0</v>
      </c>
      <c r="BJ162" s="24" t="s">
        <v>80</v>
      </c>
      <c r="BK162" s="203">
        <f t="shared" ref="BK162:BK171" si="19">ROUND(I162*H162,2)</f>
        <v>0</v>
      </c>
      <c r="BL162" s="24" t="s">
        <v>291</v>
      </c>
      <c r="BM162" s="24" t="s">
        <v>1392</v>
      </c>
    </row>
    <row r="163" spans="2:65" s="1" customFormat="1" ht="14.45" customHeight="1">
      <c r="B163" s="41"/>
      <c r="C163" s="248" t="s">
        <v>601</v>
      </c>
      <c r="D163" s="248" t="s">
        <v>347</v>
      </c>
      <c r="E163" s="249" t="s">
        <v>1393</v>
      </c>
      <c r="F163" s="250" t="s">
        <v>1394</v>
      </c>
      <c r="G163" s="251" t="s">
        <v>159</v>
      </c>
      <c r="H163" s="252">
        <v>40</v>
      </c>
      <c r="I163" s="253"/>
      <c r="J163" s="254">
        <f t="shared" si="10"/>
        <v>0</v>
      </c>
      <c r="K163" s="250" t="s">
        <v>371</v>
      </c>
      <c r="L163" s="255"/>
      <c r="M163" s="256" t="s">
        <v>21</v>
      </c>
      <c r="N163" s="257" t="s">
        <v>43</v>
      </c>
      <c r="O163" s="42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AR163" s="24" t="s">
        <v>413</v>
      </c>
      <c r="AT163" s="24" t="s">
        <v>347</v>
      </c>
      <c r="AU163" s="24" t="s">
        <v>82</v>
      </c>
      <c r="AY163" s="24" t="s">
        <v>139</v>
      </c>
      <c r="BE163" s="203">
        <f t="shared" si="14"/>
        <v>0</v>
      </c>
      <c r="BF163" s="203">
        <f t="shared" si="15"/>
        <v>0</v>
      </c>
      <c r="BG163" s="203">
        <f t="shared" si="16"/>
        <v>0</v>
      </c>
      <c r="BH163" s="203">
        <f t="shared" si="17"/>
        <v>0</v>
      </c>
      <c r="BI163" s="203">
        <f t="shared" si="18"/>
        <v>0</v>
      </c>
      <c r="BJ163" s="24" t="s">
        <v>80</v>
      </c>
      <c r="BK163" s="203">
        <f t="shared" si="19"/>
        <v>0</v>
      </c>
      <c r="BL163" s="24" t="s">
        <v>291</v>
      </c>
      <c r="BM163" s="24" t="s">
        <v>1395</v>
      </c>
    </row>
    <row r="164" spans="2:65" s="1" customFormat="1" ht="22.9" customHeight="1">
      <c r="B164" s="41"/>
      <c r="C164" s="248" t="s">
        <v>605</v>
      </c>
      <c r="D164" s="248" t="s">
        <v>347</v>
      </c>
      <c r="E164" s="249" t="s">
        <v>1396</v>
      </c>
      <c r="F164" s="250" t="s">
        <v>1397</v>
      </c>
      <c r="G164" s="251" t="s">
        <v>159</v>
      </c>
      <c r="H164" s="252">
        <v>3</v>
      </c>
      <c r="I164" s="253"/>
      <c r="J164" s="254">
        <f t="shared" si="10"/>
        <v>0</v>
      </c>
      <c r="K164" s="250" t="s">
        <v>371</v>
      </c>
      <c r="L164" s="255"/>
      <c r="M164" s="256" t="s">
        <v>21</v>
      </c>
      <c r="N164" s="257" t="s">
        <v>43</v>
      </c>
      <c r="O164" s="42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AR164" s="24" t="s">
        <v>413</v>
      </c>
      <c r="AT164" s="24" t="s">
        <v>347</v>
      </c>
      <c r="AU164" s="24" t="s">
        <v>82</v>
      </c>
      <c r="AY164" s="24" t="s">
        <v>139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24" t="s">
        <v>80</v>
      </c>
      <c r="BK164" s="203">
        <f t="shared" si="19"/>
        <v>0</v>
      </c>
      <c r="BL164" s="24" t="s">
        <v>291</v>
      </c>
      <c r="BM164" s="24" t="s">
        <v>1398</v>
      </c>
    </row>
    <row r="165" spans="2:65" s="1" customFormat="1" ht="14.45" customHeight="1">
      <c r="B165" s="41"/>
      <c r="C165" s="248" t="s">
        <v>609</v>
      </c>
      <c r="D165" s="248" t="s">
        <v>347</v>
      </c>
      <c r="E165" s="249" t="s">
        <v>1399</v>
      </c>
      <c r="F165" s="250" t="s">
        <v>1400</v>
      </c>
      <c r="G165" s="251" t="s">
        <v>159</v>
      </c>
      <c r="H165" s="252">
        <v>1</v>
      </c>
      <c r="I165" s="253"/>
      <c r="J165" s="254">
        <f t="shared" si="10"/>
        <v>0</v>
      </c>
      <c r="K165" s="250" t="s">
        <v>371</v>
      </c>
      <c r="L165" s="255"/>
      <c r="M165" s="256" t="s">
        <v>21</v>
      </c>
      <c r="N165" s="257" t="s">
        <v>43</v>
      </c>
      <c r="O165" s="42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AR165" s="24" t="s">
        <v>413</v>
      </c>
      <c r="AT165" s="24" t="s">
        <v>347</v>
      </c>
      <c r="AU165" s="24" t="s">
        <v>82</v>
      </c>
      <c r="AY165" s="24" t="s">
        <v>139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24" t="s">
        <v>80</v>
      </c>
      <c r="BK165" s="203">
        <f t="shared" si="19"/>
        <v>0</v>
      </c>
      <c r="BL165" s="24" t="s">
        <v>291</v>
      </c>
      <c r="BM165" s="24" t="s">
        <v>1401</v>
      </c>
    </row>
    <row r="166" spans="2:65" s="1" customFormat="1" ht="14.45" customHeight="1">
      <c r="B166" s="41"/>
      <c r="C166" s="248" t="s">
        <v>613</v>
      </c>
      <c r="D166" s="248" t="s">
        <v>347</v>
      </c>
      <c r="E166" s="249" t="s">
        <v>1402</v>
      </c>
      <c r="F166" s="250" t="s">
        <v>1403</v>
      </c>
      <c r="G166" s="251" t="s">
        <v>159</v>
      </c>
      <c r="H166" s="252">
        <v>6</v>
      </c>
      <c r="I166" s="253"/>
      <c r="J166" s="254">
        <f t="shared" si="10"/>
        <v>0</v>
      </c>
      <c r="K166" s="250" t="s">
        <v>371</v>
      </c>
      <c r="L166" s="255"/>
      <c r="M166" s="256" t="s">
        <v>21</v>
      </c>
      <c r="N166" s="257" t="s">
        <v>43</v>
      </c>
      <c r="O166" s="42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AR166" s="24" t="s">
        <v>413</v>
      </c>
      <c r="AT166" s="24" t="s">
        <v>347</v>
      </c>
      <c r="AU166" s="24" t="s">
        <v>82</v>
      </c>
      <c r="AY166" s="24" t="s">
        <v>139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24" t="s">
        <v>80</v>
      </c>
      <c r="BK166" s="203">
        <f t="shared" si="19"/>
        <v>0</v>
      </c>
      <c r="BL166" s="24" t="s">
        <v>291</v>
      </c>
      <c r="BM166" s="24" t="s">
        <v>1404</v>
      </c>
    </row>
    <row r="167" spans="2:65" s="1" customFormat="1" ht="14.45" customHeight="1">
      <c r="B167" s="41"/>
      <c r="C167" s="248" t="s">
        <v>617</v>
      </c>
      <c r="D167" s="248" t="s">
        <v>347</v>
      </c>
      <c r="E167" s="249" t="s">
        <v>1405</v>
      </c>
      <c r="F167" s="250" t="s">
        <v>1406</v>
      </c>
      <c r="G167" s="251" t="s">
        <v>159</v>
      </c>
      <c r="H167" s="252">
        <v>2</v>
      </c>
      <c r="I167" s="253"/>
      <c r="J167" s="254">
        <f t="shared" si="10"/>
        <v>0</v>
      </c>
      <c r="K167" s="250" t="s">
        <v>371</v>
      </c>
      <c r="L167" s="255"/>
      <c r="M167" s="256" t="s">
        <v>21</v>
      </c>
      <c r="N167" s="257" t="s">
        <v>43</v>
      </c>
      <c r="O167" s="42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AR167" s="24" t="s">
        <v>413</v>
      </c>
      <c r="AT167" s="24" t="s">
        <v>347</v>
      </c>
      <c r="AU167" s="24" t="s">
        <v>82</v>
      </c>
      <c r="AY167" s="24" t="s">
        <v>139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24" t="s">
        <v>80</v>
      </c>
      <c r="BK167" s="203">
        <f t="shared" si="19"/>
        <v>0</v>
      </c>
      <c r="BL167" s="24" t="s">
        <v>291</v>
      </c>
      <c r="BM167" s="24" t="s">
        <v>1407</v>
      </c>
    </row>
    <row r="168" spans="2:65" s="1" customFormat="1" ht="14.45" customHeight="1">
      <c r="B168" s="41"/>
      <c r="C168" s="248" t="s">
        <v>621</v>
      </c>
      <c r="D168" s="248" t="s">
        <v>347</v>
      </c>
      <c r="E168" s="249" t="s">
        <v>1408</v>
      </c>
      <c r="F168" s="250" t="s">
        <v>1409</v>
      </c>
      <c r="G168" s="251" t="s">
        <v>159</v>
      </c>
      <c r="H168" s="252">
        <v>18</v>
      </c>
      <c r="I168" s="253"/>
      <c r="J168" s="254">
        <f t="shared" si="10"/>
        <v>0</v>
      </c>
      <c r="K168" s="250" t="s">
        <v>371</v>
      </c>
      <c r="L168" s="255"/>
      <c r="M168" s="256" t="s">
        <v>21</v>
      </c>
      <c r="N168" s="257" t="s">
        <v>43</v>
      </c>
      <c r="O168" s="4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AR168" s="24" t="s">
        <v>413</v>
      </c>
      <c r="AT168" s="24" t="s">
        <v>347</v>
      </c>
      <c r="AU168" s="24" t="s">
        <v>82</v>
      </c>
      <c r="AY168" s="24" t="s">
        <v>139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24" t="s">
        <v>80</v>
      </c>
      <c r="BK168" s="203">
        <f t="shared" si="19"/>
        <v>0</v>
      </c>
      <c r="BL168" s="24" t="s">
        <v>291</v>
      </c>
      <c r="BM168" s="24" t="s">
        <v>1410</v>
      </c>
    </row>
    <row r="169" spans="2:65" s="1" customFormat="1" ht="14.45" customHeight="1">
      <c r="B169" s="41"/>
      <c r="C169" s="248" t="s">
        <v>627</v>
      </c>
      <c r="D169" s="248" t="s">
        <v>347</v>
      </c>
      <c r="E169" s="249" t="s">
        <v>1411</v>
      </c>
      <c r="F169" s="250" t="s">
        <v>1412</v>
      </c>
      <c r="G169" s="251" t="s">
        <v>159</v>
      </c>
      <c r="H169" s="252">
        <v>86</v>
      </c>
      <c r="I169" s="253"/>
      <c r="J169" s="254">
        <f t="shared" si="10"/>
        <v>0</v>
      </c>
      <c r="K169" s="250" t="s">
        <v>371</v>
      </c>
      <c r="L169" s="255"/>
      <c r="M169" s="256" t="s">
        <v>21</v>
      </c>
      <c r="N169" s="257" t="s">
        <v>43</v>
      </c>
      <c r="O169" s="4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AR169" s="24" t="s">
        <v>413</v>
      </c>
      <c r="AT169" s="24" t="s">
        <v>347</v>
      </c>
      <c r="AU169" s="24" t="s">
        <v>82</v>
      </c>
      <c r="AY169" s="24" t="s">
        <v>139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24" t="s">
        <v>80</v>
      </c>
      <c r="BK169" s="203">
        <f t="shared" si="19"/>
        <v>0</v>
      </c>
      <c r="BL169" s="24" t="s">
        <v>291</v>
      </c>
      <c r="BM169" s="24" t="s">
        <v>1413</v>
      </c>
    </row>
    <row r="170" spans="2:65" s="1" customFormat="1" ht="34.15" customHeight="1">
      <c r="B170" s="41"/>
      <c r="C170" s="192" t="s">
        <v>631</v>
      </c>
      <c r="D170" s="192" t="s">
        <v>142</v>
      </c>
      <c r="E170" s="193" t="s">
        <v>1414</v>
      </c>
      <c r="F170" s="194" t="s">
        <v>1415</v>
      </c>
      <c r="G170" s="195" t="s">
        <v>203</v>
      </c>
      <c r="H170" s="196">
        <v>15</v>
      </c>
      <c r="I170" s="197"/>
      <c r="J170" s="198">
        <f t="shared" si="10"/>
        <v>0</v>
      </c>
      <c r="K170" s="194" t="s">
        <v>146</v>
      </c>
      <c r="L170" s="61"/>
      <c r="M170" s="199" t="s">
        <v>21</v>
      </c>
      <c r="N170" s="200" t="s">
        <v>43</v>
      </c>
      <c r="O170" s="4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AR170" s="24" t="s">
        <v>291</v>
      </c>
      <c r="AT170" s="24" t="s">
        <v>142</v>
      </c>
      <c r="AU170" s="24" t="s">
        <v>82</v>
      </c>
      <c r="AY170" s="24" t="s">
        <v>139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24" t="s">
        <v>80</v>
      </c>
      <c r="BK170" s="203">
        <f t="shared" si="19"/>
        <v>0</v>
      </c>
      <c r="BL170" s="24" t="s">
        <v>291</v>
      </c>
      <c r="BM170" s="24" t="s">
        <v>1416</v>
      </c>
    </row>
    <row r="171" spans="2:65" s="1" customFormat="1" ht="14.45" customHeight="1">
      <c r="B171" s="41"/>
      <c r="C171" s="248" t="s">
        <v>635</v>
      </c>
      <c r="D171" s="248" t="s">
        <v>347</v>
      </c>
      <c r="E171" s="249" t="s">
        <v>1417</v>
      </c>
      <c r="F171" s="250" t="s">
        <v>1418</v>
      </c>
      <c r="G171" s="251" t="s">
        <v>1419</v>
      </c>
      <c r="H171" s="252">
        <v>2.0249999999999999</v>
      </c>
      <c r="I171" s="253"/>
      <c r="J171" s="254">
        <f t="shared" si="10"/>
        <v>0</v>
      </c>
      <c r="K171" s="250" t="s">
        <v>146</v>
      </c>
      <c r="L171" s="255"/>
      <c r="M171" s="256" t="s">
        <v>21</v>
      </c>
      <c r="N171" s="257" t="s">
        <v>43</v>
      </c>
      <c r="O171" s="42"/>
      <c r="P171" s="201">
        <f t="shared" si="11"/>
        <v>0</v>
      </c>
      <c r="Q171" s="201">
        <v>1E-3</v>
      </c>
      <c r="R171" s="201">
        <f t="shared" si="12"/>
        <v>2.0249999999999999E-3</v>
      </c>
      <c r="S171" s="201">
        <v>0</v>
      </c>
      <c r="T171" s="202">
        <f t="shared" si="13"/>
        <v>0</v>
      </c>
      <c r="AR171" s="24" t="s">
        <v>413</v>
      </c>
      <c r="AT171" s="24" t="s">
        <v>347</v>
      </c>
      <c r="AU171" s="24" t="s">
        <v>82</v>
      </c>
      <c r="AY171" s="24" t="s">
        <v>139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24" t="s">
        <v>80</v>
      </c>
      <c r="BK171" s="203">
        <f t="shared" si="19"/>
        <v>0</v>
      </c>
      <c r="BL171" s="24" t="s">
        <v>291</v>
      </c>
      <c r="BM171" s="24" t="s">
        <v>1420</v>
      </c>
    </row>
    <row r="172" spans="2:65" s="1" customFormat="1" ht="27">
      <c r="B172" s="41"/>
      <c r="C172" s="63"/>
      <c r="D172" s="206" t="s">
        <v>1243</v>
      </c>
      <c r="E172" s="63"/>
      <c r="F172" s="265" t="s">
        <v>1421</v>
      </c>
      <c r="G172" s="63"/>
      <c r="H172" s="63"/>
      <c r="I172" s="163"/>
      <c r="J172" s="63"/>
      <c r="K172" s="63"/>
      <c r="L172" s="61"/>
      <c r="M172" s="266"/>
      <c r="N172" s="42"/>
      <c r="O172" s="42"/>
      <c r="P172" s="42"/>
      <c r="Q172" s="42"/>
      <c r="R172" s="42"/>
      <c r="S172" s="42"/>
      <c r="T172" s="78"/>
      <c r="AT172" s="24" t="s">
        <v>1243</v>
      </c>
      <c r="AU172" s="24" t="s">
        <v>82</v>
      </c>
    </row>
    <row r="173" spans="2:65" s="12" customFormat="1" ht="13.5">
      <c r="B173" s="215"/>
      <c r="C173" s="216"/>
      <c r="D173" s="206" t="s">
        <v>149</v>
      </c>
      <c r="E173" s="217" t="s">
        <v>21</v>
      </c>
      <c r="F173" s="218" t="s">
        <v>1422</v>
      </c>
      <c r="G173" s="216"/>
      <c r="H173" s="219">
        <v>2.0249999999999999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149</v>
      </c>
      <c r="AU173" s="225" t="s">
        <v>82</v>
      </c>
      <c r="AV173" s="12" t="s">
        <v>82</v>
      </c>
      <c r="AW173" s="12" t="s">
        <v>35</v>
      </c>
      <c r="AX173" s="12" t="s">
        <v>80</v>
      </c>
      <c r="AY173" s="225" t="s">
        <v>139</v>
      </c>
    </row>
    <row r="174" spans="2:65" s="1" customFormat="1" ht="14.45" customHeight="1">
      <c r="B174" s="41"/>
      <c r="C174" s="192" t="s">
        <v>641</v>
      </c>
      <c r="D174" s="192" t="s">
        <v>142</v>
      </c>
      <c r="E174" s="193" t="s">
        <v>1423</v>
      </c>
      <c r="F174" s="194" t="s">
        <v>1424</v>
      </c>
      <c r="G174" s="195" t="s">
        <v>159</v>
      </c>
      <c r="H174" s="196">
        <v>10</v>
      </c>
      <c r="I174" s="197"/>
      <c r="J174" s="198">
        <f t="shared" ref="J174:J180" si="20">ROUND(I174*H174,2)</f>
        <v>0</v>
      </c>
      <c r="K174" s="194" t="s">
        <v>146</v>
      </c>
      <c r="L174" s="61"/>
      <c r="M174" s="199" t="s">
        <v>21</v>
      </c>
      <c r="N174" s="200" t="s">
        <v>43</v>
      </c>
      <c r="O174" s="42"/>
      <c r="P174" s="201">
        <f t="shared" ref="P174:P180" si="21">O174*H174</f>
        <v>0</v>
      </c>
      <c r="Q174" s="201">
        <v>0</v>
      </c>
      <c r="R174" s="201">
        <f t="shared" ref="R174:R180" si="22">Q174*H174</f>
        <v>0</v>
      </c>
      <c r="S174" s="201">
        <v>0</v>
      </c>
      <c r="T174" s="202">
        <f t="shared" ref="T174:T180" si="23">S174*H174</f>
        <v>0</v>
      </c>
      <c r="AR174" s="24" t="s">
        <v>291</v>
      </c>
      <c r="AT174" s="24" t="s">
        <v>142</v>
      </c>
      <c r="AU174" s="24" t="s">
        <v>82</v>
      </c>
      <c r="AY174" s="24" t="s">
        <v>139</v>
      </c>
      <c r="BE174" s="203">
        <f t="shared" ref="BE174:BE180" si="24">IF(N174="základní",J174,0)</f>
        <v>0</v>
      </c>
      <c r="BF174" s="203">
        <f t="shared" ref="BF174:BF180" si="25">IF(N174="snížená",J174,0)</f>
        <v>0</v>
      </c>
      <c r="BG174" s="203">
        <f t="shared" ref="BG174:BG180" si="26">IF(N174="zákl. přenesená",J174,0)</f>
        <v>0</v>
      </c>
      <c r="BH174" s="203">
        <f t="shared" ref="BH174:BH180" si="27">IF(N174="sníž. přenesená",J174,0)</f>
        <v>0</v>
      </c>
      <c r="BI174" s="203">
        <f t="shared" ref="BI174:BI180" si="28">IF(N174="nulová",J174,0)</f>
        <v>0</v>
      </c>
      <c r="BJ174" s="24" t="s">
        <v>80</v>
      </c>
      <c r="BK174" s="203">
        <f t="shared" ref="BK174:BK180" si="29">ROUND(I174*H174,2)</f>
        <v>0</v>
      </c>
      <c r="BL174" s="24" t="s">
        <v>291</v>
      </c>
      <c r="BM174" s="24" t="s">
        <v>1425</v>
      </c>
    </row>
    <row r="175" spans="2:65" s="1" customFormat="1" ht="14.45" customHeight="1">
      <c r="B175" s="41"/>
      <c r="C175" s="248" t="s">
        <v>645</v>
      </c>
      <c r="D175" s="248" t="s">
        <v>347</v>
      </c>
      <c r="E175" s="249" t="s">
        <v>1426</v>
      </c>
      <c r="F175" s="250" t="s">
        <v>1427</v>
      </c>
      <c r="G175" s="251" t="s">
        <v>159</v>
      </c>
      <c r="H175" s="252">
        <v>10</v>
      </c>
      <c r="I175" s="253"/>
      <c r="J175" s="254">
        <f t="shared" si="20"/>
        <v>0</v>
      </c>
      <c r="K175" s="250" t="s">
        <v>146</v>
      </c>
      <c r="L175" s="255"/>
      <c r="M175" s="256" t="s">
        <v>21</v>
      </c>
      <c r="N175" s="257" t="s">
        <v>43</v>
      </c>
      <c r="O175" s="42"/>
      <c r="P175" s="201">
        <f t="shared" si="21"/>
        <v>0</v>
      </c>
      <c r="Q175" s="201">
        <v>1.2E-4</v>
      </c>
      <c r="R175" s="201">
        <f t="shared" si="22"/>
        <v>1.2000000000000001E-3</v>
      </c>
      <c r="S175" s="201">
        <v>0</v>
      </c>
      <c r="T175" s="202">
        <f t="shared" si="23"/>
        <v>0</v>
      </c>
      <c r="AR175" s="24" t="s">
        <v>413</v>
      </c>
      <c r="AT175" s="24" t="s">
        <v>347</v>
      </c>
      <c r="AU175" s="24" t="s">
        <v>82</v>
      </c>
      <c r="AY175" s="24" t="s">
        <v>139</v>
      </c>
      <c r="BE175" s="203">
        <f t="shared" si="24"/>
        <v>0</v>
      </c>
      <c r="BF175" s="203">
        <f t="shared" si="25"/>
        <v>0</v>
      </c>
      <c r="BG175" s="203">
        <f t="shared" si="26"/>
        <v>0</v>
      </c>
      <c r="BH175" s="203">
        <f t="shared" si="27"/>
        <v>0</v>
      </c>
      <c r="BI175" s="203">
        <f t="shared" si="28"/>
        <v>0</v>
      </c>
      <c r="BJ175" s="24" t="s">
        <v>80</v>
      </c>
      <c r="BK175" s="203">
        <f t="shared" si="29"/>
        <v>0</v>
      </c>
      <c r="BL175" s="24" t="s">
        <v>291</v>
      </c>
      <c r="BM175" s="24" t="s">
        <v>1428</v>
      </c>
    </row>
    <row r="176" spans="2:65" s="1" customFormat="1" ht="14.45" customHeight="1">
      <c r="B176" s="41"/>
      <c r="C176" s="192" t="s">
        <v>650</v>
      </c>
      <c r="D176" s="192" t="s">
        <v>142</v>
      </c>
      <c r="E176" s="193" t="s">
        <v>1429</v>
      </c>
      <c r="F176" s="194" t="s">
        <v>1430</v>
      </c>
      <c r="G176" s="195" t="s">
        <v>159</v>
      </c>
      <c r="H176" s="196">
        <v>1</v>
      </c>
      <c r="I176" s="197"/>
      <c r="J176" s="198">
        <f t="shared" si="20"/>
        <v>0</v>
      </c>
      <c r="K176" s="194" t="s">
        <v>146</v>
      </c>
      <c r="L176" s="61"/>
      <c r="M176" s="199" t="s">
        <v>21</v>
      </c>
      <c r="N176" s="200" t="s">
        <v>43</v>
      </c>
      <c r="O176" s="42"/>
      <c r="P176" s="201">
        <f t="shared" si="21"/>
        <v>0</v>
      </c>
      <c r="Q176" s="201">
        <v>0</v>
      </c>
      <c r="R176" s="201">
        <f t="shared" si="22"/>
        <v>0</v>
      </c>
      <c r="S176" s="201">
        <v>0</v>
      </c>
      <c r="T176" s="202">
        <f t="shared" si="23"/>
        <v>0</v>
      </c>
      <c r="AR176" s="24" t="s">
        <v>291</v>
      </c>
      <c r="AT176" s="24" t="s">
        <v>142</v>
      </c>
      <c r="AU176" s="24" t="s">
        <v>82</v>
      </c>
      <c r="AY176" s="24" t="s">
        <v>139</v>
      </c>
      <c r="BE176" s="203">
        <f t="shared" si="24"/>
        <v>0</v>
      </c>
      <c r="BF176" s="203">
        <f t="shared" si="25"/>
        <v>0</v>
      </c>
      <c r="BG176" s="203">
        <f t="shared" si="26"/>
        <v>0</v>
      </c>
      <c r="BH176" s="203">
        <f t="shared" si="27"/>
        <v>0</v>
      </c>
      <c r="BI176" s="203">
        <f t="shared" si="28"/>
        <v>0</v>
      </c>
      <c r="BJ176" s="24" t="s">
        <v>80</v>
      </c>
      <c r="BK176" s="203">
        <f t="shared" si="29"/>
        <v>0</v>
      </c>
      <c r="BL176" s="24" t="s">
        <v>291</v>
      </c>
      <c r="BM176" s="24" t="s">
        <v>1431</v>
      </c>
    </row>
    <row r="177" spans="2:65" s="1" customFormat="1" ht="14.45" customHeight="1">
      <c r="B177" s="41"/>
      <c r="C177" s="248" t="s">
        <v>654</v>
      </c>
      <c r="D177" s="248" t="s">
        <v>347</v>
      </c>
      <c r="E177" s="249" t="s">
        <v>1432</v>
      </c>
      <c r="F177" s="250" t="s">
        <v>1433</v>
      </c>
      <c r="G177" s="251" t="s">
        <v>159</v>
      </c>
      <c r="H177" s="252">
        <v>1</v>
      </c>
      <c r="I177" s="253"/>
      <c r="J177" s="254">
        <f t="shared" si="20"/>
        <v>0</v>
      </c>
      <c r="K177" s="250" t="s">
        <v>146</v>
      </c>
      <c r="L177" s="255"/>
      <c r="M177" s="256" t="s">
        <v>21</v>
      </c>
      <c r="N177" s="257" t="s">
        <v>43</v>
      </c>
      <c r="O177" s="42"/>
      <c r="P177" s="201">
        <f t="shared" si="21"/>
        <v>0</v>
      </c>
      <c r="Q177" s="201">
        <v>6.8999999999999999E-3</v>
      </c>
      <c r="R177" s="201">
        <f t="shared" si="22"/>
        <v>6.8999999999999999E-3</v>
      </c>
      <c r="S177" s="201">
        <v>0</v>
      </c>
      <c r="T177" s="202">
        <f t="shared" si="23"/>
        <v>0</v>
      </c>
      <c r="AR177" s="24" t="s">
        <v>413</v>
      </c>
      <c r="AT177" s="24" t="s">
        <v>347</v>
      </c>
      <c r="AU177" s="24" t="s">
        <v>82</v>
      </c>
      <c r="AY177" s="24" t="s">
        <v>139</v>
      </c>
      <c r="BE177" s="203">
        <f t="shared" si="24"/>
        <v>0</v>
      </c>
      <c r="BF177" s="203">
        <f t="shared" si="25"/>
        <v>0</v>
      </c>
      <c r="BG177" s="203">
        <f t="shared" si="26"/>
        <v>0</v>
      </c>
      <c r="BH177" s="203">
        <f t="shared" si="27"/>
        <v>0</v>
      </c>
      <c r="BI177" s="203">
        <f t="shared" si="28"/>
        <v>0</v>
      </c>
      <c r="BJ177" s="24" t="s">
        <v>80</v>
      </c>
      <c r="BK177" s="203">
        <f t="shared" si="29"/>
        <v>0</v>
      </c>
      <c r="BL177" s="24" t="s">
        <v>291</v>
      </c>
      <c r="BM177" s="24" t="s">
        <v>1434</v>
      </c>
    </row>
    <row r="178" spans="2:65" s="1" customFormat="1" ht="14.45" customHeight="1">
      <c r="B178" s="41"/>
      <c r="C178" s="192" t="s">
        <v>658</v>
      </c>
      <c r="D178" s="192" t="s">
        <v>142</v>
      </c>
      <c r="E178" s="193" t="s">
        <v>1435</v>
      </c>
      <c r="F178" s="194" t="s">
        <v>1436</v>
      </c>
      <c r="G178" s="195" t="s">
        <v>159</v>
      </c>
      <c r="H178" s="196">
        <v>5</v>
      </c>
      <c r="I178" s="197"/>
      <c r="J178" s="198">
        <f t="shared" si="20"/>
        <v>0</v>
      </c>
      <c r="K178" s="194" t="s">
        <v>371</v>
      </c>
      <c r="L178" s="61"/>
      <c r="M178" s="199" t="s">
        <v>21</v>
      </c>
      <c r="N178" s="200" t="s">
        <v>43</v>
      </c>
      <c r="O178" s="42"/>
      <c r="P178" s="201">
        <f t="shared" si="21"/>
        <v>0</v>
      </c>
      <c r="Q178" s="201">
        <v>0</v>
      </c>
      <c r="R178" s="201">
        <f t="shared" si="22"/>
        <v>0</v>
      </c>
      <c r="S178" s="201">
        <v>0</v>
      </c>
      <c r="T178" s="202">
        <f t="shared" si="23"/>
        <v>0</v>
      </c>
      <c r="AR178" s="24" t="s">
        <v>291</v>
      </c>
      <c r="AT178" s="24" t="s">
        <v>142</v>
      </c>
      <c r="AU178" s="24" t="s">
        <v>82</v>
      </c>
      <c r="AY178" s="24" t="s">
        <v>139</v>
      </c>
      <c r="BE178" s="203">
        <f t="shared" si="24"/>
        <v>0</v>
      </c>
      <c r="BF178" s="203">
        <f t="shared" si="25"/>
        <v>0</v>
      </c>
      <c r="BG178" s="203">
        <f t="shared" si="26"/>
        <v>0</v>
      </c>
      <c r="BH178" s="203">
        <f t="shared" si="27"/>
        <v>0</v>
      </c>
      <c r="BI178" s="203">
        <f t="shared" si="28"/>
        <v>0</v>
      </c>
      <c r="BJ178" s="24" t="s">
        <v>80</v>
      </c>
      <c r="BK178" s="203">
        <f t="shared" si="29"/>
        <v>0</v>
      </c>
      <c r="BL178" s="24" t="s">
        <v>291</v>
      </c>
      <c r="BM178" s="24" t="s">
        <v>1437</v>
      </c>
    </row>
    <row r="179" spans="2:65" s="1" customFormat="1" ht="34.15" customHeight="1">
      <c r="B179" s="41"/>
      <c r="C179" s="192" t="s">
        <v>662</v>
      </c>
      <c r="D179" s="192" t="s">
        <v>142</v>
      </c>
      <c r="E179" s="193" t="s">
        <v>1438</v>
      </c>
      <c r="F179" s="194" t="s">
        <v>1439</v>
      </c>
      <c r="G179" s="195" t="s">
        <v>176</v>
      </c>
      <c r="H179" s="196">
        <v>0.39</v>
      </c>
      <c r="I179" s="197"/>
      <c r="J179" s="198">
        <f t="shared" si="20"/>
        <v>0</v>
      </c>
      <c r="K179" s="194" t="s">
        <v>146</v>
      </c>
      <c r="L179" s="61"/>
      <c r="M179" s="199" t="s">
        <v>21</v>
      </c>
      <c r="N179" s="200" t="s">
        <v>43</v>
      </c>
      <c r="O179" s="42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AR179" s="24" t="s">
        <v>291</v>
      </c>
      <c r="AT179" s="24" t="s">
        <v>142</v>
      </c>
      <c r="AU179" s="24" t="s">
        <v>82</v>
      </c>
      <c r="AY179" s="24" t="s">
        <v>139</v>
      </c>
      <c r="BE179" s="203">
        <f t="shared" si="24"/>
        <v>0</v>
      </c>
      <c r="BF179" s="203">
        <f t="shared" si="25"/>
        <v>0</v>
      </c>
      <c r="BG179" s="203">
        <f t="shared" si="26"/>
        <v>0</v>
      </c>
      <c r="BH179" s="203">
        <f t="shared" si="27"/>
        <v>0</v>
      </c>
      <c r="BI179" s="203">
        <f t="shared" si="28"/>
        <v>0</v>
      </c>
      <c r="BJ179" s="24" t="s">
        <v>80</v>
      </c>
      <c r="BK179" s="203">
        <f t="shared" si="29"/>
        <v>0</v>
      </c>
      <c r="BL179" s="24" t="s">
        <v>291</v>
      </c>
      <c r="BM179" s="24" t="s">
        <v>1440</v>
      </c>
    </row>
    <row r="180" spans="2:65" s="1" customFormat="1" ht="34.15" customHeight="1">
      <c r="B180" s="41"/>
      <c r="C180" s="192" t="s">
        <v>667</v>
      </c>
      <c r="D180" s="192" t="s">
        <v>142</v>
      </c>
      <c r="E180" s="193" t="s">
        <v>1441</v>
      </c>
      <c r="F180" s="194" t="s">
        <v>1442</v>
      </c>
      <c r="G180" s="195" t="s">
        <v>176</v>
      </c>
      <c r="H180" s="196">
        <v>0.39</v>
      </c>
      <c r="I180" s="197"/>
      <c r="J180" s="198">
        <f t="shared" si="20"/>
        <v>0</v>
      </c>
      <c r="K180" s="194" t="s">
        <v>146</v>
      </c>
      <c r="L180" s="61"/>
      <c r="M180" s="199" t="s">
        <v>21</v>
      </c>
      <c r="N180" s="200" t="s">
        <v>43</v>
      </c>
      <c r="O180" s="42"/>
      <c r="P180" s="201">
        <f t="shared" si="21"/>
        <v>0</v>
      </c>
      <c r="Q180" s="201">
        <v>0</v>
      </c>
      <c r="R180" s="201">
        <f t="shared" si="22"/>
        <v>0</v>
      </c>
      <c r="S180" s="201">
        <v>0</v>
      </c>
      <c r="T180" s="202">
        <f t="shared" si="23"/>
        <v>0</v>
      </c>
      <c r="AR180" s="24" t="s">
        <v>291</v>
      </c>
      <c r="AT180" s="24" t="s">
        <v>142</v>
      </c>
      <c r="AU180" s="24" t="s">
        <v>82</v>
      </c>
      <c r="AY180" s="24" t="s">
        <v>139</v>
      </c>
      <c r="BE180" s="203">
        <f t="shared" si="24"/>
        <v>0</v>
      </c>
      <c r="BF180" s="203">
        <f t="shared" si="25"/>
        <v>0</v>
      </c>
      <c r="BG180" s="203">
        <f t="shared" si="26"/>
        <v>0</v>
      </c>
      <c r="BH180" s="203">
        <f t="shared" si="27"/>
        <v>0</v>
      </c>
      <c r="BI180" s="203">
        <f t="shared" si="28"/>
        <v>0</v>
      </c>
      <c r="BJ180" s="24" t="s">
        <v>80</v>
      </c>
      <c r="BK180" s="203">
        <f t="shared" si="29"/>
        <v>0</v>
      </c>
      <c r="BL180" s="24" t="s">
        <v>291</v>
      </c>
      <c r="BM180" s="24" t="s">
        <v>1443</v>
      </c>
    </row>
    <row r="181" spans="2:65" s="10" customFormat="1" ht="29.85" customHeight="1">
      <c r="B181" s="176"/>
      <c r="C181" s="177"/>
      <c r="D181" s="178" t="s">
        <v>71</v>
      </c>
      <c r="E181" s="190" t="s">
        <v>1444</v>
      </c>
      <c r="F181" s="190" t="s">
        <v>1445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SUM(P182:P185)</f>
        <v>0</v>
      </c>
      <c r="Q181" s="184"/>
      <c r="R181" s="185">
        <f>SUM(R182:R185)</f>
        <v>0</v>
      </c>
      <c r="S181" s="184"/>
      <c r="T181" s="186">
        <f>SUM(T182:T185)</f>
        <v>0</v>
      </c>
      <c r="AR181" s="187" t="s">
        <v>82</v>
      </c>
      <c r="AT181" s="188" t="s">
        <v>71</v>
      </c>
      <c r="AU181" s="188" t="s">
        <v>80</v>
      </c>
      <c r="AY181" s="187" t="s">
        <v>139</v>
      </c>
      <c r="BK181" s="189">
        <f>SUM(BK182:BK185)</f>
        <v>0</v>
      </c>
    </row>
    <row r="182" spans="2:65" s="1" customFormat="1" ht="14.45" customHeight="1">
      <c r="B182" s="41"/>
      <c r="C182" s="192" t="s">
        <v>672</v>
      </c>
      <c r="D182" s="192" t="s">
        <v>142</v>
      </c>
      <c r="E182" s="193" t="s">
        <v>1446</v>
      </c>
      <c r="F182" s="194" t="s">
        <v>1447</v>
      </c>
      <c r="G182" s="195" t="s">
        <v>159</v>
      </c>
      <c r="H182" s="196">
        <v>1</v>
      </c>
      <c r="I182" s="197"/>
      <c r="J182" s="198">
        <f>ROUND(I182*H182,2)</f>
        <v>0</v>
      </c>
      <c r="K182" s="194" t="s">
        <v>371</v>
      </c>
      <c r="L182" s="61"/>
      <c r="M182" s="199" t="s">
        <v>21</v>
      </c>
      <c r="N182" s="200" t="s">
        <v>43</v>
      </c>
      <c r="O182" s="4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AR182" s="24" t="s">
        <v>291</v>
      </c>
      <c r="AT182" s="24" t="s">
        <v>142</v>
      </c>
      <c r="AU182" s="24" t="s">
        <v>82</v>
      </c>
      <c r="AY182" s="24" t="s">
        <v>139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4" t="s">
        <v>80</v>
      </c>
      <c r="BK182" s="203">
        <f>ROUND(I182*H182,2)</f>
        <v>0</v>
      </c>
      <c r="BL182" s="24" t="s">
        <v>291</v>
      </c>
      <c r="BM182" s="24" t="s">
        <v>1448</v>
      </c>
    </row>
    <row r="183" spans="2:65" s="1" customFormat="1" ht="14.45" customHeight="1">
      <c r="B183" s="41"/>
      <c r="C183" s="248" t="s">
        <v>676</v>
      </c>
      <c r="D183" s="248" t="s">
        <v>347</v>
      </c>
      <c r="E183" s="249" t="s">
        <v>1449</v>
      </c>
      <c r="F183" s="250" t="s">
        <v>1450</v>
      </c>
      <c r="G183" s="251" t="s">
        <v>990</v>
      </c>
      <c r="H183" s="252">
        <v>1</v>
      </c>
      <c r="I183" s="253"/>
      <c r="J183" s="254">
        <f>ROUND(I183*H183,2)</f>
        <v>0</v>
      </c>
      <c r="K183" s="250" t="s">
        <v>371</v>
      </c>
      <c r="L183" s="255"/>
      <c r="M183" s="256" t="s">
        <v>21</v>
      </c>
      <c r="N183" s="257" t="s">
        <v>43</v>
      </c>
      <c r="O183" s="4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AR183" s="24" t="s">
        <v>413</v>
      </c>
      <c r="AT183" s="24" t="s">
        <v>347</v>
      </c>
      <c r="AU183" s="24" t="s">
        <v>82</v>
      </c>
      <c r="AY183" s="24" t="s">
        <v>139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24" t="s">
        <v>80</v>
      </c>
      <c r="BK183" s="203">
        <f>ROUND(I183*H183,2)</f>
        <v>0</v>
      </c>
      <c r="BL183" s="24" t="s">
        <v>291</v>
      </c>
      <c r="BM183" s="24" t="s">
        <v>1451</v>
      </c>
    </row>
    <row r="184" spans="2:65" s="1" customFormat="1" ht="40.5">
      <c r="B184" s="41"/>
      <c r="C184" s="63"/>
      <c r="D184" s="206" t="s">
        <v>1243</v>
      </c>
      <c r="E184" s="63"/>
      <c r="F184" s="265" t="s">
        <v>1452</v>
      </c>
      <c r="G184" s="63"/>
      <c r="H184" s="63"/>
      <c r="I184" s="163"/>
      <c r="J184" s="63"/>
      <c r="K184" s="63"/>
      <c r="L184" s="61"/>
      <c r="M184" s="266"/>
      <c r="N184" s="42"/>
      <c r="O184" s="42"/>
      <c r="P184" s="42"/>
      <c r="Q184" s="42"/>
      <c r="R184" s="42"/>
      <c r="S184" s="42"/>
      <c r="T184" s="78"/>
      <c r="AT184" s="24" t="s">
        <v>1243</v>
      </c>
      <c r="AU184" s="24" t="s">
        <v>82</v>
      </c>
    </row>
    <row r="185" spans="2:65" s="1" customFormat="1" ht="34.15" customHeight="1">
      <c r="B185" s="41"/>
      <c r="C185" s="192" t="s">
        <v>680</v>
      </c>
      <c r="D185" s="192" t="s">
        <v>142</v>
      </c>
      <c r="E185" s="193" t="s">
        <v>1453</v>
      </c>
      <c r="F185" s="194" t="s">
        <v>1454</v>
      </c>
      <c r="G185" s="195" t="s">
        <v>1455</v>
      </c>
      <c r="H185" s="267"/>
      <c r="I185" s="197"/>
      <c r="J185" s="198">
        <f>ROUND(I185*H185,2)</f>
        <v>0</v>
      </c>
      <c r="K185" s="194" t="s">
        <v>146</v>
      </c>
      <c r="L185" s="61"/>
      <c r="M185" s="199" t="s">
        <v>21</v>
      </c>
      <c r="N185" s="261" t="s">
        <v>43</v>
      </c>
      <c r="O185" s="262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AR185" s="24" t="s">
        <v>291</v>
      </c>
      <c r="AT185" s="24" t="s">
        <v>142</v>
      </c>
      <c r="AU185" s="24" t="s">
        <v>82</v>
      </c>
      <c r="AY185" s="24" t="s">
        <v>139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4" t="s">
        <v>80</v>
      </c>
      <c r="BK185" s="203">
        <f>ROUND(I185*H185,2)</f>
        <v>0</v>
      </c>
      <c r="BL185" s="24" t="s">
        <v>291</v>
      </c>
      <c r="BM185" s="24" t="s">
        <v>1456</v>
      </c>
    </row>
    <row r="186" spans="2:65" s="1" customFormat="1" ht="6.95" customHeight="1">
      <c r="B186" s="56"/>
      <c r="C186" s="57"/>
      <c r="D186" s="57"/>
      <c r="E186" s="57"/>
      <c r="F186" s="57"/>
      <c r="G186" s="57"/>
      <c r="H186" s="57"/>
      <c r="I186" s="139"/>
      <c r="J186" s="57"/>
      <c r="K186" s="57"/>
      <c r="L186" s="61"/>
    </row>
  </sheetData>
  <sheetProtection algorithmName="SHA-512" hashValue="VZb2FUWfMbhW8Vk4PYCLBhtcj22PCGE0PRwAEaKdUZepAdjE6F+9s7RXvKJRoHqewX11j29mvqA91WTwHmwOkQ==" saltValue="KDdiGp3iM+9ZIRu7x36BmxdAzgUnvEbYI9o/nnEH57MD0pY7Y0YDSmTuulv5kdDHNzzxtyMZeBDKLnAixxby9w==" spinCount="100000" sheet="1" objects="1" scenarios="1" formatColumns="0" formatRows="0" autoFilter="0"/>
  <autoFilter ref="C83:K185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11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92" t="s">
        <v>96</v>
      </c>
      <c r="H1" s="392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4.45" customHeight="1">
      <c r="B7" s="28"/>
      <c r="C7" s="29"/>
      <c r="D7" s="29"/>
      <c r="E7" s="384" t="str">
        <f>'Rekapitulace stavby'!K6</f>
        <v>Modernizace sociálního zařízení v budovách SZŠ a VOŠ Cheb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1457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16.3.2018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4.45" customHeight="1">
      <c r="B24" s="121"/>
      <c r="C24" s="122"/>
      <c r="D24" s="122"/>
      <c r="E24" s="353" t="s">
        <v>21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ROUND(SUM(BE78:BE140), 2)</f>
        <v>0</v>
      </c>
      <c r="G30" s="42"/>
      <c r="H30" s="42"/>
      <c r="I30" s="131">
        <v>0.21</v>
      </c>
      <c r="J30" s="130">
        <f>ROUND(ROUND((SUM(BE78:BE140)),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ROUND(SUM(BF78:BF140), 2)</f>
        <v>0</v>
      </c>
      <c r="G31" s="42"/>
      <c r="H31" s="42"/>
      <c r="I31" s="131">
        <v>0.15</v>
      </c>
      <c r="J31" s="130">
        <f>ROUND(ROUND((SUM(BF78:BF140)),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ROUND(SUM(BG78:BG140),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ROUND(SUM(BH78:BH140),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ROUND(SUM(BI78:BI140),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4.45" customHeight="1">
      <c r="B45" s="41"/>
      <c r="C45" s="42"/>
      <c r="D45" s="42"/>
      <c r="E45" s="384" t="str">
        <f>E7</f>
        <v>Modernizace sociálního zařízení v budovách SZŠ a VOŠ Cheb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6.149999999999999" customHeight="1">
      <c r="B47" s="41"/>
      <c r="C47" s="42"/>
      <c r="D47" s="42"/>
      <c r="E47" s="386" t="str">
        <f>E9</f>
        <v>VZT - Vzduchotechnika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Cheb</v>
      </c>
      <c r="G49" s="42"/>
      <c r="H49" s="42"/>
      <c r="I49" s="119" t="s">
        <v>25</v>
      </c>
      <c r="J49" s="120" t="str">
        <f>IF(J12="","",J12)</f>
        <v>16.3.2018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SZŠ a VOŠ CHEB, Hradební 58/10, Cheb</v>
      </c>
      <c r="G51" s="42"/>
      <c r="H51" s="42"/>
      <c r="I51" s="119" t="s">
        <v>33</v>
      </c>
      <c r="J51" s="353" t="str">
        <f>E21</f>
        <v>G-Projekt Ing. Roman Gajdoš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1458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7" customFormat="1" ht="24.95" customHeight="1">
      <c r="B58" s="149"/>
      <c r="C58" s="150"/>
      <c r="D58" s="151" t="s">
        <v>1459</v>
      </c>
      <c r="E58" s="152"/>
      <c r="F58" s="152"/>
      <c r="G58" s="152"/>
      <c r="H58" s="152"/>
      <c r="I58" s="153"/>
      <c r="J58" s="154">
        <f>J137</f>
        <v>0</v>
      </c>
      <c r="K58" s="155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5" s="1" customFormat="1" ht="36.950000000000003" customHeight="1">
      <c r="B65" s="41"/>
      <c r="C65" s="62" t="s">
        <v>123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5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5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5" s="1" customFormat="1" ht="14.45" customHeight="1">
      <c r="B68" s="41"/>
      <c r="C68" s="63"/>
      <c r="D68" s="63"/>
      <c r="E68" s="389" t="str">
        <f>E7</f>
        <v>Modernizace sociálního zařízení v budovách SZŠ a VOŠ Cheb</v>
      </c>
      <c r="F68" s="390"/>
      <c r="G68" s="390"/>
      <c r="H68" s="390"/>
      <c r="I68" s="163"/>
      <c r="J68" s="63"/>
      <c r="K68" s="63"/>
      <c r="L68" s="61"/>
    </row>
    <row r="69" spans="2:65" s="1" customFormat="1" ht="14.45" customHeight="1">
      <c r="B69" s="41"/>
      <c r="C69" s="65" t="s">
        <v>101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5" s="1" customFormat="1" ht="16.149999999999999" customHeight="1">
      <c r="B70" s="41"/>
      <c r="C70" s="63"/>
      <c r="D70" s="63"/>
      <c r="E70" s="364" t="str">
        <f>E9</f>
        <v>VZT - Vzduchotechnika</v>
      </c>
      <c r="F70" s="391"/>
      <c r="G70" s="391"/>
      <c r="H70" s="391"/>
      <c r="I70" s="163"/>
      <c r="J70" s="63"/>
      <c r="K70" s="63"/>
      <c r="L70" s="61"/>
    </row>
    <row r="71" spans="2:65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5" s="1" customFormat="1" ht="18" customHeight="1">
      <c r="B72" s="41"/>
      <c r="C72" s="65" t="s">
        <v>23</v>
      </c>
      <c r="D72" s="63"/>
      <c r="E72" s="63"/>
      <c r="F72" s="164" t="str">
        <f>F12</f>
        <v>Cheb</v>
      </c>
      <c r="G72" s="63"/>
      <c r="H72" s="63"/>
      <c r="I72" s="165" t="s">
        <v>25</v>
      </c>
      <c r="J72" s="73" t="str">
        <f>IF(J12="","",J12)</f>
        <v>16.3.2018</v>
      </c>
      <c r="K72" s="63"/>
      <c r="L72" s="61"/>
    </row>
    <row r="73" spans="2:65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5" s="1" customFormat="1">
      <c r="B74" s="41"/>
      <c r="C74" s="65" t="s">
        <v>27</v>
      </c>
      <c r="D74" s="63"/>
      <c r="E74" s="63"/>
      <c r="F74" s="164" t="str">
        <f>E15</f>
        <v>SZŠ a VOŠ CHEB, Hradební 58/10, Cheb</v>
      </c>
      <c r="G74" s="63"/>
      <c r="H74" s="63"/>
      <c r="I74" s="165" t="s">
        <v>33</v>
      </c>
      <c r="J74" s="164" t="str">
        <f>E21</f>
        <v>G-Projekt Ing. Roman Gajdoš</v>
      </c>
      <c r="K74" s="63"/>
      <c r="L74" s="61"/>
    </row>
    <row r="75" spans="2:65" s="1" customFormat="1" ht="14.45" customHeight="1">
      <c r="B75" s="41"/>
      <c r="C75" s="65" t="s">
        <v>31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5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5" s="9" customFormat="1" ht="29.25" customHeight="1">
      <c r="B77" s="166"/>
      <c r="C77" s="167" t="s">
        <v>124</v>
      </c>
      <c r="D77" s="168" t="s">
        <v>57</v>
      </c>
      <c r="E77" s="168" t="s">
        <v>53</v>
      </c>
      <c r="F77" s="168" t="s">
        <v>125</v>
      </c>
      <c r="G77" s="168" t="s">
        <v>126</v>
      </c>
      <c r="H77" s="168" t="s">
        <v>127</v>
      </c>
      <c r="I77" s="169" t="s">
        <v>128</v>
      </c>
      <c r="J77" s="168" t="s">
        <v>105</v>
      </c>
      <c r="K77" s="170" t="s">
        <v>129</v>
      </c>
      <c r="L77" s="171"/>
      <c r="M77" s="81" t="s">
        <v>130</v>
      </c>
      <c r="N77" s="82" t="s">
        <v>42</v>
      </c>
      <c r="O77" s="82" t="s">
        <v>131</v>
      </c>
      <c r="P77" s="82" t="s">
        <v>132</v>
      </c>
      <c r="Q77" s="82" t="s">
        <v>133</v>
      </c>
      <c r="R77" s="82" t="s">
        <v>134</v>
      </c>
      <c r="S77" s="82" t="s">
        <v>135</v>
      </c>
      <c r="T77" s="83" t="s">
        <v>136</v>
      </c>
    </row>
    <row r="78" spans="2:65" s="1" customFormat="1" ht="29.25" customHeight="1">
      <c r="B78" s="41"/>
      <c r="C78" s="87" t="s">
        <v>106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P79+P137</f>
        <v>0</v>
      </c>
      <c r="Q78" s="85"/>
      <c r="R78" s="173">
        <f>R79+R137</f>
        <v>1739</v>
      </c>
      <c r="S78" s="85"/>
      <c r="T78" s="174">
        <f>T79+T137</f>
        <v>0</v>
      </c>
      <c r="AT78" s="24" t="s">
        <v>71</v>
      </c>
      <c r="AU78" s="24" t="s">
        <v>107</v>
      </c>
      <c r="BK78" s="175">
        <f>BK79+BK137</f>
        <v>0</v>
      </c>
    </row>
    <row r="79" spans="2:65" s="10" customFormat="1" ht="37.35" customHeight="1">
      <c r="B79" s="176"/>
      <c r="C79" s="177"/>
      <c r="D79" s="178" t="s">
        <v>71</v>
      </c>
      <c r="E79" s="179" t="s">
        <v>1460</v>
      </c>
      <c r="F79" s="179" t="s">
        <v>1461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SUM(P80:P136)</f>
        <v>0</v>
      </c>
      <c r="Q79" s="184"/>
      <c r="R79" s="185">
        <f>SUM(R80:R136)</f>
        <v>1739</v>
      </c>
      <c r="S79" s="184"/>
      <c r="T79" s="186">
        <f>SUM(T80:T136)</f>
        <v>0</v>
      </c>
      <c r="AR79" s="187" t="s">
        <v>80</v>
      </c>
      <c r="AT79" s="188" t="s">
        <v>71</v>
      </c>
      <c r="AU79" s="188" t="s">
        <v>72</v>
      </c>
      <c r="AY79" s="187" t="s">
        <v>139</v>
      </c>
      <c r="BK79" s="189">
        <f>SUM(BK80:BK136)</f>
        <v>0</v>
      </c>
    </row>
    <row r="80" spans="2:65" s="1" customFormat="1" ht="14.45" customHeight="1">
      <c r="B80" s="41"/>
      <c r="C80" s="192" t="s">
        <v>80</v>
      </c>
      <c r="D80" s="192" t="s">
        <v>142</v>
      </c>
      <c r="E80" s="193" t="s">
        <v>1462</v>
      </c>
      <c r="F80" s="194" t="s">
        <v>1463</v>
      </c>
      <c r="G80" s="195" t="s">
        <v>1464</v>
      </c>
      <c r="H80" s="196">
        <v>8</v>
      </c>
      <c r="I80" s="197"/>
      <c r="J80" s="198">
        <f t="shared" ref="J80:J111" si="0">ROUND(I80*H80,2)</f>
        <v>0</v>
      </c>
      <c r="K80" s="194" t="s">
        <v>371</v>
      </c>
      <c r="L80" s="61"/>
      <c r="M80" s="199" t="s">
        <v>21</v>
      </c>
      <c r="N80" s="200" t="s">
        <v>43</v>
      </c>
      <c r="O80" s="42"/>
      <c r="P80" s="201">
        <f t="shared" ref="P80:P111" si="1">O80*H80</f>
        <v>0</v>
      </c>
      <c r="Q80" s="201">
        <v>2</v>
      </c>
      <c r="R80" s="201">
        <f t="shared" ref="R80:R111" si="2">Q80*H80</f>
        <v>16</v>
      </c>
      <c r="S80" s="201">
        <v>0</v>
      </c>
      <c r="T80" s="202">
        <f t="shared" ref="T80:T111" si="3">S80*H80</f>
        <v>0</v>
      </c>
      <c r="AR80" s="24" t="s">
        <v>147</v>
      </c>
      <c r="AT80" s="24" t="s">
        <v>142</v>
      </c>
      <c r="AU80" s="24" t="s">
        <v>80</v>
      </c>
      <c r="AY80" s="24" t="s">
        <v>139</v>
      </c>
      <c r="BE80" s="203">
        <f t="shared" ref="BE80:BE111" si="4">IF(N80="základní",J80,0)</f>
        <v>0</v>
      </c>
      <c r="BF80" s="203">
        <f t="shared" ref="BF80:BF111" si="5">IF(N80="snížená",J80,0)</f>
        <v>0</v>
      </c>
      <c r="BG80" s="203">
        <f t="shared" ref="BG80:BG111" si="6">IF(N80="zákl. přenesená",J80,0)</f>
        <v>0</v>
      </c>
      <c r="BH80" s="203">
        <f t="shared" ref="BH80:BH111" si="7">IF(N80="sníž. přenesená",J80,0)</f>
        <v>0</v>
      </c>
      <c r="BI80" s="203">
        <f t="shared" ref="BI80:BI111" si="8">IF(N80="nulová",J80,0)</f>
        <v>0</v>
      </c>
      <c r="BJ80" s="24" t="s">
        <v>80</v>
      </c>
      <c r="BK80" s="203">
        <f t="shared" ref="BK80:BK111" si="9">ROUND(I80*H80,2)</f>
        <v>0</v>
      </c>
      <c r="BL80" s="24" t="s">
        <v>147</v>
      </c>
      <c r="BM80" s="24" t="s">
        <v>147</v>
      </c>
    </row>
    <row r="81" spans="2:65" s="1" customFormat="1" ht="14.45" customHeight="1">
      <c r="B81" s="41"/>
      <c r="C81" s="192" t="s">
        <v>82</v>
      </c>
      <c r="D81" s="192" t="s">
        <v>142</v>
      </c>
      <c r="E81" s="193" t="s">
        <v>1465</v>
      </c>
      <c r="F81" s="194" t="s">
        <v>1466</v>
      </c>
      <c r="G81" s="195" t="s">
        <v>1464</v>
      </c>
      <c r="H81" s="196">
        <v>16</v>
      </c>
      <c r="I81" s="197"/>
      <c r="J81" s="198">
        <f t="shared" si="0"/>
        <v>0</v>
      </c>
      <c r="K81" s="194" t="s">
        <v>371</v>
      </c>
      <c r="L81" s="61"/>
      <c r="M81" s="199" t="s">
        <v>21</v>
      </c>
      <c r="N81" s="200" t="s">
        <v>43</v>
      </c>
      <c r="O81" s="42"/>
      <c r="P81" s="201">
        <f t="shared" si="1"/>
        <v>0</v>
      </c>
      <c r="Q81" s="201">
        <v>0</v>
      </c>
      <c r="R81" s="201">
        <f t="shared" si="2"/>
        <v>0</v>
      </c>
      <c r="S81" s="201">
        <v>0</v>
      </c>
      <c r="T81" s="202">
        <f t="shared" si="3"/>
        <v>0</v>
      </c>
      <c r="AR81" s="24" t="s">
        <v>147</v>
      </c>
      <c r="AT81" s="24" t="s">
        <v>142</v>
      </c>
      <c r="AU81" s="24" t="s">
        <v>80</v>
      </c>
      <c r="AY81" s="24" t="s">
        <v>139</v>
      </c>
      <c r="BE81" s="203">
        <f t="shared" si="4"/>
        <v>0</v>
      </c>
      <c r="BF81" s="203">
        <f t="shared" si="5"/>
        <v>0</v>
      </c>
      <c r="BG81" s="203">
        <f t="shared" si="6"/>
        <v>0</v>
      </c>
      <c r="BH81" s="203">
        <f t="shared" si="7"/>
        <v>0</v>
      </c>
      <c r="BI81" s="203">
        <f t="shared" si="8"/>
        <v>0</v>
      </c>
      <c r="BJ81" s="24" t="s">
        <v>80</v>
      </c>
      <c r="BK81" s="203">
        <f t="shared" si="9"/>
        <v>0</v>
      </c>
      <c r="BL81" s="24" t="s">
        <v>147</v>
      </c>
      <c r="BM81" s="24" t="s">
        <v>189</v>
      </c>
    </row>
    <row r="82" spans="2:65" s="1" customFormat="1" ht="14.45" customHeight="1">
      <c r="B82" s="41"/>
      <c r="C82" s="192" t="s">
        <v>140</v>
      </c>
      <c r="D82" s="192" t="s">
        <v>142</v>
      </c>
      <c r="E82" s="193" t="s">
        <v>1467</v>
      </c>
      <c r="F82" s="194" t="s">
        <v>1468</v>
      </c>
      <c r="G82" s="195" t="s">
        <v>1464</v>
      </c>
      <c r="H82" s="196">
        <v>8</v>
      </c>
      <c r="I82" s="197"/>
      <c r="J82" s="198">
        <f t="shared" si="0"/>
        <v>0</v>
      </c>
      <c r="K82" s="194" t="s">
        <v>371</v>
      </c>
      <c r="L82" s="61"/>
      <c r="M82" s="199" t="s">
        <v>21</v>
      </c>
      <c r="N82" s="200" t="s">
        <v>43</v>
      </c>
      <c r="O82" s="42"/>
      <c r="P82" s="201">
        <f t="shared" si="1"/>
        <v>0</v>
      </c>
      <c r="Q82" s="201">
        <v>0</v>
      </c>
      <c r="R82" s="201">
        <f t="shared" si="2"/>
        <v>0</v>
      </c>
      <c r="S82" s="201">
        <v>0</v>
      </c>
      <c r="T82" s="202">
        <f t="shared" si="3"/>
        <v>0</v>
      </c>
      <c r="AR82" s="24" t="s">
        <v>147</v>
      </c>
      <c r="AT82" s="24" t="s">
        <v>142</v>
      </c>
      <c r="AU82" s="24" t="s">
        <v>80</v>
      </c>
      <c r="AY82" s="24" t="s">
        <v>139</v>
      </c>
      <c r="BE82" s="203">
        <f t="shared" si="4"/>
        <v>0</v>
      </c>
      <c r="BF82" s="203">
        <f t="shared" si="5"/>
        <v>0</v>
      </c>
      <c r="BG82" s="203">
        <f t="shared" si="6"/>
        <v>0</v>
      </c>
      <c r="BH82" s="203">
        <f t="shared" si="7"/>
        <v>0</v>
      </c>
      <c r="BI82" s="203">
        <f t="shared" si="8"/>
        <v>0</v>
      </c>
      <c r="BJ82" s="24" t="s">
        <v>80</v>
      </c>
      <c r="BK82" s="203">
        <f t="shared" si="9"/>
        <v>0</v>
      </c>
      <c r="BL82" s="24" t="s">
        <v>147</v>
      </c>
      <c r="BM82" s="24" t="s">
        <v>210</v>
      </c>
    </row>
    <row r="83" spans="2:65" s="1" customFormat="1" ht="14.45" customHeight="1">
      <c r="B83" s="41"/>
      <c r="C83" s="192" t="s">
        <v>147</v>
      </c>
      <c r="D83" s="192" t="s">
        <v>142</v>
      </c>
      <c r="E83" s="193" t="s">
        <v>1469</v>
      </c>
      <c r="F83" s="194" t="s">
        <v>1470</v>
      </c>
      <c r="G83" s="195" t="s">
        <v>1464</v>
      </c>
      <c r="H83" s="196">
        <v>2</v>
      </c>
      <c r="I83" s="197"/>
      <c r="J83" s="198">
        <f t="shared" si="0"/>
        <v>0</v>
      </c>
      <c r="K83" s="194" t="s">
        <v>371</v>
      </c>
      <c r="L83" s="61"/>
      <c r="M83" s="199" t="s">
        <v>21</v>
      </c>
      <c r="N83" s="200" t="s">
        <v>43</v>
      </c>
      <c r="O83" s="42"/>
      <c r="P83" s="201">
        <f t="shared" si="1"/>
        <v>0</v>
      </c>
      <c r="Q83" s="201">
        <v>0</v>
      </c>
      <c r="R83" s="201">
        <f t="shared" si="2"/>
        <v>0</v>
      </c>
      <c r="S83" s="201">
        <v>0</v>
      </c>
      <c r="T83" s="202">
        <f t="shared" si="3"/>
        <v>0</v>
      </c>
      <c r="AR83" s="24" t="s">
        <v>147</v>
      </c>
      <c r="AT83" s="24" t="s">
        <v>142</v>
      </c>
      <c r="AU83" s="24" t="s">
        <v>80</v>
      </c>
      <c r="AY83" s="24" t="s">
        <v>139</v>
      </c>
      <c r="BE83" s="203">
        <f t="shared" si="4"/>
        <v>0</v>
      </c>
      <c r="BF83" s="203">
        <f t="shared" si="5"/>
        <v>0</v>
      </c>
      <c r="BG83" s="203">
        <f t="shared" si="6"/>
        <v>0</v>
      </c>
      <c r="BH83" s="203">
        <f t="shared" si="7"/>
        <v>0</v>
      </c>
      <c r="BI83" s="203">
        <f t="shared" si="8"/>
        <v>0</v>
      </c>
      <c r="BJ83" s="24" t="s">
        <v>80</v>
      </c>
      <c r="BK83" s="203">
        <f t="shared" si="9"/>
        <v>0</v>
      </c>
      <c r="BL83" s="24" t="s">
        <v>147</v>
      </c>
      <c r="BM83" s="24" t="s">
        <v>231</v>
      </c>
    </row>
    <row r="84" spans="2:65" s="1" customFormat="1" ht="14.45" customHeight="1">
      <c r="B84" s="41"/>
      <c r="C84" s="192" t="s">
        <v>179</v>
      </c>
      <c r="D84" s="192" t="s">
        <v>142</v>
      </c>
      <c r="E84" s="193" t="s">
        <v>1471</v>
      </c>
      <c r="F84" s="194" t="s">
        <v>1472</v>
      </c>
      <c r="G84" s="195" t="s">
        <v>1464</v>
      </c>
      <c r="H84" s="196">
        <v>16</v>
      </c>
      <c r="I84" s="197"/>
      <c r="J84" s="198">
        <f t="shared" si="0"/>
        <v>0</v>
      </c>
      <c r="K84" s="194" t="s">
        <v>371</v>
      </c>
      <c r="L84" s="61"/>
      <c r="M84" s="199" t="s">
        <v>21</v>
      </c>
      <c r="N84" s="200" t="s">
        <v>43</v>
      </c>
      <c r="O84" s="42"/>
      <c r="P84" s="201">
        <f t="shared" si="1"/>
        <v>0</v>
      </c>
      <c r="Q84" s="201">
        <v>6.1</v>
      </c>
      <c r="R84" s="201">
        <f t="shared" si="2"/>
        <v>97.6</v>
      </c>
      <c r="S84" s="201">
        <v>0</v>
      </c>
      <c r="T84" s="202">
        <f t="shared" si="3"/>
        <v>0</v>
      </c>
      <c r="AR84" s="24" t="s">
        <v>147</v>
      </c>
      <c r="AT84" s="24" t="s">
        <v>142</v>
      </c>
      <c r="AU84" s="24" t="s">
        <v>80</v>
      </c>
      <c r="AY84" s="24" t="s">
        <v>139</v>
      </c>
      <c r="BE84" s="203">
        <f t="shared" si="4"/>
        <v>0</v>
      </c>
      <c r="BF84" s="203">
        <f t="shared" si="5"/>
        <v>0</v>
      </c>
      <c r="BG84" s="203">
        <f t="shared" si="6"/>
        <v>0</v>
      </c>
      <c r="BH84" s="203">
        <f t="shared" si="7"/>
        <v>0</v>
      </c>
      <c r="BI84" s="203">
        <f t="shared" si="8"/>
        <v>0</v>
      </c>
      <c r="BJ84" s="24" t="s">
        <v>80</v>
      </c>
      <c r="BK84" s="203">
        <f t="shared" si="9"/>
        <v>0</v>
      </c>
      <c r="BL84" s="24" t="s">
        <v>147</v>
      </c>
      <c r="BM84" s="24" t="s">
        <v>246</v>
      </c>
    </row>
    <row r="85" spans="2:65" s="1" customFormat="1" ht="14.45" customHeight="1">
      <c r="B85" s="41"/>
      <c r="C85" s="192" t="s">
        <v>189</v>
      </c>
      <c r="D85" s="192" t="s">
        <v>142</v>
      </c>
      <c r="E85" s="193" t="s">
        <v>1473</v>
      </c>
      <c r="F85" s="194" t="s">
        <v>1474</v>
      </c>
      <c r="G85" s="195" t="s">
        <v>1464</v>
      </c>
      <c r="H85" s="196">
        <v>23</v>
      </c>
      <c r="I85" s="197"/>
      <c r="J85" s="198">
        <f t="shared" si="0"/>
        <v>0</v>
      </c>
      <c r="K85" s="194" t="s">
        <v>371</v>
      </c>
      <c r="L85" s="61"/>
      <c r="M85" s="199" t="s">
        <v>21</v>
      </c>
      <c r="N85" s="200" t="s">
        <v>43</v>
      </c>
      <c r="O85" s="42"/>
      <c r="P85" s="201">
        <f t="shared" si="1"/>
        <v>0</v>
      </c>
      <c r="Q85" s="201">
        <v>0.1</v>
      </c>
      <c r="R85" s="201">
        <f t="shared" si="2"/>
        <v>2.3000000000000003</v>
      </c>
      <c r="S85" s="201">
        <v>0</v>
      </c>
      <c r="T85" s="202">
        <f t="shared" si="3"/>
        <v>0</v>
      </c>
      <c r="AR85" s="24" t="s">
        <v>147</v>
      </c>
      <c r="AT85" s="24" t="s">
        <v>142</v>
      </c>
      <c r="AU85" s="24" t="s">
        <v>80</v>
      </c>
      <c r="AY85" s="24" t="s">
        <v>139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4" t="s">
        <v>80</v>
      </c>
      <c r="BK85" s="203">
        <f t="shared" si="9"/>
        <v>0</v>
      </c>
      <c r="BL85" s="24" t="s">
        <v>147</v>
      </c>
      <c r="BM85" s="24" t="s">
        <v>259</v>
      </c>
    </row>
    <row r="86" spans="2:65" s="1" customFormat="1" ht="14.45" customHeight="1">
      <c r="B86" s="41"/>
      <c r="C86" s="192" t="s">
        <v>200</v>
      </c>
      <c r="D86" s="192" t="s">
        <v>142</v>
      </c>
      <c r="E86" s="193" t="s">
        <v>1475</v>
      </c>
      <c r="F86" s="194" t="s">
        <v>1476</v>
      </c>
      <c r="G86" s="195" t="s">
        <v>1464</v>
      </c>
      <c r="H86" s="196">
        <v>6</v>
      </c>
      <c r="I86" s="197"/>
      <c r="J86" s="198">
        <f t="shared" si="0"/>
        <v>0</v>
      </c>
      <c r="K86" s="194" t="s">
        <v>371</v>
      </c>
      <c r="L86" s="61"/>
      <c r="M86" s="199" t="s">
        <v>21</v>
      </c>
      <c r="N86" s="200" t="s">
        <v>43</v>
      </c>
      <c r="O86" s="42"/>
      <c r="P86" s="201">
        <f t="shared" si="1"/>
        <v>0</v>
      </c>
      <c r="Q86" s="201">
        <v>0</v>
      </c>
      <c r="R86" s="201">
        <f t="shared" si="2"/>
        <v>0</v>
      </c>
      <c r="S86" s="201">
        <v>0</v>
      </c>
      <c r="T86" s="202">
        <f t="shared" si="3"/>
        <v>0</v>
      </c>
      <c r="AR86" s="24" t="s">
        <v>147</v>
      </c>
      <c r="AT86" s="24" t="s">
        <v>142</v>
      </c>
      <c r="AU86" s="24" t="s">
        <v>80</v>
      </c>
      <c r="AY86" s="24" t="s">
        <v>139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4" t="s">
        <v>80</v>
      </c>
      <c r="BK86" s="203">
        <f t="shared" si="9"/>
        <v>0</v>
      </c>
      <c r="BL86" s="24" t="s">
        <v>147</v>
      </c>
      <c r="BM86" s="24" t="s">
        <v>291</v>
      </c>
    </row>
    <row r="87" spans="2:65" s="1" customFormat="1" ht="14.45" customHeight="1">
      <c r="B87" s="41"/>
      <c r="C87" s="192" t="s">
        <v>210</v>
      </c>
      <c r="D87" s="192" t="s">
        <v>142</v>
      </c>
      <c r="E87" s="193" t="s">
        <v>1477</v>
      </c>
      <c r="F87" s="194" t="s">
        <v>1478</v>
      </c>
      <c r="G87" s="195" t="s">
        <v>1464</v>
      </c>
      <c r="H87" s="196">
        <v>12</v>
      </c>
      <c r="I87" s="197"/>
      <c r="J87" s="198">
        <f t="shared" si="0"/>
        <v>0</v>
      </c>
      <c r="K87" s="194" t="s">
        <v>371</v>
      </c>
      <c r="L87" s="61"/>
      <c r="M87" s="199" t="s">
        <v>21</v>
      </c>
      <c r="N87" s="200" t="s">
        <v>43</v>
      </c>
      <c r="O87" s="42"/>
      <c r="P87" s="201">
        <f t="shared" si="1"/>
        <v>0</v>
      </c>
      <c r="Q87" s="201">
        <v>0</v>
      </c>
      <c r="R87" s="201">
        <f t="shared" si="2"/>
        <v>0</v>
      </c>
      <c r="S87" s="201">
        <v>0</v>
      </c>
      <c r="T87" s="202">
        <f t="shared" si="3"/>
        <v>0</v>
      </c>
      <c r="AR87" s="24" t="s">
        <v>147</v>
      </c>
      <c r="AT87" s="24" t="s">
        <v>142</v>
      </c>
      <c r="AU87" s="24" t="s">
        <v>80</v>
      </c>
      <c r="AY87" s="24" t="s">
        <v>139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4" t="s">
        <v>80</v>
      </c>
      <c r="BK87" s="203">
        <f t="shared" si="9"/>
        <v>0</v>
      </c>
      <c r="BL87" s="24" t="s">
        <v>147</v>
      </c>
      <c r="BM87" s="24" t="s">
        <v>313</v>
      </c>
    </row>
    <row r="88" spans="2:65" s="1" customFormat="1" ht="14.45" customHeight="1">
      <c r="B88" s="41"/>
      <c r="C88" s="192" t="s">
        <v>221</v>
      </c>
      <c r="D88" s="192" t="s">
        <v>142</v>
      </c>
      <c r="E88" s="193" t="s">
        <v>1479</v>
      </c>
      <c r="F88" s="194" t="s">
        <v>1480</v>
      </c>
      <c r="G88" s="195" t="s">
        <v>1464</v>
      </c>
      <c r="H88" s="196">
        <v>6</v>
      </c>
      <c r="I88" s="197"/>
      <c r="J88" s="198">
        <f t="shared" si="0"/>
        <v>0</v>
      </c>
      <c r="K88" s="194" t="s">
        <v>371</v>
      </c>
      <c r="L88" s="61"/>
      <c r="M88" s="199" t="s">
        <v>21</v>
      </c>
      <c r="N88" s="200" t="s">
        <v>43</v>
      </c>
      <c r="O88" s="42"/>
      <c r="P88" s="201">
        <f t="shared" si="1"/>
        <v>0</v>
      </c>
      <c r="Q88" s="201">
        <v>0</v>
      </c>
      <c r="R88" s="201">
        <f t="shared" si="2"/>
        <v>0</v>
      </c>
      <c r="S88" s="201">
        <v>0</v>
      </c>
      <c r="T88" s="202">
        <f t="shared" si="3"/>
        <v>0</v>
      </c>
      <c r="AR88" s="24" t="s">
        <v>147</v>
      </c>
      <c r="AT88" s="24" t="s">
        <v>142</v>
      </c>
      <c r="AU88" s="24" t="s">
        <v>80</v>
      </c>
      <c r="AY88" s="24" t="s">
        <v>139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80</v>
      </c>
      <c r="BK88" s="203">
        <f t="shared" si="9"/>
        <v>0</v>
      </c>
      <c r="BL88" s="24" t="s">
        <v>147</v>
      </c>
      <c r="BM88" s="24" t="s">
        <v>338</v>
      </c>
    </row>
    <row r="89" spans="2:65" s="1" customFormat="1" ht="14.45" customHeight="1">
      <c r="B89" s="41"/>
      <c r="C89" s="192" t="s">
        <v>231</v>
      </c>
      <c r="D89" s="192" t="s">
        <v>142</v>
      </c>
      <c r="E89" s="193" t="s">
        <v>1481</v>
      </c>
      <c r="F89" s="194" t="s">
        <v>1482</v>
      </c>
      <c r="G89" s="195" t="s">
        <v>1464</v>
      </c>
      <c r="H89" s="196">
        <v>9</v>
      </c>
      <c r="I89" s="197"/>
      <c r="J89" s="198">
        <f t="shared" si="0"/>
        <v>0</v>
      </c>
      <c r="K89" s="194" t="s">
        <v>371</v>
      </c>
      <c r="L89" s="61"/>
      <c r="M89" s="199" t="s">
        <v>21</v>
      </c>
      <c r="N89" s="200" t="s">
        <v>43</v>
      </c>
      <c r="O89" s="42"/>
      <c r="P89" s="201">
        <f t="shared" si="1"/>
        <v>0</v>
      </c>
      <c r="Q89" s="201">
        <v>4.5</v>
      </c>
      <c r="R89" s="201">
        <f t="shared" si="2"/>
        <v>40.5</v>
      </c>
      <c r="S89" s="201">
        <v>0</v>
      </c>
      <c r="T89" s="202">
        <f t="shared" si="3"/>
        <v>0</v>
      </c>
      <c r="AR89" s="24" t="s">
        <v>147</v>
      </c>
      <c r="AT89" s="24" t="s">
        <v>142</v>
      </c>
      <c r="AU89" s="24" t="s">
        <v>80</v>
      </c>
      <c r="AY89" s="24" t="s">
        <v>139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80</v>
      </c>
      <c r="BK89" s="203">
        <f t="shared" si="9"/>
        <v>0</v>
      </c>
      <c r="BL89" s="24" t="s">
        <v>147</v>
      </c>
      <c r="BM89" s="24" t="s">
        <v>352</v>
      </c>
    </row>
    <row r="90" spans="2:65" s="1" customFormat="1" ht="14.45" customHeight="1">
      <c r="B90" s="41"/>
      <c r="C90" s="192" t="s">
        <v>240</v>
      </c>
      <c r="D90" s="192" t="s">
        <v>142</v>
      </c>
      <c r="E90" s="193" t="s">
        <v>1483</v>
      </c>
      <c r="F90" s="194" t="s">
        <v>1484</v>
      </c>
      <c r="G90" s="195" t="s">
        <v>1464</v>
      </c>
      <c r="H90" s="196">
        <v>6</v>
      </c>
      <c r="I90" s="197"/>
      <c r="J90" s="198">
        <f t="shared" si="0"/>
        <v>0</v>
      </c>
      <c r="K90" s="194" t="s">
        <v>371</v>
      </c>
      <c r="L90" s="61"/>
      <c r="M90" s="199" t="s">
        <v>21</v>
      </c>
      <c r="N90" s="200" t="s">
        <v>43</v>
      </c>
      <c r="O90" s="42"/>
      <c r="P90" s="201">
        <f t="shared" si="1"/>
        <v>0</v>
      </c>
      <c r="Q90" s="201">
        <v>0.1</v>
      </c>
      <c r="R90" s="201">
        <f t="shared" si="2"/>
        <v>0.60000000000000009</v>
      </c>
      <c r="S90" s="201">
        <v>0</v>
      </c>
      <c r="T90" s="202">
        <f t="shared" si="3"/>
        <v>0</v>
      </c>
      <c r="AR90" s="24" t="s">
        <v>147</v>
      </c>
      <c r="AT90" s="24" t="s">
        <v>142</v>
      </c>
      <c r="AU90" s="24" t="s">
        <v>80</v>
      </c>
      <c r="AY90" s="24" t="s">
        <v>139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80</v>
      </c>
      <c r="BK90" s="203">
        <f t="shared" si="9"/>
        <v>0</v>
      </c>
      <c r="BL90" s="24" t="s">
        <v>147</v>
      </c>
      <c r="BM90" s="24" t="s">
        <v>363</v>
      </c>
    </row>
    <row r="91" spans="2:65" s="1" customFormat="1" ht="14.45" customHeight="1">
      <c r="B91" s="41"/>
      <c r="C91" s="192" t="s">
        <v>246</v>
      </c>
      <c r="D91" s="192" t="s">
        <v>142</v>
      </c>
      <c r="E91" s="193" t="s">
        <v>1485</v>
      </c>
      <c r="F91" s="194" t="s">
        <v>1474</v>
      </c>
      <c r="G91" s="195" t="s">
        <v>1464</v>
      </c>
      <c r="H91" s="196">
        <v>9</v>
      </c>
      <c r="I91" s="197"/>
      <c r="J91" s="198">
        <f t="shared" si="0"/>
        <v>0</v>
      </c>
      <c r="K91" s="194" t="s">
        <v>371</v>
      </c>
      <c r="L91" s="61"/>
      <c r="M91" s="199" t="s">
        <v>21</v>
      </c>
      <c r="N91" s="200" t="s">
        <v>43</v>
      </c>
      <c r="O91" s="42"/>
      <c r="P91" s="201">
        <f t="shared" si="1"/>
        <v>0</v>
      </c>
      <c r="Q91" s="201">
        <v>0.1</v>
      </c>
      <c r="R91" s="201">
        <f t="shared" si="2"/>
        <v>0.9</v>
      </c>
      <c r="S91" s="201">
        <v>0</v>
      </c>
      <c r="T91" s="202">
        <f t="shared" si="3"/>
        <v>0</v>
      </c>
      <c r="AR91" s="24" t="s">
        <v>147</v>
      </c>
      <c r="AT91" s="24" t="s">
        <v>142</v>
      </c>
      <c r="AU91" s="24" t="s">
        <v>80</v>
      </c>
      <c r="AY91" s="24" t="s">
        <v>139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80</v>
      </c>
      <c r="BK91" s="203">
        <f t="shared" si="9"/>
        <v>0</v>
      </c>
      <c r="BL91" s="24" t="s">
        <v>147</v>
      </c>
      <c r="BM91" s="24" t="s">
        <v>374</v>
      </c>
    </row>
    <row r="92" spans="2:65" s="1" customFormat="1" ht="14.45" customHeight="1">
      <c r="B92" s="41"/>
      <c r="C92" s="192" t="s">
        <v>250</v>
      </c>
      <c r="D92" s="192" t="s">
        <v>142</v>
      </c>
      <c r="E92" s="193" t="s">
        <v>1486</v>
      </c>
      <c r="F92" s="194" t="s">
        <v>1487</v>
      </c>
      <c r="G92" s="195" t="s">
        <v>1488</v>
      </c>
      <c r="H92" s="196">
        <v>2</v>
      </c>
      <c r="I92" s="197"/>
      <c r="J92" s="198">
        <f t="shared" si="0"/>
        <v>0</v>
      </c>
      <c r="K92" s="194" t="s">
        <v>371</v>
      </c>
      <c r="L92" s="61"/>
      <c r="M92" s="199" t="s">
        <v>21</v>
      </c>
      <c r="N92" s="200" t="s">
        <v>43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4" t="s">
        <v>147</v>
      </c>
      <c r="AT92" s="24" t="s">
        <v>142</v>
      </c>
      <c r="AU92" s="24" t="s">
        <v>80</v>
      </c>
      <c r="AY92" s="24" t="s">
        <v>139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80</v>
      </c>
      <c r="BK92" s="203">
        <f t="shared" si="9"/>
        <v>0</v>
      </c>
      <c r="BL92" s="24" t="s">
        <v>147</v>
      </c>
      <c r="BM92" s="24" t="s">
        <v>383</v>
      </c>
    </row>
    <row r="93" spans="2:65" s="1" customFormat="1" ht="14.45" customHeight="1">
      <c r="B93" s="41"/>
      <c r="C93" s="192" t="s">
        <v>259</v>
      </c>
      <c r="D93" s="192" t="s">
        <v>142</v>
      </c>
      <c r="E93" s="193" t="s">
        <v>1489</v>
      </c>
      <c r="F93" s="194" t="s">
        <v>1490</v>
      </c>
      <c r="G93" s="195" t="s">
        <v>1464</v>
      </c>
      <c r="H93" s="196">
        <v>1</v>
      </c>
      <c r="I93" s="197"/>
      <c r="J93" s="198">
        <f t="shared" si="0"/>
        <v>0</v>
      </c>
      <c r="K93" s="194" t="s">
        <v>371</v>
      </c>
      <c r="L93" s="61"/>
      <c r="M93" s="199" t="s">
        <v>21</v>
      </c>
      <c r="N93" s="200" t="s">
        <v>43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147</v>
      </c>
      <c r="AT93" s="24" t="s">
        <v>142</v>
      </c>
      <c r="AU93" s="24" t="s">
        <v>80</v>
      </c>
      <c r="AY93" s="24" t="s">
        <v>139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80</v>
      </c>
      <c r="BK93" s="203">
        <f t="shared" si="9"/>
        <v>0</v>
      </c>
      <c r="BL93" s="24" t="s">
        <v>147</v>
      </c>
      <c r="BM93" s="24" t="s">
        <v>395</v>
      </c>
    </row>
    <row r="94" spans="2:65" s="1" customFormat="1" ht="14.45" customHeight="1">
      <c r="B94" s="41"/>
      <c r="C94" s="192" t="s">
        <v>10</v>
      </c>
      <c r="D94" s="192" t="s">
        <v>142</v>
      </c>
      <c r="E94" s="193" t="s">
        <v>1491</v>
      </c>
      <c r="F94" s="194" t="s">
        <v>1492</v>
      </c>
      <c r="G94" s="195" t="s">
        <v>1464</v>
      </c>
      <c r="H94" s="196">
        <v>1</v>
      </c>
      <c r="I94" s="197"/>
      <c r="J94" s="198">
        <f t="shared" si="0"/>
        <v>0</v>
      </c>
      <c r="K94" s="194" t="s">
        <v>371</v>
      </c>
      <c r="L94" s="61"/>
      <c r="M94" s="199" t="s">
        <v>21</v>
      </c>
      <c r="N94" s="200" t="s">
        <v>43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4" t="s">
        <v>147</v>
      </c>
      <c r="AT94" s="24" t="s">
        <v>142</v>
      </c>
      <c r="AU94" s="24" t="s">
        <v>80</v>
      </c>
      <c r="AY94" s="24" t="s">
        <v>139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80</v>
      </c>
      <c r="BK94" s="203">
        <f t="shared" si="9"/>
        <v>0</v>
      </c>
      <c r="BL94" s="24" t="s">
        <v>147</v>
      </c>
      <c r="BM94" s="24" t="s">
        <v>413</v>
      </c>
    </row>
    <row r="95" spans="2:65" s="1" customFormat="1" ht="14.45" customHeight="1">
      <c r="B95" s="41"/>
      <c r="C95" s="192" t="s">
        <v>291</v>
      </c>
      <c r="D95" s="192" t="s">
        <v>142</v>
      </c>
      <c r="E95" s="193" t="s">
        <v>1493</v>
      </c>
      <c r="F95" s="194" t="s">
        <v>1466</v>
      </c>
      <c r="G95" s="195" t="s">
        <v>1464</v>
      </c>
      <c r="H95" s="196">
        <v>2</v>
      </c>
      <c r="I95" s="197"/>
      <c r="J95" s="198">
        <f t="shared" si="0"/>
        <v>0</v>
      </c>
      <c r="K95" s="194" t="s">
        <v>371</v>
      </c>
      <c r="L95" s="61"/>
      <c r="M95" s="199" t="s">
        <v>21</v>
      </c>
      <c r="N95" s="200" t="s">
        <v>43</v>
      </c>
      <c r="O95" s="42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4" t="s">
        <v>147</v>
      </c>
      <c r="AT95" s="24" t="s">
        <v>142</v>
      </c>
      <c r="AU95" s="24" t="s">
        <v>80</v>
      </c>
      <c r="AY95" s="24" t="s">
        <v>139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80</v>
      </c>
      <c r="BK95" s="203">
        <f t="shared" si="9"/>
        <v>0</v>
      </c>
      <c r="BL95" s="24" t="s">
        <v>147</v>
      </c>
      <c r="BM95" s="24" t="s">
        <v>437</v>
      </c>
    </row>
    <row r="96" spans="2:65" s="1" customFormat="1" ht="14.45" customHeight="1">
      <c r="B96" s="41"/>
      <c r="C96" s="192" t="s">
        <v>298</v>
      </c>
      <c r="D96" s="192" t="s">
        <v>142</v>
      </c>
      <c r="E96" s="193" t="s">
        <v>1494</v>
      </c>
      <c r="F96" s="194" t="s">
        <v>1468</v>
      </c>
      <c r="G96" s="195" t="s">
        <v>1464</v>
      </c>
      <c r="H96" s="196">
        <v>1</v>
      </c>
      <c r="I96" s="197"/>
      <c r="J96" s="198">
        <f t="shared" si="0"/>
        <v>0</v>
      </c>
      <c r="K96" s="194" t="s">
        <v>371</v>
      </c>
      <c r="L96" s="61"/>
      <c r="M96" s="199" t="s">
        <v>21</v>
      </c>
      <c r="N96" s="200" t="s">
        <v>43</v>
      </c>
      <c r="O96" s="42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4" t="s">
        <v>147</v>
      </c>
      <c r="AT96" s="24" t="s">
        <v>142</v>
      </c>
      <c r="AU96" s="24" t="s">
        <v>80</v>
      </c>
      <c r="AY96" s="24" t="s">
        <v>139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80</v>
      </c>
      <c r="BK96" s="203">
        <f t="shared" si="9"/>
        <v>0</v>
      </c>
      <c r="BL96" s="24" t="s">
        <v>147</v>
      </c>
      <c r="BM96" s="24" t="s">
        <v>448</v>
      </c>
    </row>
    <row r="97" spans="2:65" s="1" customFormat="1" ht="14.45" customHeight="1">
      <c r="B97" s="41"/>
      <c r="C97" s="192" t="s">
        <v>313</v>
      </c>
      <c r="D97" s="192" t="s">
        <v>142</v>
      </c>
      <c r="E97" s="193" t="s">
        <v>1495</v>
      </c>
      <c r="F97" s="194" t="s">
        <v>1472</v>
      </c>
      <c r="G97" s="195" t="s">
        <v>1464</v>
      </c>
      <c r="H97" s="196">
        <v>2</v>
      </c>
      <c r="I97" s="197"/>
      <c r="J97" s="198">
        <f t="shared" si="0"/>
        <v>0</v>
      </c>
      <c r="K97" s="194" t="s">
        <v>371</v>
      </c>
      <c r="L97" s="61"/>
      <c r="M97" s="199" t="s">
        <v>21</v>
      </c>
      <c r="N97" s="200" t="s">
        <v>43</v>
      </c>
      <c r="O97" s="42"/>
      <c r="P97" s="201">
        <f t="shared" si="1"/>
        <v>0</v>
      </c>
      <c r="Q97" s="201">
        <v>6.1</v>
      </c>
      <c r="R97" s="201">
        <f t="shared" si="2"/>
        <v>12.2</v>
      </c>
      <c r="S97" s="201">
        <v>0</v>
      </c>
      <c r="T97" s="202">
        <f t="shared" si="3"/>
        <v>0</v>
      </c>
      <c r="AR97" s="24" t="s">
        <v>147</v>
      </c>
      <c r="AT97" s="24" t="s">
        <v>142</v>
      </c>
      <c r="AU97" s="24" t="s">
        <v>80</v>
      </c>
      <c r="AY97" s="24" t="s">
        <v>139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80</v>
      </c>
      <c r="BK97" s="203">
        <f t="shared" si="9"/>
        <v>0</v>
      </c>
      <c r="BL97" s="24" t="s">
        <v>147</v>
      </c>
      <c r="BM97" s="24" t="s">
        <v>471</v>
      </c>
    </row>
    <row r="98" spans="2:65" s="1" customFormat="1" ht="14.45" customHeight="1">
      <c r="B98" s="41"/>
      <c r="C98" s="192" t="s">
        <v>332</v>
      </c>
      <c r="D98" s="192" t="s">
        <v>142</v>
      </c>
      <c r="E98" s="193" t="s">
        <v>1496</v>
      </c>
      <c r="F98" s="194" t="s">
        <v>1497</v>
      </c>
      <c r="G98" s="195" t="s">
        <v>1464</v>
      </c>
      <c r="H98" s="196">
        <v>1</v>
      </c>
      <c r="I98" s="197"/>
      <c r="J98" s="198">
        <f t="shared" si="0"/>
        <v>0</v>
      </c>
      <c r="K98" s="194" t="s">
        <v>371</v>
      </c>
      <c r="L98" s="61"/>
      <c r="M98" s="199" t="s">
        <v>21</v>
      </c>
      <c r="N98" s="200" t="s">
        <v>43</v>
      </c>
      <c r="O98" s="42"/>
      <c r="P98" s="201">
        <f t="shared" si="1"/>
        <v>0</v>
      </c>
      <c r="Q98" s="201">
        <v>0.4</v>
      </c>
      <c r="R98" s="201">
        <f t="shared" si="2"/>
        <v>0.4</v>
      </c>
      <c r="S98" s="201">
        <v>0</v>
      </c>
      <c r="T98" s="202">
        <f t="shared" si="3"/>
        <v>0</v>
      </c>
      <c r="AR98" s="24" t="s">
        <v>147</v>
      </c>
      <c r="AT98" s="24" t="s">
        <v>142</v>
      </c>
      <c r="AU98" s="24" t="s">
        <v>80</v>
      </c>
      <c r="AY98" s="24" t="s">
        <v>139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80</v>
      </c>
      <c r="BK98" s="203">
        <f t="shared" si="9"/>
        <v>0</v>
      </c>
      <c r="BL98" s="24" t="s">
        <v>147</v>
      </c>
      <c r="BM98" s="24" t="s">
        <v>482</v>
      </c>
    </row>
    <row r="99" spans="2:65" s="1" customFormat="1" ht="14.45" customHeight="1">
      <c r="B99" s="41"/>
      <c r="C99" s="192" t="s">
        <v>338</v>
      </c>
      <c r="D99" s="192" t="s">
        <v>142</v>
      </c>
      <c r="E99" s="193" t="s">
        <v>1498</v>
      </c>
      <c r="F99" s="194" t="s">
        <v>1499</v>
      </c>
      <c r="G99" s="195" t="s">
        <v>1464</v>
      </c>
      <c r="H99" s="196">
        <v>1</v>
      </c>
      <c r="I99" s="197"/>
      <c r="J99" s="198">
        <f t="shared" si="0"/>
        <v>0</v>
      </c>
      <c r="K99" s="194" t="s">
        <v>371</v>
      </c>
      <c r="L99" s="61"/>
      <c r="M99" s="199" t="s">
        <v>21</v>
      </c>
      <c r="N99" s="200" t="s">
        <v>43</v>
      </c>
      <c r="O99" s="42"/>
      <c r="P99" s="201">
        <f t="shared" si="1"/>
        <v>0</v>
      </c>
      <c r="Q99" s="201">
        <v>0</v>
      </c>
      <c r="R99" s="201">
        <f t="shared" si="2"/>
        <v>0</v>
      </c>
      <c r="S99" s="201">
        <v>0</v>
      </c>
      <c r="T99" s="202">
        <f t="shared" si="3"/>
        <v>0</v>
      </c>
      <c r="AR99" s="24" t="s">
        <v>147</v>
      </c>
      <c r="AT99" s="24" t="s">
        <v>142</v>
      </c>
      <c r="AU99" s="24" t="s">
        <v>80</v>
      </c>
      <c r="AY99" s="24" t="s">
        <v>139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80</v>
      </c>
      <c r="BK99" s="203">
        <f t="shared" si="9"/>
        <v>0</v>
      </c>
      <c r="BL99" s="24" t="s">
        <v>147</v>
      </c>
      <c r="BM99" s="24" t="s">
        <v>505</v>
      </c>
    </row>
    <row r="100" spans="2:65" s="1" customFormat="1" ht="14.45" customHeight="1">
      <c r="B100" s="41"/>
      <c r="C100" s="192" t="s">
        <v>9</v>
      </c>
      <c r="D100" s="192" t="s">
        <v>142</v>
      </c>
      <c r="E100" s="193" t="s">
        <v>1500</v>
      </c>
      <c r="F100" s="194" t="s">
        <v>1501</v>
      </c>
      <c r="G100" s="195" t="s">
        <v>1464</v>
      </c>
      <c r="H100" s="196">
        <v>1</v>
      </c>
      <c r="I100" s="197"/>
      <c r="J100" s="198">
        <f t="shared" si="0"/>
        <v>0</v>
      </c>
      <c r="K100" s="194" t="s">
        <v>371</v>
      </c>
      <c r="L100" s="61"/>
      <c r="M100" s="199" t="s">
        <v>21</v>
      </c>
      <c r="N100" s="200" t="s">
        <v>43</v>
      </c>
      <c r="O100" s="42"/>
      <c r="P100" s="201">
        <f t="shared" si="1"/>
        <v>0</v>
      </c>
      <c r="Q100" s="201">
        <v>0</v>
      </c>
      <c r="R100" s="201">
        <f t="shared" si="2"/>
        <v>0</v>
      </c>
      <c r="S100" s="201">
        <v>0</v>
      </c>
      <c r="T100" s="202">
        <f t="shared" si="3"/>
        <v>0</v>
      </c>
      <c r="AR100" s="24" t="s">
        <v>147</v>
      </c>
      <c r="AT100" s="24" t="s">
        <v>142</v>
      </c>
      <c r="AU100" s="24" t="s">
        <v>80</v>
      </c>
      <c r="AY100" s="24" t="s">
        <v>139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80</v>
      </c>
      <c r="BK100" s="203">
        <f t="shared" si="9"/>
        <v>0</v>
      </c>
      <c r="BL100" s="24" t="s">
        <v>147</v>
      </c>
      <c r="BM100" s="24" t="s">
        <v>515</v>
      </c>
    </row>
    <row r="101" spans="2:65" s="1" customFormat="1" ht="14.45" customHeight="1">
      <c r="B101" s="41"/>
      <c r="C101" s="192" t="s">
        <v>352</v>
      </c>
      <c r="D101" s="192" t="s">
        <v>142</v>
      </c>
      <c r="E101" s="193" t="s">
        <v>1502</v>
      </c>
      <c r="F101" s="194" t="s">
        <v>1503</v>
      </c>
      <c r="G101" s="195" t="s">
        <v>1488</v>
      </c>
      <c r="H101" s="196">
        <v>34</v>
      </c>
      <c r="I101" s="197"/>
      <c r="J101" s="198">
        <f t="shared" si="0"/>
        <v>0</v>
      </c>
      <c r="K101" s="194" t="s">
        <v>371</v>
      </c>
      <c r="L101" s="61"/>
      <c r="M101" s="199" t="s">
        <v>21</v>
      </c>
      <c r="N101" s="200" t="s">
        <v>43</v>
      </c>
      <c r="O101" s="42"/>
      <c r="P101" s="201">
        <f t="shared" si="1"/>
        <v>0</v>
      </c>
      <c r="Q101" s="201">
        <v>10</v>
      </c>
      <c r="R101" s="201">
        <f t="shared" si="2"/>
        <v>340</v>
      </c>
      <c r="S101" s="201">
        <v>0</v>
      </c>
      <c r="T101" s="202">
        <f t="shared" si="3"/>
        <v>0</v>
      </c>
      <c r="AR101" s="24" t="s">
        <v>147</v>
      </c>
      <c r="AT101" s="24" t="s">
        <v>142</v>
      </c>
      <c r="AU101" s="24" t="s">
        <v>80</v>
      </c>
      <c r="AY101" s="24" t="s">
        <v>139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4" t="s">
        <v>80</v>
      </c>
      <c r="BK101" s="203">
        <f t="shared" si="9"/>
        <v>0</v>
      </c>
      <c r="BL101" s="24" t="s">
        <v>147</v>
      </c>
      <c r="BM101" s="24" t="s">
        <v>524</v>
      </c>
    </row>
    <row r="102" spans="2:65" s="1" customFormat="1" ht="14.45" customHeight="1">
      <c r="B102" s="41"/>
      <c r="C102" s="192" t="s">
        <v>359</v>
      </c>
      <c r="D102" s="192" t="s">
        <v>142</v>
      </c>
      <c r="E102" s="193" t="s">
        <v>1504</v>
      </c>
      <c r="F102" s="194" t="s">
        <v>1505</v>
      </c>
      <c r="G102" s="195" t="s">
        <v>1464</v>
      </c>
      <c r="H102" s="196">
        <v>2</v>
      </c>
      <c r="I102" s="197"/>
      <c r="J102" s="198">
        <f t="shared" si="0"/>
        <v>0</v>
      </c>
      <c r="K102" s="194" t="s">
        <v>371</v>
      </c>
      <c r="L102" s="61"/>
      <c r="M102" s="199" t="s">
        <v>21</v>
      </c>
      <c r="N102" s="200" t="s">
        <v>43</v>
      </c>
      <c r="O102" s="42"/>
      <c r="P102" s="201">
        <f t="shared" si="1"/>
        <v>0</v>
      </c>
      <c r="Q102" s="201">
        <v>0</v>
      </c>
      <c r="R102" s="201">
        <f t="shared" si="2"/>
        <v>0</v>
      </c>
      <c r="S102" s="201">
        <v>0</v>
      </c>
      <c r="T102" s="202">
        <f t="shared" si="3"/>
        <v>0</v>
      </c>
      <c r="AR102" s="24" t="s">
        <v>147</v>
      </c>
      <c r="AT102" s="24" t="s">
        <v>142</v>
      </c>
      <c r="AU102" s="24" t="s">
        <v>80</v>
      </c>
      <c r="AY102" s="24" t="s">
        <v>139</v>
      </c>
      <c r="BE102" s="203">
        <f t="shared" si="4"/>
        <v>0</v>
      </c>
      <c r="BF102" s="203">
        <f t="shared" si="5"/>
        <v>0</v>
      </c>
      <c r="BG102" s="203">
        <f t="shared" si="6"/>
        <v>0</v>
      </c>
      <c r="BH102" s="203">
        <f t="shared" si="7"/>
        <v>0</v>
      </c>
      <c r="BI102" s="203">
        <f t="shared" si="8"/>
        <v>0</v>
      </c>
      <c r="BJ102" s="24" t="s">
        <v>80</v>
      </c>
      <c r="BK102" s="203">
        <f t="shared" si="9"/>
        <v>0</v>
      </c>
      <c r="BL102" s="24" t="s">
        <v>147</v>
      </c>
      <c r="BM102" s="24" t="s">
        <v>534</v>
      </c>
    </row>
    <row r="103" spans="2:65" s="1" customFormat="1" ht="14.45" customHeight="1">
      <c r="B103" s="41"/>
      <c r="C103" s="192" t="s">
        <v>363</v>
      </c>
      <c r="D103" s="192" t="s">
        <v>142</v>
      </c>
      <c r="E103" s="193" t="s">
        <v>1506</v>
      </c>
      <c r="F103" s="194" t="s">
        <v>1507</v>
      </c>
      <c r="G103" s="195" t="s">
        <v>1488</v>
      </c>
      <c r="H103" s="196">
        <v>90</v>
      </c>
      <c r="I103" s="197"/>
      <c r="J103" s="198">
        <f t="shared" si="0"/>
        <v>0</v>
      </c>
      <c r="K103" s="194" t="s">
        <v>371</v>
      </c>
      <c r="L103" s="61"/>
      <c r="M103" s="199" t="s">
        <v>21</v>
      </c>
      <c r="N103" s="200" t="s">
        <v>43</v>
      </c>
      <c r="O103" s="42"/>
      <c r="P103" s="201">
        <f t="shared" si="1"/>
        <v>0</v>
      </c>
      <c r="Q103" s="201">
        <v>2</v>
      </c>
      <c r="R103" s="201">
        <f t="shared" si="2"/>
        <v>180</v>
      </c>
      <c r="S103" s="201">
        <v>0</v>
      </c>
      <c r="T103" s="202">
        <f t="shared" si="3"/>
        <v>0</v>
      </c>
      <c r="AR103" s="24" t="s">
        <v>147</v>
      </c>
      <c r="AT103" s="24" t="s">
        <v>142</v>
      </c>
      <c r="AU103" s="24" t="s">
        <v>80</v>
      </c>
      <c r="AY103" s="24" t="s">
        <v>139</v>
      </c>
      <c r="BE103" s="203">
        <f t="shared" si="4"/>
        <v>0</v>
      </c>
      <c r="BF103" s="203">
        <f t="shared" si="5"/>
        <v>0</v>
      </c>
      <c r="BG103" s="203">
        <f t="shared" si="6"/>
        <v>0</v>
      </c>
      <c r="BH103" s="203">
        <f t="shared" si="7"/>
        <v>0</v>
      </c>
      <c r="BI103" s="203">
        <f t="shared" si="8"/>
        <v>0</v>
      </c>
      <c r="BJ103" s="24" t="s">
        <v>80</v>
      </c>
      <c r="BK103" s="203">
        <f t="shared" si="9"/>
        <v>0</v>
      </c>
      <c r="BL103" s="24" t="s">
        <v>147</v>
      </c>
      <c r="BM103" s="24" t="s">
        <v>543</v>
      </c>
    </row>
    <row r="104" spans="2:65" s="1" customFormat="1" ht="14.45" customHeight="1">
      <c r="B104" s="41"/>
      <c r="C104" s="192" t="s">
        <v>368</v>
      </c>
      <c r="D104" s="192" t="s">
        <v>142</v>
      </c>
      <c r="E104" s="193" t="s">
        <v>1508</v>
      </c>
      <c r="F104" s="194" t="s">
        <v>1509</v>
      </c>
      <c r="G104" s="195" t="s">
        <v>1488</v>
      </c>
      <c r="H104" s="196">
        <v>41</v>
      </c>
      <c r="I104" s="197"/>
      <c r="J104" s="198">
        <f t="shared" si="0"/>
        <v>0</v>
      </c>
      <c r="K104" s="194" t="s">
        <v>371</v>
      </c>
      <c r="L104" s="61"/>
      <c r="M104" s="199" t="s">
        <v>21</v>
      </c>
      <c r="N104" s="200" t="s">
        <v>43</v>
      </c>
      <c r="O104" s="42"/>
      <c r="P104" s="201">
        <f t="shared" si="1"/>
        <v>0</v>
      </c>
      <c r="Q104" s="201">
        <v>3</v>
      </c>
      <c r="R104" s="201">
        <f t="shared" si="2"/>
        <v>123</v>
      </c>
      <c r="S104" s="201">
        <v>0</v>
      </c>
      <c r="T104" s="202">
        <f t="shared" si="3"/>
        <v>0</v>
      </c>
      <c r="AR104" s="24" t="s">
        <v>147</v>
      </c>
      <c r="AT104" s="24" t="s">
        <v>142</v>
      </c>
      <c r="AU104" s="24" t="s">
        <v>80</v>
      </c>
      <c r="AY104" s="24" t="s">
        <v>139</v>
      </c>
      <c r="BE104" s="203">
        <f t="shared" si="4"/>
        <v>0</v>
      </c>
      <c r="BF104" s="203">
        <f t="shared" si="5"/>
        <v>0</v>
      </c>
      <c r="BG104" s="203">
        <f t="shared" si="6"/>
        <v>0</v>
      </c>
      <c r="BH104" s="203">
        <f t="shared" si="7"/>
        <v>0</v>
      </c>
      <c r="BI104" s="203">
        <f t="shared" si="8"/>
        <v>0</v>
      </c>
      <c r="BJ104" s="24" t="s">
        <v>80</v>
      </c>
      <c r="BK104" s="203">
        <f t="shared" si="9"/>
        <v>0</v>
      </c>
      <c r="BL104" s="24" t="s">
        <v>147</v>
      </c>
      <c r="BM104" s="24" t="s">
        <v>557</v>
      </c>
    </row>
    <row r="105" spans="2:65" s="1" customFormat="1" ht="14.45" customHeight="1">
      <c r="B105" s="41"/>
      <c r="C105" s="192" t="s">
        <v>374</v>
      </c>
      <c r="D105" s="192" t="s">
        <v>142</v>
      </c>
      <c r="E105" s="193" t="s">
        <v>1510</v>
      </c>
      <c r="F105" s="194" t="s">
        <v>1511</v>
      </c>
      <c r="G105" s="195" t="s">
        <v>1488</v>
      </c>
      <c r="H105" s="196">
        <v>15</v>
      </c>
      <c r="I105" s="197"/>
      <c r="J105" s="198">
        <f t="shared" si="0"/>
        <v>0</v>
      </c>
      <c r="K105" s="194" t="s">
        <v>371</v>
      </c>
      <c r="L105" s="61"/>
      <c r="M105" s="199" t="s">
        <v>21</v>
      </c>
      <c r="N105" s="200" t="s">
        <v>43</v>
      </c>
      <c r="O105" s="42"/>
      <c r="P105" s="201">
        <f t="shared" si="1"/>
        <v>0</v>
      </c>
      <c r="Q105" s="201">
        <v>5</v>
      </c>
      <c r="R105" s="201">
        <f t="shared" si="2"/>
        <v>75</v>
      </c>
      <c r="S105" s="201">
        <v>0</v>
      </c>
      <c r="T105" s="202">
        <f t="shared" si="3"/>
        <v>0</v>
      </c>
      <c r="AR105" s="24" t="s">
        <v>147</v>
      </c>
      <c r="AT105" s="24" t="s">
        <v>142</v>
      </c>
      <c r="AU105" s="24" t="s">
        <v>80</v>
      </c>
      <c r="AY105" s="24" t="s">
        <v>139</v>
      </c>
      <c r="BE105" s="203">
        <f t="shared" si="4"/>
        <v>0</v>
      </c>
      <c r="BF105" s="203">
        <f t="shared" si="5"/>
        <v>0</v>
      </c>
      <c r="BG105" s="203">
        <f t="shared" si="6"/>
        <v>0</v>
      </c>
      <c r="BH105" s="203">
        <f t="shared" si="7"/>
        <v>0</v>
      </c>
      <c r="BI105" s="203">
        <f t="shared" si="8"/>
        <v>0</v>
      </c>
      <c r="BJ105" s="24" t="s">
        <v>80</v>
      </c>
      <c r="BK105" s="203">
        <f t="shared" si="9"/>
        <v>0</v>
      </c>
      <c r="BL105" s="24" t="s">
        <v>147</v>
      </c>
      <c r="BM105" s="24" t="s">
        <v>572</v>
      </c>
    </row>
    <row r="106" spans="2:65" s="1" customFormat="1" ht="14.45" customHeight="1">
      <c r="B106" s="41"/>
      <c r="C106" s="192" t="s">
        <v>379</v>
      </c>
      <c r="D106" s="192" t="s">
        <v>142</v>
      </c>
      <c r="E106" s="193" t="s">
        <v>1512</v>
      </c>
      <c r="F106" s="194" t="s">
        <v>1513</v>
      </c>
      <c r="G106" s="195" t="s">
        <v>1464</v>
      </c>
      <c r="H106" s="196">
        <v>1</v>
      </c>
      <c r="I106" s="197"/>
      <c r="J106" s="198">
        <f t="shared" si="0"/>
        <v>0</v>
      </c>
      <c r="K106" s="194" t="s">
        <v>371</v>
      </c>
      <c r="L106" s="61"/>
      <c r="M106" s="199" t="s">
        <v>21</v>
      </c>
      <c r="N106" s="200" t="s">
        <v>43</v>
      </c>
      <c r="O106" s="42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4" t="s">
        <v>147</v>
      </c>
      <c r="AT106" s="24" t="s">
        <v>142</v>
      </c>
      <c r="AU106" s="24" t="s">
        <v>80</v>
      </c>
      <c r="AY106" s="24" t="s">
        <v>139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4" t="s">
        <v>80</v>
      </c>
      <c r="BK106" s="203">
        <f t="shared" si="9"/>
        <v>0</v>
      </c>
      <c r="BL106" s="24" t="s">
        <v>147</v>
      </c>
      <c r="BM106" s="24" t="s">
        <v>597</v>
      </c>
    </row>
    <row r="107" spans="2:65" s="1" customFormat="1" ht="22.9" customHeight="1">
      <c r="B107" s="41"/>
      <c r="C107" s="192" t="s">
        <v>383</v>
      </c>
      <c r="D107" s="192" t="s">
        <v>142</v>
      </c>
      <c r="E107" s="193" t="s">
        <v>1514</v>
      </c>
      <c r="F107" s="194" t="s">
        <v>1515</v>
      </c>
      <c r="G107" s="195" t="s">
        <v>1464</v>
      </c>
      <c r="H107" s="196">
        <v>1</v>
      </c>
      <c r="I107" s="197"/>
      <c r="J107" s="198">
        <f t="shared" si="0"/>
        <v>0</v>
      </c>
      <c r="K107" s="194" t="s">
        <v>371</v>
      </c>
      <c r="L107" s="61"/>
      <c r="M107" s="199" t="s">
        <v>21</v>
      </c>
      <c r="N107" s="200" t="s">
        <v>43</v>
      </c>
      <c r="O107" s="42"/>
      <c r="P107" s="201">
        <f t="shared" si="1"/>
        <v>0</v>
      </c>
      <c r="Q107" s="201">
        <v>145</v>
      </c>
      <c r="R107" s="201">
        <f t="shared" si="2"/>
        <v>145</v>
      </c>
      <c r="S107" s="201">
        <v>0</v>
      </c>
      <c r="T107" s="202">
        <f t="shared" si="3"/>
        <v>0</v>
      </c>
      <c r="AR107" s="24" t="s">
        <v>147</v>
      </c>
      <c r="AT107" s="24" t="s">
        <v>142</v>
      </c>
      <c r="AU107" s="24" t="s">
        <v>80</v>
      </c>
      <c r="AY107" s="24" t="s">
        <v>139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4" t="s">
        <v>80</v>
      </c>
      <c r="BK107" s="203">
        <f t="shared" si="9"/>
        <v>0</v>
      </c>
      <c r="BL107" s="24" t="s">
        <v>147</v>
      </c>
      <c r="BM107" s="24" t="s">
        <v>605</v>
      </c>
    </row>
    <row r="108" spans="2:65" s="1" customFormat="1" ht="14.45" customHeight="1">
      <c r="B108" s="41"/>
      <c r="C108" s="192" t="s">
        <v>389</v>
      </c>
      <c r="D108" s="192" t="s">
        <v>142</v>
      </c>
      <c r="E108" s="193" t="s">
        <v>1516</v>
      </c>
      <c r="F108" s="194" t="s">
        <v>1497</v>
      </c>
      <c r="G108" s="195" t="s">
        <v>1464</v>
      </c>
      <c r="H108" s="196">
        <v>7</v>
      </c>
      <c r="I108" s="197"/>
      <c r="J108" s="198">
        <f t="shared" si="0"/>
        <v>0</v>
      </c>
      <c r="K108" s="194" t="s">
        <v>371</v>
      </c>
      <c r="L108" s="61"/>
      <c r="M108" s="199" t="s">
        <v>21</v>
      </c>
      <c r="N108" s="200" t="s">
        <v>43</v>
      </c>
      <c r="O108" s="42"/>
      <c r="P108" s="201">
        <f t="shared" si="1"/>
        <v>0</v>
      </c>
      <c r="Q108" s="201">
        <v>0.4</v>
      </c>
      <c r="R108" s="201">
        <f t="shared" si="2"/>
        <v>2.8000000000000003</v>
      </c>
      <c r="S108" s="201">
        <v>0</v>
      </c>
      <c r="T108" s="202">
        <f t="shared" si="3"/>
        <v>0</v>
      </c>
      <c r="AR108" s="24" t="s">
        <v>147</v>
      </c>
      <c r="AT108" s="24" t="s">
        <v>142</v>
      </c>
      <c r="AU108" s="24" t="s">
        <v>80</v>
      </c>
      <c r="AY108" s="24" t="s">
        <v>139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4" t="s">
        <v>80</v>
      </c>
      <c r="BK108" s="203">
        <f t="shared" si="9"/>
        <v>0</v>
      </c>
      <c r="BL108" s="24" t="s">
        <v>147</v>
      </c>
      <c r="BM108" s="24" t="s">
        <v>613</v>
      </c>
    </row>
    <row r="109" spans="2:65" s="1" customFormat="1" ht="14.45" customHeight="1">
      <c r="B109" s="41"/>
      <c r="C109" s="192" t="s">
        <v>395</v>
      </c>
      <c r="D109" s="192" t="s">
        <v>142</v>
      </c>
      <c r="E109" s="193" t="s">
        <v>1517</v>
      </c>
      <c r="F109" s="194" t="s">
        <v>1518</v>
      </c>
      <c r="G109" s="195" t="s">
        <v>1464</v>
      </c>
      <c r="H109" s="196">
        <v>1</v>
      </c>
      <c r="I109" s="197"/>
      <c r="J109" s="198">
        <f t="shared" si="0"/>
        <v>0</v>
      </c>
      <c r="K109" s="194" t="s">
        <v>371</v>
      </c>
      <c r="L109" s="61"/>
      <c r="M109" s="199" t="s">
        <v>21</v>
      </c>
      <c r="N109" s="200" t="s">
        <v>43</v>
      </c>
      <c r="O109" s="42"/>
      <c r="P109" s="201">
        <f t="shared" si="1"/>
        <v>0</v>
      </c>
      <c r="Q109" s="201">
        <v>0.2</v>
      </c>
      <c r="R109" s="201">
        <f t="shared" si="2"/>
        <v>0.2</v>
      </c>
      <c r="S109" s="201">
        <v>0</v>
      </c>
      <c r="T109" s="202">
        <f t="shared" si="3"/>
        <v>0</v>
      </c>
      <c r="AR109" s="24" t="s">
        <v>147</v>
      </c>
      <c r="AT109" s="24" t="s">
        <v>142</v>
      </c>
      <c r="AU109" s="24" t="s">
        <v>80</v>
      </c>
      <c r="AY109" s="24" t="s">
        <v>139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4" t="s">
        <v>80</v>
      </c>
      <c r="BK109" s="203">
        <f t="shared" si="9"/>
        <v>0</v>
      </c>
      <c r="BL109" s="24" t="s">
        <v>147</v>
      </c>
      <c r="BM109" s="24" t="s">
        <v>621</v>
      </c>
    </row>
    <row r="110" spans="2:65" s="1" customFormat="1" ht="14.45" customHeight="1">
      <c r="B110" s="41"/>
      <c r="C110" s="192" t="s">
        <v>407</v>
      </c>
      <c r="D110" s="192" t="s">
        <v>142</v>
      </c>
      <c r="E110" s="193" t="s">
        <v>1519</v>
      </c>
      <c r="F110" s="194" t="s">
        <v>1520</v>
      </c>
      <c r="G110" s="195" t="s">
        <v>1488</v>
      </c>
      <c r="H110" s="196">
        <v>1</v>
      </c>
      <c r="I110" s="197"/>
      <c r="J110" s="198">
        <f t="shared" si="0"/>
        <v>0</v>
      </c>
      <c r="K110" s="194" t="s">
        <v>371</v>
      </c>
      <c r="L110" s="61"/>
      <c r="M110" s="199" t="s">
        <v>21</v>
      </c>
      <c r="N110" s="200" t="s">
        <v>43</v>
      </c>
      <c r="O110" s="42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4" t="s">
        <v>147</v>
      </c>
      <c r="AT110" s="24" t="s">
        <v>142</v>
      </c>
      <c r="AU110" s="24" t="s">
        <v>80</v>
      </c>
      <c r="AY110" s="24" t="s">
        <v>139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4" t="s">
        <v>80</v>
      </c>
      <c r="BK110" s="203">
        <f t="shared" si="9"/>
        <v>0</v>
      </c>
      <c r="BL110" s="24" t="s">
        <v>147</v>
      </c>
      <c r="BM110" s="24" t="s">
        <v>631</v>
      </c>
    </row>
    <row r="111" spans="2:65" s="1" customFormat="1" ht="14.45" customHeight="1">
      <c r="B111" s="41"/>
      <c r="C111" s="192" t="s">
        <v>413</v>
      </c>
      <c r="D111" s="192" t="s">
        <v>142</v>
      </c>
      <c r="E111" s="193" t="s">
        <v>1521</v>
      </c>
      <c r="F111" s="194" t="s">
        <v>1522</v>
      </c>
      <c r="G111" s="195" t="s">
        <v>1488</v>
      </c>
      <c r="H111" s="196">
        <v>6</v>
      </c>
      <c r="I111" s="197"/>
      <c r="J111" s="198">
        <f t="shared" si="0"/>
        <v>0</v>
      </c>
      <c r="K111" s="194" t="s">
        <v>371</v>
      </c>
      <c r="L111" s="61"/>
      <c r="M111" s="199" t="s">
        <v>21</v>
      </c>
      <c r="N111" s="200" t="s">
        <v>43</v>
      </c>
      <c r="O111" s="42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AR111" s="24" t="s">
        <v>147</v>
      </c>
      <c r="AT111" s="24" t="s">
        <v>142</v>
      </c>
      <c r="AU111" s="24" t="s">
        <v>80</v>
      </c>
      <c r="AY111" s="24" t="s">
        <v>139</v>
      </c>
      <c r="BE111" s="203">
        <f t="shared" si="4"/>
        <v>0</v>
      </c>
      <c r="BF111" s="203">
        <f t="shared" si="5"/>
        <v>0</v>
      </c>
      <c r="BG111" s="203">
        <f t="shared" si="6"/>
        <v>0</v>
      </c>
      <c r="BH111" s="203">
        <f t="shared" si="7"/>
        <v>0</v>
      </c>
      <c r="BI111" s="203">
        <f t="shared" si="8"/>
        <v>0</v>
      </c>
      <c r="BJ111" s="24" t="s">
        <v>80</v>
      </c>
      <c r="BK111" s="203">
        <f t="shared" si="9"/>
        <v>0</v>
      </c>
      <c r="BL111" s="24" t="s">
        <v>147</v>
      </c>
      <c r="BM111" s="24" t="s">
        <v>641</v>
      </c>
    </row>
    <row r="112" spans="2:65" s="1" customFormat="1" ht="14.45" customHeight="1">
      <c r="B112" s="41"/>
      <c r="C112" s="192" t="s">
        <v>431</v>
      </c>
      <c r="D112" s="192" t="s">
        <v>142</v>
      </c>
      <c r="E112" s="193" t="s">
        <v>1523</v>
      </c>
      <c r="F112" s="194" t="s">
        <v>1524</v>
      </c>
      <c r="G112" s="195" t="s">
        <v>1464</v>
      </c>
      <c r="H112" s="196">
        <v>1</v>
      </c>
      <c r="I112" s="197"/>
      <c r="J112" s="198">
        <f t="shared" ref="J112:J143" si="10">ROUND(I112*H112,2)</f>
        <v>0</v>
      </c>
      <c r="K112" s="194" t="s">
        <v>371</v>
      </c>
      <c r="L112" s="61"/>
      <c r="M112" s="199" t="s">
        <v>21</v>
      </c>
      <c r="N112" s="200" t="s">
        <v>43</v>
      </c>
      <c r="O112" s="42"/>
      <c r="P112" s="201">
        <f t="shared" ref="P112:P143" si="11">O112*H112</f>
        <v>0</v>
      </c>
      <c r="Q112" s="201">
        <v>0</v>
      </c>
      <c r="R112" s="201">
        <f t="shared" ref="R112:R143" si="12">Q112*H112</f>
        <v>0</v>
      </c>
      <c r="S112" s="201">
        <v>0</v>
      </c>
      <c r="T112" s="202">
        <f t="shared" ref="T112:T143" si="13">S112*H112</f>
        <v>0</v>
      </c>
      <c r="AR112" s="24" t="s">
        <v>147</v>
      </c>
      <c r="AT112" s="24" t="s">
        <v>142</v>
      </c>
      <c r="AU112" s="24" t="s">
        <v>80</v>
      </c>
      <c r="AY112" s="24" t="s">
        <v>139</v>
      </c>
      <c r="BE112" s="203">
        <f t="shared" ref="BE112:BE136" si="14">IF(N112="základní",J112,0)</f>
        <v>0</v>
      </c>
      <c r="BF112" s="203">
        <f t="shared" ref="BF112:BF136" si="15">IF(N112="snížená",J112,0)</f>
        <v>0</v>
      </c>
      <c r="BG112" s="203">
        <f t="shared" ref="BG112:BG136" si="16">IF(N112="zákl. přenesená",J112,0)</f>
        <v>0</v>
      </c>
      <c r="BH112" s="203">
        <f t="shared" ref="BH112:BH136" si="17">IF(N112="sníž. přenesená",J112,0)</f>
        <v>0</v>
      </c>
      <c r="BI112" s="203">
        <f t="shared" ref="BI112:BI136" si="18">IF(N112="nulová",J112,0)</f>
        <v>0</v>
      </c>
      <c r="BJ112" s="24" t="s">
        <v>80</v>
      </c>
      <c r="BK112" s="203">
        <f t="shared" ref="BK112:BK136" si="19">ROUND(I112*H112,2)</f>
        <v>0</v>
      </c>
      <c r="BL112" s="24" t="s">
        <v>147</v>
      </c>
      <c r="BM112" s="24" t="s">
        <v>650</v>
      </c>
    </row>
    <row r="113" spans="2:65" s="1" customFormat="1" ht="14.45" customHeight="1">
      <c r="B113" s="41"/>
      <c r="C113" s="192" t="s">
        <v>437</v>
      </c>
      <c r="D113" s="192" t="s">
        <v>142</v>
      </c>
      <c r="E113" s="193" t="s">
        <v>1525</v>
      </c>
      <c r="F113" s="194" t="s">
        <v>1526</v>
      </c>
      <c r="G113" s="195" t="s">
        <v>1488</v>
      </c>
      <c r="H113" s="196">
        <v>4</v>
      </c>
      <c r="I113" s="197"/>
      <c r="J113" s="198">
        <f t="shared" si="10"/>
        <v>0</v>
      </c>
      <c r="K113" s="194" t="s">
        <v>371</v>
      </c>
      <c r="L113" s="61"/>
      <c r="M113" s="199" t="s">
        <v>21</v>
      </c>
      <c r="N113" s="200" t="s">
        <v>43</v>
      </c>
      <c r="O113" s="42"/>
      <c r="P113" s="201">
        <f t="shared" si="11"/>
        <v>0</v>
      </c>
      <c r="Q113" s="201">
        <v>0</v>
      </c>
      <c r="R113" s="201">
        <f t="shared" si="12"/>
        <v>0</v>
      </c>
      <c r="S113" s="201">
        <v>0</v>
      </c>
      <c r="T113" s="202">
        <f t="shared" si="13"/>
        <v>0</v>
      </c>
      <c r="AR113" s="24" t="s">
        <v>147</v>
      </c>
      <c r="AT113" s="24" t="s">
        <v>142</v>
      </c>
      <c r="AU113" s="24" t="s">
        <v>80</v>
      </c>
      <c r="AY113" s="24" t="s">
        <v>139</v>
      </c>
      <c r="BE113" s="203">
        <f t="shared" si="14"/>
        <v>0</v>
      </c>
      <c r="BF113" s="203">
        <f t="shared" si="15"/>
        <v>0</v>
      </c>
      <c r="BG113" s="203">
        <f t="shared" si="16"/>
        <v>0</v>
      </c>
      <c r="BH113" s="203">
        <f t="shared" si="17"/>
        <v>0</v>
      </c>
      <c r="BI113" s="203">
        <f t="shared" si="18"/>
        <v>0</v>
      </c>
      <c r="BJ113" s="24" t="s">
        <v>80</v>
      </c>
      <c r="BK113" s="203">
        <f t="shared" si="19"/>
        <v>0</v>
      </c>
      <c r="BL113" s="24" t="s">
        <v>147</v>
      </c>
      <c r="BM113" s="24" t="s">
        <v>658</v>
      </c>
    </row>
    <row r="114" spans="2:65" s="1" customFormat="1" ht="14.45" customHeight="1">
      <c r="B114" s="41"/>
      <c r="C114" s="192" t="s">
        <v>443</v>
      </c>
      <c r="D114" s="192" t="s">
        <v>142</v>
      </c>
      <c r="E114" s="193" t="s">
        <v>1527</v>
      </c>
      <c r="F114" s="194" t="s">
        <v>1528</v>
      </c>
      <c r="G114" s="195" t="s">
        <v>1464</v>
      </c>
      <c r="H114" s="196">
        <v>1</v>
      </c>
      <c r="I114" s="197"/>
      <c r="J114" s="198">
        <f t="shared" si="10"/>
        <v>0</v>
      </c>
      <c r="K114" s="194" t="s">
        <v>371</v>
      </c>
      <c r="L114" s="61"/>
      <c r="M114" s="199" t="s">
        <v>21</v>
      </c>
      <c r="N114" s="200" t="s">
        <v>43</v>
      </c>
      <c r="O114" s="42"/>
      <c r="P114" s="201">
        <f t="shared" si="11"/>
        <v>0</v>
      </c>
      <c r="Q114" s="201">
        <v>0</v>
      </c>
      <c r="R114" s="201">
        <f t="shared" si="12"/>
        <v>0</v>
      </c>
      <c r="S114" s="201">
        <v>0</v>
      </c>
      <c r="T114" s="202">
        <f t="shared" si="13"/>
        <v>0</v>
      </c>
      <c r="AR114" s="24" t="s">
        <v>147</v>
      </c>
      <c r="AT114" s="24" t="s">
        <v>142</v>
      </c>
      <c r="AU114" s="24" t="s">
        <v>80</v>
      </c>
      <c r="AY114" s="24" t="s">
        <v>139</v>
      </c>
      <c r="BE114" s="203">
        <f t="shared" si="14"/>
        <v>0</v>
      </c>
      <c r="BF114" s="203">
        <f t="shared" si="15"/>
        <v>0</v>
      </c>
      <c r="BG114" s="203">
        <f t="shared" si="16"/>
        <v>0</v>
      </c>
      <c r="BH114" s="203">
        <f t="shared" si="17"/>
        <v>0</v>
      </c>
      <c r="BI114" s="203">
        <f t="shared" si="18"/>
        <v>0</v>
      </c>
      <c r="BJ114" s="24" t="s">
        <v>80</v>
      </c>
      <c r="BK114" s="203">
        <f t="shared" si="19"/>
        <v>0</v>
      </c>
      <c r="BL114" s="24" t="s">
        <v>147</v>
      </c>
      <c r="BM114" s="24" t="s">
        <v>667</v>
      </c>
    </row>
    <row r="115" spans="2:65" s="1" customFormat="1" ht="14.45" customHeight="1">
      <c r="B115" s="41"/>
      <c r="C115" s="192" t="s">
        <v>448</v>
      </c>
      <c r="D115" s="192" t="s">
        <v>142</v>
      </c>
      <c r="E115" s="193" t="s">
        <v>1529</v>
      </c>
      <c r="F115" s="194" t="s">
        <v>1530</v>
      </c>
      <c r="G115" s="195" t="s">
        <v>1464</v>
      </c>
      <c r="H115" s="196">
        <v>3</v>
      </c>
      <c r="I115" s="197"/>
      <c r="J115" s="198">
        <f t="shared" si="10"/>
        <v>0</v>
      </c>
      <c r="K115" s="194" t="s">
        <v>371</v>
      </c>
      <c r="L115" s="61"/>
      <c r="M115" s="199" t="s">
        <v>21</v>
      </c>
      <c r="N115" s="200" t="s">
        <v>43</v>
      </c>
      <c r="O115" s="42"/>
      <c r="P115" s="201">
        <f t="shared" si="11"/>
        <v>0</v>
      </c>
      <c r="Q115" s="201">
        <v>0</v>
      </c>
      <c r="R115" s="201">
        <f t="shared" si="12"/>
        <v>0</v>
      </c>
      <c r="S115" s="201">
        <v>0</v>
      </c>
      <c r="T115" s="202">
        <f t="shared" si="13"/>
        <v>0</v>
      </c>
      <c r="AR115" s="24" t="s">
        <v>147</v>
      </c>
      <c r="AT115" s="24" t="s">
        <v>142</v>
      </c>
      <c r="AU115" s="24" t="s">
        <v>80</v>
      </c>
      <c r="AY115" s="24" t="s">
        <v>139</v>
      </c>
      <c r="BE115" s="203">
        <f t="shared" si="14"/>
        <v>0</v>
      </c>
      <c r="BF115" s="203">
        <f t="shared" si="15"/>
        <v>0</v>
      </c>
      <c r="BG115" s="203">
        <f t="shared" si="16"/>
        <v>0</v>
      </c>
      <c r="BH115" s="203">
        <f t="shared" si="17"/>
        <v>0</v>
      </c>
      <c r="BI115" s="203">
        <f t="shared" si="18"/>
        <v>0</v>
      </c>
      <c r="BJ115" s="24" t="s">
        <v>80</v>
      </c>
      <c r="BK115" s="203">
        <f t="shared" si="19"/>
        <v>0</v>
      </c>
      <c r="BL115" s="24" t="s">
        <v>147</v>
      </c>
      <c r="BM115" s="24" t="s">
        <v>676</v>
      </c>
    </row>
    <row r="116" spans="2:65" s="1" customFormat="1" ht="14.45" customHeight="1">
      <c r="B116" s="41"/>
      <c r="C116" s="192" t="s">
        <v>459</v>
      </c>
      <c r="D116" s="192" t="s">
        <v>142</v>
      </c>
      <c r="E116" s="193" t="s">
        <v>1531</v>
      </c>
      <c r="F116" s="194" t="s">
        <v>1532</v>
      </c>
      <c r="G116" s="195" t="s">
        <v>1488</v>
      </c>
      <c r="H116" s="196">
        <v>4</v>
      </c>
      <c r="I116" s="197"/>
      <c r="J116" s="198">
        <f t="shared" si="10"/>
        <v>0</v>
      </c>
      <c r="K116" s="194" t="s">
        <v>371</v>
      </c>
      <c r="L116" s="61"/>
      <c r="M116" s="199" t="s">
        <v>21</v>
      </c>
      <c r="N116" s="200" t="s">
        <v>43</v>
      </c>
      <c r="O116" s="42"/>
      <c r="P116" s="201">
        <f t="shared" si="11"/>
        <v>0</v>
      </c>
      <c r="Q116" s="201">
        <v>0</v>
      </c>
      <c r="R116" s="201">
        <f t="shared" si="12"/>
        <v>0</v>
      </c>
      <c r="S116" s="201">
        <v>0</v>
      </c>
      <c r="T116" s="202">
        <f t="shared" si="13"/>
        <v>0</v>
      </c>
      <c r="AR116" s="24" t="s">
        <v>147</v>
      </c>
      <c r="AT116" s="24" t="s">
        <v>142</v>
      </c>
      <c r="AU116" s="24" t="s">
        <v>80</v>
      </c>
      <c r="AY116" s="24" t="s">
        <v>139</v>
      </c>
      <c r="BE116" s="203">
        <f t="shared" si="14"/>
        <v>0</v>
      </c>
      <c r="BF116" s="203">
        <f t="shared" si="15"/>
        <v>0</v>
      </c>
      <c r="BG116" s="203">
        <f t="shared" si="16"/>
        <v>0</v>
      </c>
      <c r="BH116" s="203">
        <f t="shared" si="17"/>
        <v>0</v>
      </c>
      <c r="BI116" s="203">
        <f t="shared" si="18"/>
        <v>0</v>
      </c>
      <c r="BJ116" s="24" t="s">
        <v>80</v>
      </c>
      <c r="BK116" s="203">
        <f t="shared" si="19"/>
        <v>0</v>
      </c>
      <c r="BL116" s="24" t="s">
        <v>147</v>
      </c>
      <c r="BM116" s="24" t="s">
        <v>687</v>
      </c>
    </row>
    <row r="117" spans="2:65" s="1" customFormat="1" ht="14.45" customHeight="1">
      <c r="B117" s="41"/>
      <c r="C117" s="192" t="s">
        <v>471</v>
      </c>
      <c r="D117" s="192" t="s">
        <v>142</v>
      </c>
      <c r="E117" s="193" t="s">
        <v>1533</v>
      </c>
      <c r="F117" s="194" t="s">
        <v>1534</v>
      </c>
      <c r="G117" s="195" t="s">
        <v>1488</v>
      </c>
      <c r="H117" s="196">
        <v>4</v>
      </c>
      <c r="I117" s="197"/>
      <c r="J117" s="198">
        <f t="shared" si="10"/>
        <v>0</v>
      </c>
      <c r="K117" s="194" t="s">
        <v>371</v>
      </c>
      <c r="L117" s="61"/>
      <c r="M117" s="199" t="s">
        <v>21</v>
      </c>
      <c r="N117" s="200" t="s">
        <v>43</v>
      </c>
      <c r="O117" s="42"/>
      <c r="P117" s="201">
        <f t="shared" si="11"/>
        <v>0</v>
      </c>
      <c r="Q117" s="201">
        <v>0</v>
      </c>
      <c r="R117" s="201">
        <f t="shared" si="12"/>
        <v>0</v>
      </c>
      <c r="S117" s="201">
        <v>0</v>
      </c>
      <c r="T117" s="202">
        <f t="shared" si="13"/>
        <v>0</v>
      </c>
      <c r="AR117" s="24" t="s">
        <v>147</v>
      </c>
      <c r="AT117" s="24" t="s">
        <v>142</v>
      </c>
      <c r="AU117" s="24" t="s">
        <v>80</v>
      </c>
      <c r="AY117" s="24" t="s">
        <v>139</v>
      </c>
      <c r="BE117" s="203">
        <f t="shared" si="14"/>
        <v>0</v>
      </c>
      <c r="BF117" s="203">
        <f t="shared" si="15"/>
        <v>0</v>
      </c>
      <c r="BG117" s="203">
        <f t="shared" si="16"/>
        <v>0</v>
      </c>
      <c r="BH117" s="203">
        <f t="shared" si="17"/>
        <v>0</v>
      </c>
      <c r="BI117" s="203">
        <f t="shared" si="18"/>
        <v>0</v>
      </c>
      <c r="BJ117" s="24" t="s">
        <v>80</v>
      </c>
      <c r="BK117" s="203">
        <f t="shared" si="19"/>
        <v>0</v>
      </c>
      <c r="BL117" s="24" t="s">
        <v>147</v>
      </c>
      <c r="BM117" s="24" t="s">
        <v>697</v>
      </c>
    </row>
    <row r="118" spans="2:65" s="1" customFormat="1" ht="14.45" customHeight="1">
      <c r="B118" s="41"/>
      <c r="C118" s="192" t="s">
        <v>476</v>
      </c>
      <c r="D118" s="192" t="s">
        <v>142</v>
      </c>
      <c r="E118" s="193" t="s">
        <v>1535</v>
      </c>
      <c r="F118" s="194" t="s">
        <v>1536</v>
      </c>
      <c r="G118" s="195" t="s">
        <v>1488</v>
      </c>
      <c r="H118" s="196">
        <v>1</v>
      </c>
      <c r="I118" s="197"/>
      <c r="J118" s="198">
        <f t="shared" si="10"/>
        <v>0</v>
      </c>
      <c r="K118" s="194" t="s">
        <v>371</v>
      </c>
      <c r="L118" s="61"/>
      <c r="M118" s="199" t="s">
        <v>21</v>
      </c>
      <c r="N118" s="200" t="s">
        <v>43</v>
      </c>
      <c r="O118" s="42"/>
      <c r="P118" s="201">
        <f t="shared" si="11"/>
        <v>0</v>
      </c>
      <c r="Q118" s="201">
        <v>0</v>
      </c>
      <c r="R118" s="201">
        <f t="shared" si="12"/>
        <v>0</v>
      </c>
      <c r="S118" s="201">
        <v>0</v>
      </c>
      <c r="T118" s="202">
        <f t="shared" si="13"/>
        <v>0</v>
      </c>
      <c r="AR118" s="24" t="s">
        <v>147</v>
      </c>
      <c r="AT118" s="24" t="s">
        <v>142</v>
      </c>
      <c r="AU118" s="24" t="s">
        <v>80</v>
      </c>
      <c r="AY118" s="24" t="s">
        <v>139</v>
      </c>
      <c r="BE118" s="203">
        <f t="shared" si="14"/>
        <v>0</v>
      </c>
      <c r="BF118" s="203">
        <f t="shared" si="15"/>
        <v>0</v>
      </c>
      <c r="BG118" s="203">
        <f t="shared" si="16"/>
        <v>0</v>
      </c>
      <c r="BH118" s="203">
        <f t="shared" si="17"/>
        <v>0</v>
      </c>
      <c r="BI118" s="203">
        <f t="shared" si="18"/>
        <v>0</v>
      </c>
      <c r="BJ118" s="24" t="s">
        <v>80</v>
      </c>
      <c r="BK118" s="203">
        <f t="shared" si="19"/>
        <v>0</v>
      </c>
      <c r="BL118" s="24" t="s">
        <v>147</v>
      </c>
      <c r="BM118" s="24" t="s">
        <v>584</v>
      </c>
    </row>
    <row r="119" spans="2:65" s="1" customFormat="1" ht="14.45" customHeight="1">
      <c r="B119" s="41"/>
      <c r="C119" s="192" t="s">
        <v>482</v>
      </c>
      <c r="D119" s="192" t="s">
        <v>142</v>
      </c>
      <c r="E119" s="193" t="s">
        <v>1537</v>
      </c>
      <c r="F119" s="194" t="s">
        <v>1538</v>
      </c>
      <c r="G119" s="195" t="s">
        <v>182</v>
      </c>
      <c r="H119" s="196">
        <v>42</v>
      </c>
      <c r="I119" s="197"/>
      <c r="J119" s="198">
        <f t="shared" si="10"/>
        <v>0</v>
      </c>
      <c r="K119" s="194" t="s">
        <v>371</v>
      </c>
      <c r="L119" s="61"/>
      <c r="M119" s="199" t="s">
        <v>21</v>
      </c>
      <c r="N119" s="200" t="s">
        <v>43</v>
      </c>
      <c r="O119" s="42"/>
      <c r="P119" s="201">
        <f t="shared" si="11"/>
        <v>0</v>
      </c>
      <c r="Q119" s="201">
        <v>0</v>
      </c>
      <c r="R119" s="201">
        <f t="shared" si="12"/>
        <v>0</v>
      </c>
      <c r="S119" s="201">
        <v>0</v>
      </c>
      <c r="T119" s="202">
        <f t="shared" si="13"/>
        <v>0</v>
      </c>
      <c r="AR119" s="24" t="s">
        <v>147</v>
      </c>
      <c r="AT119" s="24" t="s">
        <v>142</v>
      </c>
      <c r="AU119" s="24" t="s">
        <v>80</v>
      </c>
      <c r="AY119" s="24" t="s">
        <v>139</v>
      </c>
      <c r="BE119" s="203">
        <f t="shared" si="14"/>
        <v>0</v>
      </c>
      <c r="BF119" s="203">
        <f t="shared" si="15"/>
        <v>0</v>
      </c>
      <c r="BG119" s="203">
        <f t="shared" si="16"/>
        <v>0</v>
      </c>
      <c r="BH119" s="203">
        <f t="shared" si="17"/>
        <v>0</v>
      </c>
      <c r="BI119" s="203">
        <f t="shared" si="18"/>
        <v>0</v>
      </c>
      <c r="BJ119" s="24" t="s">
        <v>80</v>
      </c>
      <c r="BK119" s="203">
        <f t="shared" si="19"/>
        <v>0</v>
      </c>
      <c r="BL119" s="24" t="s">
        <v>147</v>
      </c>
      <c r="BM119" s="24" t="s">
        <v>735</v>
      </c>
    </row>
    <row r="120" spans="2:65" s="1" customFormat="1" ht="14.45" customHeight="1">
      <c r="B120" s="41"/>
      <c r="C120" s="192" t="s">
        <v>500</v>
      </c>
      <c r="D120" s="192" t="s">
        <v>142</v>
      </c>
      <c r="E120" s="193" t="s">
        <v>1539</v>
      </c>
      <c r="F120" s="194" t="s">
        <v>1540</v>
      </c>
      <c r="G120" s="195" t="s">
        <v>182</v>
      </c>
      <c r="H120" s="196">
        <v>38</v>
      </c>
      <c r="I120" s="197"/>
      <c r="J120" s="198">
        <f t="shared" si="10"/>
        <v>0</v>
      </c>
      <c r="K120" s="194" t="s">
        <v>371</v>
      </c>
      <c r="L120" s="61"/>
      <c r="M120" s="199" t="s">
        <v>21</v>
      </c>
      <c r="N120" s="200" t="s">
        <v>43</v>
      </c>
      <c r="O120" s="42"/>
      <c r="P120" s="201">
        <f t="shared" si="11"/>
        <v>0</v>
      </c>
      <c r="Q120" s="201">
        <v>0</v>
      </c>
      <c r="R120" s="201">
        <f t="shared" si="12"/>
        <v>0</v>
      </c>
      <c r="S120" s="201">
        <v>0</v>
      </c>
      <c r="T120" s="202">
        <f t="shared" si="13"/>
        <v>0</v>
      </c>
      <c r="AR120" s="24" t="s">
        <v>147</v>
      </c>
      <c r="AT120" s="24" t="s">
        <v>142</v>
      </c>
      <c r="AU120" s="24" t="s">
        <v>80</v>
      </c>
      <c r="AY120" s="24" t="s">
        <v>139</v>
      </c>
      <c r="BE120" s="203">
        <f t="shared" si="14"/>
        <v>0</v>
      </c>
      <c r="BF120" s="203">
        <f t="shared" si="15"/>
        <v>0</v>
      </c>
      <c r="BG120" s="203">
        <f t="shared" si="16"/>
        <v>0</v>
      </c>
      <c r="BH120" s="203">
        <f t="shared" si="17"/>
        <v>0</v>
      </c>
      <c r="BI120" s="203">
        <f t="shared" si="18"/>
        <v>0</v>
      </c>
      <c r="BJ120" s="24" t="s">
        <v>80</v>
      </c>
      <c r="BK120" s="203">
        <f t="shared" si="19"/>
        <v>0</v>
      </c>
      <c r="BL120" s="24" t="s">
        <v>147</v>
      </c>
      <c r="BM120" s="24" t="s">
        <v>744</v>
      </c>
    </row>
    <row r="121" spans="2:65" s="1" customFormat="1" ht="14.45" customHeight="1">
      <c r="B121" s="41"/>
      <c r="C121" s="192" t="s">
        <v>505</v>
      </c>
      <c r="D121" s="192" t="s">
        <v>142</v>
      </c>
      <c r="E121" s="193" t="s">
        <v>1541</v>
      </c>
      <c r="F121" s="194" t="s">
        <v>1542</v>
      </c>
      <c r="G121" s="195" t="s">
        <v>1464</v>
      </c>
      <c r="H121" s="196">
        <v>1</v>
      </c>
      <c r="I121" s="197"/>
      <c r="J121" s="198">
        <f t="shared" si="10"/>
        <v>0</v>
      </c>
      <c r="K121" s="194" t="s">
        <v>371</v>
      </c>
      <c r="L121" s="61"/>
      <c r="M121" s="199" t="s">
        <v>21</v>
      </c>
      <c r="N121" s="200" t="s">
        <v>43</v>
      </c>
      <c r="O121" s="42"/>
      <c r="P121" s="201">
        <f t="shared" si="11"/>
        <v>0</v>
      </c>
      <c r="Q121" s="201">
        <v>1.5</v>
      </c>
      <c r="R121" s="201">
        <f t="shared" si="12"/>
        <v>1.5</v>
      </c>
      <c r="S121" s="201">
        <v>0</v>
      </c>
      <c r="T121" s="202">
        <f t="shared" si="13"/>
        <v>0</v>
      </c>
      <c r="AR121" s="24" t="s">
        <v>147</v>
      </c>
      <c r="AT121" s="24" t="s">
        <v>142</v>
      </c>
      <c r="AU121" s="24" t="s">
        <v>80</v>
      </c>
      <c r="AY121" s="24" t="s">
        <v>139</v>
      </c>
      <c r="BE121" s="203">
        <f t="shared" si="14"/>
        <v>0</v>
      </c>
      <c r="BF121" s="203">
        <f t="shared" si="15"/>
        <v>0</v>
      </c>
      <c r="BG121" s="203">
        <f t="shared" si="16"/>
        <v>0</v>
      </c>
      <c r="BH121" s="203">
        <f t="shared" si="17"/>
        <v>0</v>
      </c>
      <c r="BI121" s="203">
        <f t="shared" si="18"/>
        <v>0</v>
      </c>
      <c r="BJ121" s="24" t="s">
        <v>80</v>
      </c>
      <c r="BK121" s="203">
        <f t="shared" si="19"/>
        <v>0</v>
      </c>
      <c r="BL121" s="24" t="s">
        <v>147</v>
      </c>
      <c r="BM121" s="24" t="s">
        <v>752</v>
      </c>
    </row>
    <row r="122" spans="2:65" s="1" customFormat="1" ht="14.45" customHeight="1">
      <c r="B122" s="41"/>
      <c r="C122" s="192" t="s">
        <v>511</v>
      </c>
      <c r="D122" s="192" t="s">
        <v>142</v>
      </c>
      <c r="E122" s="193" t="s">
        <v>1543</v>
      </c>
      <c r="F122" s="194" t="s">
        <v>1478</v>
      </c>
      <c r="G122" s="195" t="s">
        <v>1464</v>
      </c>
      <c r="H122" s="196">
        <v>1</v>
      </c>
      <c r="I122" s="197"/>
      <c r="J122" s="198">
        <f t="shared" si="10"/>
        <v>0</v>
      </c>
      <c r="K122" s="194" t="s">
        <v>371</v>
      </c>
      <c r="L122" s="61"/>
      <c r="M122" s="199" t="s">
        <v>21</v>
      </c>
      <c r="N122" s="200" t="s">
        <v>43</v>
      </c>
      <c r="O122" s="42"/>
      <c r="P122" s="201">
        <f t="shared" si="11"/>
        <v>0</v>
      </c>
      <c r="Q122" s="201">
        <v>0</v>
      </c>
      <c r="R122" s="201">
        <f t="shared" si="12"/>
        <v>0</v>
      </c>
      <c r="S122" s="201">
        <v>0</v>
      </c>
      <c r="T122" s="202">
        <f t="shared" si="13"/>
        <v>0</v>
      </c>
      <c r="AR122" s="24" t="s">
        <v>147</v>
      </c>
      <c r="AT122" s="24" t="s">
        <v>142</v>
      </c>
      <c r="AU122" s="24" t="s">
        <v>80</v>
      </c>
      <c r="AY122" s="24" t="s">
        <v>139</v>
      </c>
      <c r="BE122" s="203">
        <f t="shared" si="14"/>
        <v>0</v>
      </c>
      <c r="BF122" s="203">
        <f t="shared" si="15"/>
        <v>0</v>
      </c>
      <c r="BG122" s="203">
        <f t="shared" si="16"/>
        <v>0</v>
      </c>
      <c r="BH122" s="203">
        <f t="shared" si="17"/>
        <v>0</v>
      </c>
      <c r="BI122" s="203">
        <f t="shared" si="18"/>
        <v>0</v>
      </c>
      <c r="BJ122" s="24" t="s">
        <v>80</v>
      </c>
      <c r="BK122" s="203">
        <f t="shared" si="19"/>
        <v>0</v>
      </c>
      <c r="BL122" s="24" t="s">
        <v>147</v>
      </c>
      <c r="BM122" s="24" t="s">
        <v>773</v>
      </c>
    </row>
    <row r="123" spans="2:65" s="1" customFormat="1" ht="14.45" customHeight="1">
      <c r="B123" s="41"/>
      <c r="C123" s="192" t="s">
        <v>515</v>
      </c>
      <c r="D123" s="192" t="s">
        <v>142</v>
      </c>
      <c r="E123" s="193" t="s">
        <v>1544</v>
      </c>
      <c r="F123" s="194" t="s">
        <v>1545</v>
      </c>
      <c r="G123" s="195" t="s">
        <v>1464</v>
      </c>
      <c r="H123" s="196">
        <v>1</v>
      </c>
      <c r="I123" s="197"/>
      <c r="J123" s="198">
        <f t="shared" si="10"/>
        <v>0</v>
      </c>
      <c r="K123" s="194" t="s">
        <v>371</v>
      </c>
      <c r="L123" s="61"/>
      <c r="M123" s="199" t="s">
        <v>21</v>
      </c>
      <c r="N123" s="200" t="s">
        <v>43</v>
      </c>
      <c r="O123" s="42"/>
      <c r="P123" s="201">
        <f t="shared" si="11"/>
        <v>0</v>
      </c>
      <c r="Q123" s="201">
        <v>0</v>
      </c>
      <c r="R123" s="201">
        <f t="shared" si="12"/>
        <v>0</v>
      </c>
      <c r="S123" s="201">
        <v>0</v>
      </c>
      <c r="T123" s="202">
        <f t="shared" si="13"/>
        <v>0</v>
      </c>
      <c r="AR123" s="24" t="s">
        <v>147</v>
      </c>
      <c r="AT123" s="24" t="s">
        <v>142</v>
      </c>
      <c r="AU123" s="24" t="s">
        <v>80</v>
      </c>
      <c r="AY123" s="24" t="s">
        <v>139</v>
      </c>
      <c r="BE123" s="203">
        <f t="shared" si="14"/>
        <v>0</v>
      </c>
      <c r="BF123" s="203">
        <f t="shared" si="15"/>
        <v>0</v>
      </c>
      <c r="BG123" s="203">
        <f t="shared" si="16"/>
        <v>0</v>
      </c>
      <c r="BH123" s="203">
        <f t="shared" si="17"/>
        <v>0</v>
      </c>
      <c r="BI123" s="203">
        <f t="shared" si="18"/>
        <v>0</v>
      </c>
      <c r="BJ123" s="24" t="s">
        <v>80</v>
      </c>
      <c r="BK123" s="203">
        <f t="shared" si="19"/>
        <v>0</v>
      </c>
      <c r="BL123" s="24" t="s">
        <v>147</v>
      </c>
      <c r="BM123" s="24" t="s">
        <v>781</v>
      </c>
    </row>
    <row r="124" spans="2:65" s="1" customFormat="1" ht="14.45" customHeight="1">
      <c r="B124" s="41"/>
      <c r="C124" s="192" t="s">
        <v>520</v>
      </c>
      <c r="D124" s="192" t="s">
        <v>142</v>
      </c>
      <c r="E124" s="193" t="s">
        <v>1502</v>
      </c>
      <c r="F124" s="194" t="s">
        <v>1503</v>
      </c>
      <c r="G124" s="195" t="s">
        <v>1488</v>
      </c>
      <c r="H124" s="196">
        <v>28</v>
      </c>
      <c r="I124" s="197"/>
      <c r="J124" s="198">
        <f t="shared" si="10"/>
        <v>0</v>
      </c>
      <c r="K124" s="194" t="s">
        <v>371</v>
      </c>
      <c r="L124" s="61"/>
      <c r="M124" s="199" t="s">
        <v>21</v>
      </c>
      <c r="N124" s="200" t="s">
        <v>43</v>
      </c>
      <c r="O124" s="42"/>
      <c r="P124" s="201">
        <f t="shared" si="11"/>
        <v>0</v>
      </c>
      <c r="Q124" s="201">
        <v>10</v>
      </c>
      <c r="R124" s="201">
        <f t="shared" si="12"/>
        <v>280</v>
      </c>
      <c r="S124" s="201">
        <v>0</v>
      </c>
      <c r="T124" s="202">
        <f t="shared" si="13"/>
        <v>0</v>
      </c>
      <c r="AR124" s="24" t="s">
        <v>147</v>
      </c>
      <c r="AT124" s="24" t="s">
        <v>142</v>
      </c>
      <c r="AU124" s="24" t="s">
        <v>80</v>
      </c>
      <c r="AY124" s="24" t="s">
        <v>139</v>
      </c>
      <c r="BE124" s="203">
        <f t="shared" si="14"/>
        <v>0</v>
      </c>
      <c r="BF124" s="203">
        <f t="shared" si="15"/>
        <v>0</v>
      </c>
      <c r="BG124" s="203">
        <f t="shared" si="16"/>
        <v>0</v>
      </c>
      <c r="BH124" s="203">
        <f t="shared" si="17"/>
        <v>0</v>
      </c>
      <c r="BI124" s="203">
        <f t="shared" si="18"/>
        <v>0</v>
      </c>
      <c r="BJ124" s="24" t="s">
        <v>80</v>
      </c>
      <c r="BK124" s="203">
        <f t="shared" si="19"/>
        <v>0</v>
      </c>
      <c r="BL124" s="24" t="s">
        <v>147</v>
      </c>
      <c r="BM124" s="24" t="s">
        <v>800</v>
      </c>
    </row>
    <row r="125" spans="2:65" s="1" customFormat="1" ht="14.45" customHeight="1">
      <c r="B125" s="41"/>
      <c r="C125" s="192" t="s">
        <v>524</v>
      </c>
      <c r="D125" s="192" t="s">
        <v>142</v>
      </c>
      <c r="E125" s="193" t="s">
        <v>1546</v>
      </c>
      <c r="F125" s="194" t="s">
        <v>1547</v>
      </c>
      <c r="G125" s="195" t="s">
        <v>1488</v>
      </c>
      <c r="H125" s="196">
        <v>8</v>
      </c>
      <c r="I125" s="197"/>
      <c r="J125" s="198">
        <f t="shared" si="10"/>
        <v>0</v>
      </c>
      <c r="K125" s="194" t="s">
        <v>371</v>
      </c>
      <c r="L125" s="61"/>
      <c r="M125" s="199" t="s">
        <v>21</v>
      </c>
      <c r="N125" s="200" t="s">
        <v>43</v>
      </c>
      <c r="O125" s="42"/>
      <c r="P125" s="201">
        <f t="shared" si="11"/>
        <v>0</v>
      </c>
      <c r="Q125" s="201">
        <v>15</v>
      </c>
      <c r="R125" s="201">
        <f t="shared" si="12"/>
        <v>120</v>
      </c>
      <c r="S125" s="201">
        <v>0</v>
      </c>
      <c r="T125" s="202">
        <f t="shared" si="13"/>
        <v>0</v>
      </c>
      <c r="AR125" s="24" t="s">
        <v>147</v>
      </c>
      <c r="AT125" s="24" t="s">
        <v>142</v>
      </c>
      <c r="AU125" s="24" t="s">
        <v>80</v>
      </c>
      <c r="AY125" s="24" t="s">
        <v>139</v>
      </c>
      <c r="BE125" s="203">
        <f t="shared" si="14"/>
        <v>0</v>
      </c>
      <c r="BF125" s="203">
        <f t="shared" si="15"/>
        <v>0</v>
      </c>
      <c r="BG125" s="203">
        <f t="shared" si="16"/>
        <v>0</v>
      </c>
      <c r="BH125" s="203">
        <f t="shared" si="17"/>
        <v>0</v>
      </c>
      <c r="BI125" s="203">
        <f t="shared" si="18"/>
        <v>0</v>
      </c>
      <c r="BJ125" s="24" t="s">
        <v>80</v>
      </c>
      <c r="BK125" s="203">
        <f t="shared" si="19"/>
        <v>0</v>
      </c>
      <c r="BL125" s="24" t="s">
        <v>147</v>
      </c>
      <c r="BM125" s="24" t="s">
        <v>830</v>
      </c>
    </row>
    <row r="126" spans="2:65" s="1" customFormat="1" ht="14.45" customHeight="1">
      <c r="B126" s="41"/>
      <c r="C126" s="192" t="s">
        <v>529</v>
      </c>
      <c r="D126" s="192" t="s">
        <v>142</v>
      </c>
      <c r="E126" s="193" t="s">
        <v>1548</v>
      </c>
      <c r="F126" s="194" t="s">
        <v>1549</v>
      </c>
      <c r="G126" s="195" t="s">
        <v>1464</v>
      </c>
      <c r="H126" s="196">
        <v>1</v>
      </c>
      <c r="I126" s="197"/>
      <c r="J126" s="198">
        <f t="shared" si="10"/>
        <v>0</v>
      </c>
      <c r="K126" s="194" t="s">
        <v>371</v>
      </c>
      <c r="L126" s="61"/>
      <c r="M126" s="199" t="s">
        <v>21</v>
      </c>
      <c r="N126" s="200" t="s">
        <v>43</v>
      </c>
      <c r="O126" s="42"/>
      <c r="P126" s="201">
        <f t="shared" si="11"/>
        <v>0</v>
      </c>
      <c r="Q126" s="201">
        <v>0</v>
      </c>
      <c r="R126" s="201">
        <f t="shared" si="12"/>
        <v>0</v>
      </c>
      <c r="S126" s="201">
        <v>0</v>
      </c>
      <c r="T126" s="202">
        <f t="shared" si="13"/>
        <v>0</v>
      </c>
      <c r="AR126" s="24" t="s">
        <v>147</v>
      </c>
      <c r="AT126" s="24" t="s">
        <v>142</v>
      </c>
      <c r="AU126" s="24" t="s">
        <v>80</v>
      </c>
      <c r="AY126" s="24" t="s">
        <v>139</v>
      </c>
      <c r="BE126" s="203">
        <f t="shared" si="14"/>
        <v>0</v>
      </c>
      <c r="BF126" s="203">
        <f t="shared" si="15"/>
        <v>0</v>
      </c>
      <c r="BG126" s="203">
        <f t="shared" si="16"/>
        <v>0</v>
      </c>
      <c r="BH126" s="203">
        <f t="shared" si="17"/>
        <v>0</v>
      </c>
      <c r="BI126" s="203">
        <f t="shared" si="18"/>
        <v>0</v>
      </c>
      <c r="BJ126" s="24" t="s">
        <v>80</v>
      </c>
      <c r="BK126" s="203">
        <f t="shared" si="19"/>
        <v>0</v>
      </c>
      <c r="BL126" s="24" t="s">
        <v>147</v>
      </c>
      <c r="BM126" s="24" t="s">
        <v>839</v>
      </c>
    </row>
    <row r="127" spans="2:65" s="1" customFormat="1" ht="14.45" customHeight="1">
      <c r="B127" s="41"/>
      <c r="C127" s="192" t="s">
        <v>534</v>
      </c>
      <c r="D127" s="192" t="s">
        <v>142</v>
      </c>
      <c r="E127" s="193" t="s">
        <v>1550</v>
      </c>
      <c r="F127" s="194" t="s">
        <v>1551</v>
      </c>
      <c r="G127" s="195" t="s">
        <v>1488</v>
      </c>
      <c r="H127" s="196">
        <v>7</v>
      </c>
      <c r="I127" s="197"/>
      <c r="J127" s="198">
        <f t="shared" si="10"/>
        <v>0</v>
      </c>
      <c r="K127" s="194" t="s">
        <v>371</v>
      </c>
      <c r="L127" s="61"/>
      <c r="M127" s="199" t="s">
        <v>21</v>
      </c>
      <c r="N127" s="200" t="s">
        <v>43</v>
      </c>
      <c r="O127" s="42"/>
      <c r="P127" s="201">
        <f t="shared" si="11"/>
        <v>0</v>
      </c>
      <c r="Q127" s="201">
        <v>2</v>
      </c>
      <c r="R127" s="201">
        <f t="shared" si="12"/>
        <v>14</v>
      </c>
      <c r="S127" s="201">
        <v>0</v>
      </c>
      <c r="T127" s="202">
        <f t="shared" si="13"/>
        <v>0</v>
      </c>
      <c r="AR127" s="24" t="s">
        <v>147</v>
      </c>
      <c r="AT127" s="24" t="s">
        <v>142</v>
      </c>
      <c r="AU127" s="24" t="s">
        <v>80</v>
      </c>
      <c r="AY127" s="24" t="s">
        <v>139</v>
      </c>
      <c r="BE127" s="203">
        <f t="shared" si="14"/>
        <v>0</v>
      </c>
      <c r="BF127" s="203">
        <f t="shared" si="15"/>
        <v>0</v>
      </c>
      <c r="BG127" s="203">
        <f t="shared" si="16"/>
        <v>0</v>
      </c>
      <c r="BH127" s="203">
        <f t="shared" si="17"/>
        <v>0</v>
      </c>
      <c r="BI127" s="203">
        <f t="shared" si="18"/>
        <v>0</v>
      </c>
      <c r="BJ127" s="24" t="s">
        <v>80</v>
      </c>
      <c r="BK127" s="203">
        <f t="shared" si="19"/>
        <v>0</v>
      </c>
      <c r="BL127" s="24" t="s">
        <v>147</v>
      </c>
      <c r="BM127" s="24" t="s">
        <v>849</v>
      </c>
    </row>
    <row r="128" spans="2:65" s="1" customFormat="1" ht="14.45" customHeight="1">
      <c r="B128" s="41"/>
      <c r="C128" s="192" t="s">
        <v>538</v>
      </c>
      <c r="D128" s="192" t="s">
        <v>142</v>
      </c>
      <c r="E128" s="193" t="s">
        <v>1552</v>
      </c>
      <c r="F128" s="194" t="s">
        <v>1553</v>
      </c>
      <c r="G128" s="195" t="s">
        <v>1488</v>
      </c>
      <c r="H128" s="196">
        <v>20</v>
      </c>
      <c r="I128" s="197"/>
      <c r="J128" s="198">
        <f t="shared" si="10"/>
        <v>0</v>
      </c>
      <c r="K128" s="194" t="s">
        <v>371</v>
      </c>
      <c r="L128" s="61"/>
      <c r="M128" s="199" t="s">
        <v>21</v>
      </c>
      <c r="N128" s="200" t="s">
        <v>43</v>
      </c>
      <c r="O128" s="42"/>
      <c r="P128" s="201">
        <f t="shared" si="11"/>
        <v>0</v>
      </c>
      <c r="Q128" s="201">
        <v>5</v>
      </c>
      <c r="R128" s="201">
        <f t="shared" si="12"/>
        <v>100</v>
      </c>
      <c r="S128" s="201">
        <v>0</v>
      </c>
      <c r="T128" s="202">
        <f t="shared" si="13"/>
        <v>0</v>
      </c>
      <c r="AR128" s="24" t="s">
        <v>147</v>
      </c>
      <c r="AT128" s="24" t="s">
        <v>142</v>
      </c>
      <c r="AU128" s="24" t="s">
        <v>80</v>
      </c>
      <c r="AY128" s="24" t="s">
        <v>139</v>
      </c>
      <c r="BE128" s="203">
        <f t="shared" si="14"/>
        <v>0</v>
      </c>
      <c r="BF128" s="203">
        <f t="shared" si="15"/>
        <v>0</v>
      </c>
      <c r="BG128" s="203">
        <f t="shared" si="16"/>
        <v>0</v>
      </c>
      <c r="BH128" s="203">
        <f t="shared" si="17"/>
        <v>0</v>
      </c>
      <c r="BI128" s="203">
        <f t="shared" si="18"/>
        <v>0</v>
      </c>
      <c r="BJ128" s="24" t="s">
        <v>80</v>
      </c>
      <c r="BK128" s="203">
        <f t="shared" si="19"/>
        <v>0</v>
      </c>
      <c r="BL128" s="24" t="s">
        <v>147</v>
      </c>
      <c r="BM128" s="24" t="s">
        <v>862</v>
      </c>
    </row>
    <row r="129" spans="2:65" s="1" customFormat="1" ht="14.45" customHeight="1">
      <c r="B129" s="41"/>
      <c r="C129" s="192" t="s">
        <v>543</v>
      </c>
      <c r="D129" s="192" t="s">
        <v>142</v>
      </c>
      <c r="E129" s="193" t="s">
        <v>1554</v>
      </c>
      <c r="F129" s="194" t="s">
        <v>1555</v>
      </c>
      <c r="G129" s="195" t="s">
        <v>1488</v>
      </c>
      <c r="H129" s="196">
        <v>6</v>
      </c>
      <c r="I129" s="197"/>
      <c r="J129" s="198">
        <f t="shared" si="10"/>
        <v>0</v>
      </c>
      <c r="K129" s="194" t="s">
        <v>371</v>
      </c>
      <c r="L129" s="61"/>
      <c r="M129" s="199" t="s">
        <v>21</v>
      </c>
      <c r="N129" s="200" t="s">
        <v>43</v>
      </c>
      <c r="O129" s="42"/>
      <c r="P129" s="201">
        <f t="shared" si="11"/>
        <v>0</v>
      </c>
      <c r="Q129" s="201">
        <v>7</v>
      </c>
      <c r="R129" s="201">
        <f t="shared" si="12"/>
        <v>42</v>
      </c>
      <c r="S129" s="201">
        <v>0</v>
      </c>
      <c r="T129" s="202">
        <f t="shared" si="13"/>
        <v>0</v>
      </c>
      <c r="AR129" s="24" t="s">
        <v>147</v>
      </c>
      <c r="AT129" s="24" t="s">
        <v>142</v>
      </c>
      <c r="AU129" s="24" t="s">
        <v>80</v>
      </c>
      <c r="AY129" s="24" t="s">
        <v>139</v>
      </c>
      <c r="BE129" s="203">
        <f t="shared" si="14"/>
        <v>0</v>
      </c>
      <c r="BF129" s="203">
        <f t="shared" si="15"/>
        <v>0</v>
      </c>
      <c r="BG129" s="203">
        <f t="shared" si="16"/>
        <v>0</v>
      </c>
      <c r="BH129" s="203">
        <f t="shared" si="17"/>
        <v>0</v>
      </c>
      <c r="BI129" s="203">
        <f t="shared" si="18"/>
        <v>0</v>
      </c>
      <c r="BJ129" s="24" t="s">
        <v>80</v>
      </c>
      <c r="BK129" s="203">
        <f t="shared" si="19"/>
        <v>0</v>
      </c>
      <c r="BL129" s="24" t="s">
        <v>147</v>
      </c>
      <c r="BM129" s="24" t="s">
        <v>870</v>
      </c>
    </row>
    <row r="130" spans="2:65" s="1" customFormat="1" ht="14.45" customHeight="1">
      <c r="B130" s="41"/>
      <c r="C130" s="192" t="s">
        <v>549</v>
      </c>
      <c r="D130" s="192" t="s">
        <v>142</v>
      </c>
      <c r="E130" s="193" t="s">
        <v>1556</v>
      </c>
      <c r="F130" s="194" t="s">
        <v>1557</v>
      </c>
      <c r="G130" s="195" t="s">
        <v>1488</v>
      </c>
      <c r="H130" s="196">
        <v>10</v>
      </c>
      <c r="I130" s="197"/>
      <c r="J130" s="198">
        <f t="shared" si="10"/>
        <v>0</v>
      </c>
      <c r="K130" s="194" t="s">
        <v>371</v>
      </c>
      <c r="L130" s="61"/>
      <c r="M130" s="199" t="s">
        <v>21</v>
      </c>
      <c r="N130" s="200" t="s">
        <v>43</v>
      </c>
      <c r="O130" s="42"/>
      <c r="P130" s="201">
        <f t="shared" si="11"/>
        <v>0</v>
      </c>
      <c r="Q130" s="201">
        <v>10</v>
      </c>
      <c r="R130" s="201">
        <f t="shared" si="12"/>
        <v>100</v>
      </c>
      <c r="S130" s="201">
        <v>0</v>
      </c>
      <c r="T130" s="202">
        <f t="shared" si="13"/>
        <v>0</v>
      </c>
      <c r="AR130" s="24" t="s">
        <v>147</v>
      </c>
      <c r="AT130" s="24" t="s">
        <v>142</v>
      </c>
      <c r="AU130" s="24" t="s">
        <v>80</v>
      </c>
      <c r="AY130" s="24" t="s">
        <v>139</v>
      </c>
      <c r="BE130" s="203">
        <f t="shared" si="14"/>
        <v>0</v>
      </c>
      <c r="BF130" s="203">
        <f t="shared" si="15"/>
        <v>0</v>
      </c>
      <c r="BG130" s="203">
        <f t="shared" si="16"/>
        <v>0</v>
      </c>
      <c r="BH130" s="203">
        <f t="shared" si="17"/>
        <v>0</v>
      </c>
      <c r="BI130" s="203">
        <f t="shared" si="18"/>
        <v>0</v>
      </c>
      <c r="BJ130" s="24" t="s">
        <v>80</v>
      </c>
      <c r="BK130" s="203">
        <f t="shared" si="19"/>
        <v>0</v>
      </c>
      <c r="BL130" s="24" t="s">
        <v>147</v>
      </c>
      <c r="BM130" s="24" t="s">
        <v>880</v>
      </c>
    </row>
    <row r="131" spans="2:65" s="1" customFormat="1" ht="14.45" customHeight="1">
      <c r="B131" s="41"/>
      <c r="C131" s="192" t="s">
        <v>557</v>
      </c>
      <c r="D131" s="192" t="s">
        <v>142</v>
      </c>
      <c r="E131" s="193" t="s">
        <v>1558</v>
      </c>
      <c r="F131" s="194" t="s">
        <v>1476</v>
      </c>
      <c r="G131" s="195" t="s">
        <v>1464</v>
      </c>
      <c r="H131" s="196">
        <v>4</v>
      </c>
      <c r="I131" s="197"/>
      <c r="J131" s="198">
        <f t="shared" si="10"/>
        <v>0</v>
      </c>
      <c r="K131" s="194" t="s">
        <v>371</v>
      </c>
      <c r="L131" s="61"/>
      <c r="M131" s="199" t="s">
        <v>21</v>
      </c>
      <c r="N131" s="200" t="s">
        <v>43</v>
      </c>
      <c r="O131" s="42"/>
      <c r="P131" s="201">
        <f t="shared" si="11"/>
        <v>0</v>
      </c>
      <c r="Q131" s="201">
        <v>0</v>
      </c>
      <c r="R131" s="201">
        <f t="shared" si="12"/>
        <v>0</v>
      </c>
      <c r="S131" s="201">
        <v>0</v>
      </c>
      <c r="T131" s="202">
        <f t="shared" si="13"/>
        <v>0</v>
      </c>
      <c r="AR131" s="24" t="s">
        <v>147</v>
      </c>
      <c r="AT131" s="24" t="s">
        <v>142</v>
      </c>
      <c r="AU131" s="24" t="s">
        <v>80</v>
      </c>
      <c r="AY131" s="24" t="s">
        <v>139</v>
      </c>
      <c r="BE131" s="203">
        <f t="shared" si="14"/>
        <v>0</v>
      </c>
      <c r="BF131" s="203">
        <f t="shared" si="15"/>
        <v>0</v>
      </c>
      <c r="BG131" s="203">
        <f t="shared" si="16"/>
        <v>0</v>
      </c>
      <c r="BH131" s="203">
        <f t="shared" si="17"/>
        <v>0</v>
      </c>
      <c r="BI131" s="203">
        <f t="shared" si="18"/>
        <v>0</v>
      </c>
      <c r="BJ131" s="24" t="s">
        <v>80</v>
      </c>
      <c r="BK131" s="203">
        <f t="shared" si="19"/>
        <v>0</v>
      </c>
      <c r="BL131" s="24" t="s">
        <v>147</v>
      </c>
      <c r="BM131" s="24" t="s">
        <v>893</v>
      </c>
    </row>
    <row r="132" spans="2:65" s="1" customFormat="1" ht="14.45" customHeight="1">
      <c r="B132" s="41"/>
      <c r="C132" s="192" t="s">
        <v>567</v>
      </c>
      <c r="D132" s="192" t="s">
        <v>142</v>
      </c>
      <c r="E132" s="193" t="s">
        <v>1559</v>
      </c>
      <c r="F132" s="194" t="s">
        <v>1478</v>
      </c>
      <c r="G132" s="195" t="s">
        <v>1464</v>
      </c>
      <c r="H132" s="196">
        <v>8</v>
      </c>
      <c r="I132" s="197"/>
      <c r="J132" s="198">
        <f t="shared" si="10"/>
        <v>0</v>
      </c>
      <c r="K132" s="194" t="s">
        <v>371</v>
      </c>
      <c r="L132" s="61"/>
      <c r="M132" s="199" t="s">
        <v>21</v>
      </c>
      <c r="N132" s="200" t="s">
        <v>43</v>
      </c>
      <c r="O132" s="42"/>
      <c r="P132" s="201">
        <f t="shared" si="11"/>
        <v>0</v>
      </c>
      <c r="Q132" s="201">
        <v>0</v>
      </c>
      <c r="R132" s="201">
        <f t="shared" si="12"/>
        <v>0</v>
      </c>
      <c r="S132" s="201">
        <v>0</v>
      </c>
      <c r="T132" s="202">
        <f t="shared" si="13"/>
        <v>0</v>
      </c>
      <c r="AR132" s="24" t="s">
        <v>147</v>
      </c>
      <c r="AT132" s="24" t="s">
        <v>142</v>
      </c>
      <c r="AU132" s="24" t="s">
        <v>80</v>
      </c>
      <c r="AY132" s="24" t="s">
        <v>139</v>
      </c>
      <c r="BE132" s="203">
        <f t="shared" si="14"/>
        <v>0</v>
      </c>
      <c r="BF132" s="203">
        <f t="shared" si="15"/>
        <v>0</v>
      </c>
      <c r="BG132" s="203">
        <f t="shared" si="16"/>
        <v>0</v>
      </c>
      <c r="BH132" s="203">
        <f t="shared" si="17"/>
        <v>0</v>
      </c>
      <c r="BI132" s="203">
        <f t="shared" si="18"/>
        <v>0</v>
      </c>
      <c r="BJ132" s="24" t="s">
        <v>80</v>
      </c>
      <c r="BK132" s="203">
        <f t="shared" si="19"/>
        <v>0</v>
      </c>
      <c r="BL132" s="24" t="s">
        <v>147</v>
      </c>
      <c r="BM132" s="24" t="s">
        <v>904</v>
      </c>
    </row>
    <row r="133" spans="2:65" s="1" customFormat="1" ht="14.45" customHeight="1">
      <c r="B133" s="41"/>
      <c r="C133" s="192" t="s">
        <v>572</v>
      </c>
      <c r="D133" s="192" t="s">
        <v>142</v>
      </c>
      <c r="E133" s="193" t="s">
        <v>1560</v>
      </c>
      <c r="F133" s="194" t="s">
        <v>1484</v>
      </c>
      <c r="G133" s="195" t="s">
        <v>1464</v>
      </c>
      <c r="H133" s="196">
        <v>6</v>
      </c>
      <c r="I133" s="197"/>
      <c r="J133" s="198">
        <f t="shared" si="10"/>
        <v>0</v>
      </c>
      <c r="K133" s="194" t="s">
        <v>371</v>
      </c>
      <c r="L133" s="61"/>
      <c r="M133" s="199" t="s">
        <v>21</v>
      </c>
      <c r="N133" s="200" t="s">
        <v>43</v>
      </c>
      <c r="O133" s="42"/>
      <c r="P133" s="201">
        <f t="shared" si="11"/>
        <v>0</v>
      </c>
      <c r="Q133" s="201">
        <v>0.1</v>
      </c>
      <c r="R133" s="201">
        <f t="shared" si="12"/>
        <v>0.60000000000000009</v>
      </c>
      <c r="S133" s="201">
        <v>0</v>
      </c>
      <c r="T133" s="202">
        <f t="shared" si="13"/>
        <v>0</v>
      </c>
      <c r="AR133" s="24" t="s">
        <v>147</v>
      </c>
      <c r="AT133" s="24" t="s">
        <v>142</v>
      </c>
      <c r="AU133" s="24" t="s">
        <v>80</v>
      </c>
      <c r="AY133" s="24" t="s">
        <v>139</v>
      </c>
      <c r="BE133" s="203">
        <f t="shared" si="14"/>
        <v>0</v>
      </c>
      <c r="BF133" s="203">
        <f t="shared" si="15"/>
        <v>0</v>
      </c>
      <c r="BG133" s="203">
        <f t="shared" si="16"/>
        <v>0</v>
      </c>
      <c r="BH133" s="203">
        <f t="shared" si="17"/>
        <v>0</v>
      </c>
      <c r="BI133" s="203">
        <f t="shared" si="18"/>
        <v>0</v>
      </c>
      <c r="BJ133" s="24" t="s">
        <v>80</v>
      </c>
      <c r="BK133" s="203">
        <f t="shared" si="19"/>
        <v>0</v>
      </c>
      <c r="BL133" s="24" t="s">
        <v>147</v>
      </c>
      <c r="BM133" s="24" t="s">
        <v>919</v>
      </c>
    </row>
    <row r="134" spans="2:65" s="1" customFormat="1" ht="14.45" customHeight="1">
      <c r="B134" s="41"/>
      <c r="C134" s="192" t="s">
        <v>592</v>
      </c>
      <c r="D134" s="192" t="s">
        <v>142</v>
      </c>
      <c r="E134" s="193" t="s">
        <v>1561</v>
      </c>
      <c r="F134" s="194" t="s">
        <v>1474</v>
      </c>
      <c r="G134" s="195" t="s">
        <v>1464</v>
      </c>
      <c r="H134" s="196">
        <v>4</v>
      </c>
      <c r="I134" s="197"/>
      <c r="J134" s="198">
        <f t="shared" si="10"/>
        <v>0</v>
      </c>
      <c r="K134" s="194" t="s">
        <v>371</v>
      </c>
      <c r="L134" s="61"/>
      <c r="M134" s="199" t="s">
        <v>21</v>
      </c>
      <c r="N134" s="200" t="s">
        <v>43</v>
      </c>
      <c r="O134" s="42"/>
      <c r="P134" s="201">
        <f t="shared" si="11"/>
        <v>0</v>
      </c>
      <c r="Q134" s="201">
        <v>0.1</v>
      </c>
      <c r="R134" s="201">
        <f t="shared" si="12"/>
        <v>0.4</v>
      </c>
      <c r="S134" s="201">
        <v>0</v>
      </c>
      <c r="T134" s="202">
        <f t="shared" si="13"/>
        <v>0</v>
      </c>
      <c r="AR134" s="24" t="s">
        <v>147</v>
      </c>
      <c r="AT134" s="24" t="s">
        <v>142</v>
      </c>
      <c r="AU134" s="24" t="s">
        <v>80</v>
      </c>
      <c r="AY134" s="24" t="s">
        <v>139</v>
      </c>
      <c r="BE134" s="203">
        <f t="shared" si="14"/>
        <v>0</v>
      </c>
      <c r="BF134" s="203">
        <f t="shared" si="15"/>
        <v>0</v>
      </c>
      <c r="BG134" s="203">
        <f t="shared" si="16"/>
        <v>0</v>
      </c>
      <c r="BH134" s="203">
        <f t="shared" si="17"/>
        <v>0</v>
      </c>
      <c r="BI134" s="203">
        <f t="shared" si="18"/>
        <v>0</v>
      </c>
      <c r="BJ134" s="24" t="s">
        <v>80</v>
      </c>
      <c r="BK134" s="203">
        <f t="shared" si="19"/>
        <v>0</v>
      </c>
      <c r="BL134" s="24" t="s">
        <v>147</v>
      </c>
      <c r="BM134" s="24" t="s">
        <v>1562</v>
      </c>
    </row>
    <row r="135" spans="2:65" s="1" customFormat="1" ht="14.45" customHeight="1">
      <c r="B135" s="41"/>
      <c r="C135" s="192" t="s">
        <v>597</v>
      </c>
      <c r="D135" s="192" t="s">
        <v>142</v>
      </c>
      <c r="E135" s="193" t="s">
        <v>1563</v>
      </c>
      <c r="F135" s="194" t="s">
        <v>1545</v>
      </c>
      <c r="G135" s="195" t="s">
        <v>1464</v>
      </c>
      <c r="H135" s="196">
        <v>4</v>
      </c>
      <c r="I135" s="197"/>
      <c r="J135" s="198">
        <f t="shared" si="10"/>
        <v>0</v>
      </c>
      <c r="K135" s="194" t="s">
        <v>371</v>
      </c>
      <c r="L135" s="61"/>
      <c r="M135" s="199" t="s">
        <v>21</v>
      </c>
      <c r="N135" s="200" t="s">
        <v>43</v>
      </c>
      <c r="O135" s="42"/>
      <c r="P135" s="201">
        <f t="shared" si="11"/>
        <v>0</v>
      </c>
      <c r="Q135" s="201">
        <v>0</v>
      </c>
      <c r="R135" s="201">
        <f t="shared" si="12"/>
        <v>0</v>
      </c>
      <c r="S135" s="201">
        <v>0</v>
      </c>
      <c r="T135" s="202">
        <f t="shared" si="13"/>
        <v>0</v>
      </c>
      <c r="AR135" s="24" t="s">
        <v>147</v>
      </c>
      <c r="AT135" s="24" t="s">
        <v>142</v>
      </c>
      <c r="AU135" s="24" t="s">
        <v>80</v>
      </c>
      <c r="AY135" s="24" t="s">
        <v>139</v>
      </c>
      <c r="BE135" s="203">
        <f t="shared" si="14"/>
        <v>0</v>
      </c>
      <c r="BF135" s="203">
        <f t="shared" si="15"/>
        <v>0</v>
      </c>
      <c r="BG135" s="203">
        <f t="shared" si="16"/>
        <v>0</v>
      </c>
      <c r="BH135" s="203">
        <f t="shared" si="17"/>
        <v>0</v>
      </c>
      <c r="BI135" s="203">
        <f t="shared" si="18"/>
        <v>0</v>
      </c>
      <c r="BJ135" s="24" t="s">
        <v>80</v>
      </c>
      <c r="BK135" s="203">
        <f t="shared" si="19"/>
        <v>0</v>
      </c>
      <c r="BL135" s="24" t="s">
        <v>147</v>
      </c>
      <c r="BM135" s="24" t="s">
        <v>1564</v>
      </c>
    </row>
    <row r="136" spans="2:65" s="1" customFormat="1" ht="14.45" customHeight="1">
      <c r="B136" s="41"/>
      <c r="C136" s="192" t="s">
        <v>601</v>
      </c>
      <c r="D136" s="192" t="s">
        <v>142</v>
      </c>
      <c r="E136" s="193" t="s">
        <v>1506</v>
      </c>
      <c r="F136" s="194" t="s">
        <v>1507</v>
      </c>
      <c r="G136" s="195" t="s">
        <v>1488</v>
      </c>
      <c r="H136" s="196">
        <v>22</v>
      </c>
      <c r="I136" s="197"/>
      <c r="J136" s="198">
        <f t="shared" si="10"/>
        <v>0</v>
      </c>
      <c r="K136" s="194" t="s">
        <v>371</v>
      </c>
      <c r="L136" s="61"/>
      <c r="M136" s="199" t="s">
        <v>21</v>
      </c>
      <c r="N136" s="200" t="s">
        <v>43</v>
      </c>
      <c r="O136" s="42"/>
      <c r="P136" s="201">
        <f t="shared" si="11"/>
        <v>0</v>
      </c>
      <c r="Q136" s="201">
        <v>2</v>
      </c>
      <c r="R136" s="201">
        <f t="shared" si="12"/>
        <v>44</v>
      </c>
      <c r="S136" s="201">
        <v>0</v>
      </c>
      <c r="T136" s="202">
        <f t="shared" si="13"/>
        <v>0</v>
      </c>
      <c r="AR136" s="24" t="s">
        <v>147</v>
      </c>
      <c r="AT136" s="24" t="s">
        <v>142</v>
      </c>
      <c r="AU136" s="24" t="s">
        <v>80</v>
      </c>
      <c r="AY136" s="24" t="s">
        <v>139</v>
      </c>
      <c r="BE136" s="203">
        <f t="shared" si="14"/>
        <v>0</v>
      </c>
      <c r="BF136" s="203">
        <f t="shared" si="15"/>
        <v>0</v>
      </c>
      <c r="BG136" s="203">
        <f t="shared" si="16"/>
        <v>0</v>
      </c>
      <c r="BH136" s="203">
        <f t="shared" si="17"/>
        <v>0</v>
      </c>
      <c r="BI136" s="203">
        <f t="shared" si="18"/>
        <v>0</v>
      </c>
      <c r="BJ136" s="24" t="s">
        <v>80</v>
      </c>
      <c r="BK136" s="203">
        <f t="shared" si="19"/>
        <v>0</v>
      </c>
      <c r="BL136" s="24" t="s">
        <v>147</v>
      </c>
      <c r="BM136" s="24" t="s">
        <v>1565</v>
      </c>
    </row>
    <row r="137" spans="2:65" s="10" customFormat="1" ht="37.35" customHeight="1">
      <c r="B137" s="176"/>
      <c r="C137" s="177"/>
      <c r="D137" s="178" t="s">
        <v>71</v>
      </c>
      <c r="E137" s="179" t="s">
        <v>1566</v>
      </c>
      <c r="F137" s="179" t="s">
        <v>1567</v>
      </c>
      <c r="G137" s="177"/>
      <c r="H137" s="177"/>
      <c r="I137" s="180"/>
      <c r="J137" s="181">
        <f>BK137</f>
        <v>0</v>
      </c>
      <c r="K137" s="177"/>
      <c r="L137" s="182"/>
      <c r="M137" s="183"/>
      <c r="N137" s="184"/>
      <c r="O137" s="184"/>
      <c r="P137" s="185">
        <f>SUM(P138:P140)</f>
        <v>0</v>
      </c>
      <c r="Q137" s="184"/>
      <c r="R137" s="185">
        <f>SUM(R138:R140)</f>
        <v>0</v>
      </c>
      <c r="S137" s="184"/>
      <c r="T137" s="186">
        <f>SUM(T138:T140)</f>
        <v>0</v>
      </c>
      <c r="AR137" s="187" t="s">
        <v>80</v>
      </c>
      <c r="AT137" s="188" t="s">
        <v>71</v>
      </c>
      <c r="AU137" s="188" t="s">
        <v>72</v>
      </c>
      <c r="AY137" s="187" t="s">
        <v>139</v>
      </c>
      <c r="BK137" s="189">
        <f>SUM(BK138:BK140)</f>
        <v>0</v>
      </c>
    </row>
    <row r="138" spans="2:65" s="1" customFormat="1" ht="22.9" customHeight="1">
      <c r="B138" s="41"/>
      <c r="C138" s="192" t="s">
        <v>613</v>
      </c>
      <c r="D138" s="192" t="s">
        <v>142</v>
      </c>
      <c r="E138" s="193" t="s">
        <v>1568</v>
      </c>
      <c r="F138" s="194" t="s">
        <v>1569</v>
      </c>
      <c r="G138" s="195" t="s">
        <v>1224</v>
      </c>
      <c r="H138" s="196">
        <v>6</v>
      </c>
      <c r="I138" s="197"/>
      <c r="J138" s="198">
        <f>ROUND(I138*H138,2)</f>
        <v>0</v>
      </c>
      <c r="K138" s="194" t="s">
        <v>371</v>
      </c>
      <c r="L138" s="61"/>
      <c r="M138" s="199" t="s">
        <v>21</v>
      </c>
      <c r="N138" s="200" t="s">
        <v>43</v>
      </c>
      <c r="O138" s="4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4" t="s">
        <v>147</v>
      </c>
      <c r="AT138" s="24" t="s">
        <v>142</v>
      </c>
      <c r="AU138" s="24" t="s">
        <v>80</v>
      </c>
      <c r="AY138" s="24" t="s">
        <v>139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80</v>
      </c>
      <c r="BK138" s="203">
        <f>ROUND(I138*H138,2)</f>
        <v>0</v>
      </c>
      <c r="BL138" s="24" t="s">
        <v>147</v>
      </c>
      <c r="BM138" s="24" t="s">
        <v>1570</v>
      </c>
    </row>
    <row r="139" spans="2:65" s="1" customFormat="1" ht="14.45" customHeight="1">
      <c r="B139" s="41"/>
      <c r="C139" s="192" t="s">
        <v>617</v>
      </c>
      <c r="D139" s="192" t="s">
        <v>142</v>
      </c>
      <c r="E139" s="193" t="s">
        <v>1571</v>
      </c>
      <c r="F139" s="194" t="s">
        <v>1572</v>
      </c>
      <c r="G139" s="195" t="s">
        <v>1224</v>
      </c>
      <c r="H139" s="196">
        <v>1</v>
      </c>
      <c r="I139" s="197"/>
      <c r="J139" s="198">
        <f>ROUND(I139*H139,2)</f>
        <v>0</v>
      </c>
      <c r="K139" s="194" t="s">
        <v>371</v>
      </c>
      <c r="L139" s="61"/>
      <c r="M139" s="199" t="s">
        <v>21</v>
      </c>
      <c r="N139" s="200" t="s">
        <v>43</v>
      </c>
      <c r="O139" s="4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24" t="s">
        <v>147</v>
      </c>
      <c r="AT139" s="24" t="s">
        <v>142</v>
      </c>
      <c r="AU139" s="24" t="s">
        <v>80</v>
      </c>
      <c r="AY139" s="24" t="s">
        <v>139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4" t="s">
        <v>80</v>
      </c>
      <c r="BK139" s="203">
        <f>ROUND(I139*H139,2)</f>
        <v>0</v>
      </c>
      <c r="BL139" s="24" t="s">
        <v>147</v>
      </c>
      <c r="BM139" s="24" t="s">
        <v>1573</v>
      </c>
    </row>
    <row r="140" spans="2:65" s="1" customFormat="1" ht="14.45" customHeight="1">
      <c r="B140" s="41"/>
      <c r="C140" s="192" t="s">
        <v>621</v>
      </c>
      <c r="D140" s="192" t="s">
        <v>142</v>
      </c>
      <c r="E140" s="193" t="s">
        <v>1574</v>
      </c>
      <c r="F140" s="194" t="s">
        <v>1575</v>
      </c>
      <c r="G140" s="195" t="s">
        <v>1224</v>
      </c>
      <c r="H140" s="196">
        <v>8</v>
      </c>
      <c r="I140" s="197"/>
      <c r="J140" s="198">
        <f>ROUND(I140*H140,2)</f>
        <v>0</v>
      </c>
      <c r="K140" s="194" t="s">
        <v>371</v>
      </c>
      <c r="L140" s="61"/>
      <c r="M140" s="199" t="s">
        <v>21</v>
      </c>
      <c r="N140" s="261" t="s">
        <v>43</v>
      </c>
      <c r="O140" s="262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AR140" s="24" t="s">
        <v>147</v>
      </c>
      <c r="AT140" s="24" t="s">
        <v>142</v>
      </c>
      <c r="AU140" s="24" t="s">
        <v>80</v>
      </c>
      <c r="AY140" s="24" t="s">
        <v>139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4" t="s">
        <v>80</v>
      </c>
      <c r="BK140" s="203">
        <f>ROUND(I140*H140,2)</f>
        <v>0</v>
      </c>
      <c r="BL140" s="24" t="s">
        <v>147</v>
      </c>
      <c r="BM140" s="24" t="s">
        <v>1576</v>
      </c>
    </row>
    <row r="141" spans="2:65" s="1" customFormat="1" ht="6.95" customHeight="1">
      <c r="B141" s="56"/>
      <c r="C141" s="57"/>
      <c r="D141" s="57"/>
      <c r="E141" s="57"/>
      <c r="F141" s="57"/>
      <c r="G141" s="57"/>
      <c r="H141" s="57"/>
      <c r="I141" s="139"/>
      <c r="J141" s="57"/>
      <c r="K141" s="57"/>
      <c r="L141" s="61"/>
    </row>
  </sheetData>
  <sheetProtection algorithmName="SHA-512" hashValue="m1VVgypVyUp39ZKH4LQQw6Z+fNL7tEIng8PqQGFnaIuFhT9ZBzRMtOk+ggbYR43syjdgMYq6++XGwlrDHVfIlA==" saltValue="h1CW8adPuJebYXsIgUKxEkVzN2CXwWkqfVTsUpsm0MEUkc9C71TGHl7WneCawG922ECK9DhYOZ5fxGo6fHhWHQ==" spinCount="100000" sheet="1" objects="1" scenarios="1" formatColumns="0" formatRows="0" autoFilter="0"/>
  <autoFilter ref="C77:K140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11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95</v>
      </c>
      <c r="G1" s="392" t="s">
        <v>96</v>
      </c>
      <c r="H1" s="392"/>
      <c r="I1" s="115"/>
      <c r="J1" s="114" t="s">
        <v>97</v>
      </c>
      <c r="K1" s="113" t="s">
        <v>98</v>
      </c>
      <c r="L1" s="114" t="s">
        <v>99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4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100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4.45" customHeight="1">
      <c r="B7" s="28"/>
      <c r="C7" s="29"/>
      <c r="D7" s="29"/>
      <c r="E7" s="384" t="str">
        <f>'Rekapitulace stavby'!K6</f>
        <v>Modernizace sociálního zařízení v budovách SZŠ a VOŠ Cheb</v>
      </c>
      <c r="F7" s="385"/>
      <c r="G7" s="385"/>
      <c r="H7" s="385"/>
      <c r="I7" s="117"/>
      <c r="J7" s="29"/>
      <c r="K7" s="31"/>
    </row>
    <row r="8" spans="1:70" s="1" customFormat="1">
      <c r="B8" s="41"/>
      <c r="C8" s="42"/>
      <c r="D8" s="37" t="s">
        <v>101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6" t="s">
        <v>1577</v>
      </c>
      <c r="F9" s="387"/>
      <c r="G9" s="387"/>
      <c r="H9" s="387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16.3.2018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4.45" customHeight="1">
      <c r="B24" s="121"/>
      <c r="C24" s="122"/>
      <c r="D24" s="122"/>
      <c r="E24" s="353" t="s">
        <v>21</v>
      </c>
      <c r="F24" s="353"/>
      <c r="G24" s="353"/>
      <c r="H24" s="35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30">
        <f>ROUND(SUM(BE80:BE90), 2)</f>
        <v>0</v>
      </c>
      <c r="G30" s="42"/>
      <c r="H30" s="42"/>
      <c r="I30" s="131">
        <v>0.21</v>
      </c>
      <c r="J30" s="130">
        <f>ROUND(ROUND((SUM(BE80:BE90)),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30">
        <f>ROUND(SUM(BF80:BF90), 2)</f>
        <v>0</v>
      </c>
      <c r="G31" s="42"/>
      <c r="H31" s="42"/>
      <c r="I31" s="131">
        <v>0.15</v>
      </c>
      <c r="J31" s="130">
        <f>ROUND(ROUND((SUM(BF80:BF90)),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30">
        <f>ROUND(SUM(BG80:BG90),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30">
        <f>ROUND(SUM(BH80:BH90),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30">
        <f>ROUND(SUM(BI80:BI90),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4.45" customHeight="1">
      <c r="B45" s="41"/>
      <c r="C45" s="42"/>
      <c r="D45" s="42"/>
      <c r="E45" s="384" t="str">
        <f>E7</f>
        <v>Modernizace sociálního zařízení v budovách SZŠ a VOŠ Cheb</v>
      </c>
      <c r="F45" s="385"/>
      <c r="G45" s="385"/>
      <c r="H45" s="385"/>
      <c r="I45" s="118"/>
      <c r="J45" s="42"/>
      <c r="K45" s="45"/>
    </row>
    <row r="46" spans="2:11" s="1" customFormat="1" ht="14.45" customHeight="1">
      <c r="B46" s="41"/>
      <c r="C46" s="37" t="s">
        <v>101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6.149999999999999" customHeight="1">
      <c r="B47" s="41"/>
      <c r="C47" s="42"/>
      <c r="D47" s="42"/>
      <c r="E47" s="386" t="str">
        <f>E9</f>
        <v>VRN - Vedlejší rozpočtové náklady</v>
      </c>
      <c r="F47" s="387"/>
      <c r="G47" s="387"/>
      <c r="H47" s="387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Cheb</v>
      </c>
      <c r="G49" s="42"/>
      <c r="H49" s="42"/>
      <c r="I49" s="119" t="s">
        <v>25</v>
      </c>
      <c r="J49" s="120" t="str">
        <f>IF(J12="","",J12)</f>
        <v>16.3.2018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SZŠ a VOŠ CHEB, Hradební 58/10, Cheb</v>
      </c>
      <c r="G51" s="42"/>
      <c r="H51" s="42"/>
      <c r="I51" s="119" t="s">
        <v>33</v>
      </c>
      <c r="J51" s="353" t="str">
        <f>E21</f>
        <v>G-Projekt Ing. Roman Gajdoš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8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104</v>
      </c>
      <c r="D54" s="132"/>
      <c r="E54" s="132"/>
      <c r="F54" s="132"/>
      <c r="G54" s="132"/>
      <c r="H54" s="132"/>
      <c r="I54" s="145"/>
      <c r="J54" s="146" t="s">
        <v>105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106</v>
      </c>
      <c r="D56" s="42"/>
      <c r="E56" s="42"/>
      <c r="F56" s="42"/>
      <c r="G56" s="42"/>
      <c r="H56" s="42"/>
      <c r="I56" s="118"/>
      <c r="J56" s="128">
        <f>J80</f>
        <v>0</v>
      </c>
      <c r="K56" s="45"/>
      <c r="AU56" s="24" t="s">
        <v>107</v>
      </c>
    </row>
    <row r="57" spans="2:47" s="7" customFormat="1" ht="24.95" customHeight="1">
      <c r="B57" s="149"/>
      <c r="C57" s="150"/>
      <c r="D57" s="151" t="s">
        <v>1577</v>
      </c>
      <c r="E57" s="152"/>
      <c r="F57" s="152"/>
      <c r="G57" s="152"/>
      <c r="H57" s="152"/>
      <c r="I57" s="153"/>
      <c r="J57" s="154">
        <f>J81</f>
        <v>0</v>
      </c>
      <c r="K57" s="155"/>
    </row>
    <row r="58" spans="2:47" s="8" customFormat="1" ht="19.899999999999999" customHeight="1">
      <c r="B58" s="156"/>
      <c r="C58" s="157"/>
      <c r="D58" s="158" t="s">
        <v>1578</v>
      </c>
      <c r="E58" s="159"/>
      <c r="F58" s="159"/>
      <c r="G58" s="159"/>
      <c r="H58" s="159"/>
      <c r="I58" s="160"/>
      <c r="J58" s="161">
        <f>J82</f>
        <v>0</v>
      </c>
      <c r="K58" s="162"/>
    </row>
    <row r="59" spans="2:47" s="8" customFormat="1" ht="19.899999999999999" customHeight="1">
      <c r="B59" s="156"/>
      <c r="C59" s="157"/>
      <c r="D59" s="158" t="s">
        <v>1579</v>
      </c>
      <c r="E59" s="159"/>
      <c r="F59" s="159"/>
      <c r="G59" s="159"/>
      <c r="H59" s="159"/>
      <c r="I59" s="160"/>
      <c r="J59" s="161">
        <f>J84</f>
        <v>0</v>
      </c>
      <c r="K59" s="162"/>
    </row>
    <row r="60" spans="2:47" s="8" customFormat="1" ht="19.899999999999999" customHeight="1">
      <c r="B60" s="156"/>
      <c r="C60" s="157"/>
      <c r="D60" s="158" t="s">
        <v>1580</v>
      </c>
      <c r="E60" s="159"/>
      <c r="F60" s="159"/>
      <c r="G60" s="159"/>
      <c r="H60" s="159"/>
      <c r="I60" s="160"/>
      <c r="J60" s="161">
        <f>J89</f>
        <v>0</v>
      </c>
      <c r="K60" s="162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18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39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2"/>
      <c r="J66" s="60"/>
      <c r="K66" s="60"/>
      <c r="L66" s="61"/>
    </row>
    <row r="67" spans="2:63" s="1" customFormat="1" ht="36.950000000000003" customHeight="1">
      <c r="B67" s="41"/>
      <c r="C67" s="62" t="s">
        <v>123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4.45" customHeight="1">
      <c r="B69" s="41"/>
      <c r="C69" s="65" t="s">
        <v>18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4.45" customHeight="1">
      <c r="B70" s="41"/>
      <c r="C70" s="63"/>
      <c r="D70" s="63"/>
      <c r="E70" s="389" t="str">
        <f>E7</f>
        <v>Modernizace sociálního zařízení v budovách SZŠ a VOŠ Cheb</v>
      </c>
      <c r="F70" s="390"/>
      <c r="G70" s="390"/>
      <c r="H70" s="390"/>
      <c r="I70" s="163"/>
      <c r="J70" s="63"/>
      <c r="K70" s="63"/>
      <c r="L70" s="61"/>
    </row>
    <row r="71" spans="2:63" s="1" customFormat="1" ht="14.45" customHeight="1">
      <c r="B71" s="41"/>
      <c r="C71" s="65" t="s">
        <v>101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6.149999999999999" customHeight="1">
      <c r="B72" s="41"/>
      <c r="C72" s="63"/>
      <c r="D72" s="63"/>
      <c r="E72" s="364" t="str">
        <f>E9</f>
        <v>VRN - Vedlejší rozpočtové náklady</v>
      </c>
      <c r="F72" s="391"/>
      <c r="G72" s="391"/>
      <c r="H72" s="391"/>
      <c r="I72" s="163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8" customHeight="1">
      <c r="B74" s="41"/>
      <c r="C74" s="65" t="s">
        <v>23</v>
      </c>
      <c r="D74" s="63"/>
      <c r="E74" s="63"/>
      <c r="F74" s="164" t="str">
        <f>F12</f>
        <v>Cheb</v>
      </c>
      <c r="G74" s="63"/>
      <c r="H74" s="63"/>
      <c r="I74" s="165" t="s">
        <v>25</v>
      </c>
      <c r="J74" s="73" t="str">
        <f>IF(J12="","",J12)</f>
        <v>16.3.2018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3" s="1" customFormat="1">
      <c r="B76" s="41"/>
      <c r="C76" s="65" t="s">
        <v>27</v>
      </c>
      <c r="D76" s="63"/>
      <c r="E76" s="63"/>
      <c r="F76" s="164" t="str">
        <f>E15</f>
        <v>SZŠ a VOŠ CHEB, Hradební 58/10, Cheb</v>
      </c>
      <c r="G76" s="63"/>
      <c r="H76" s="63"/>
      <c r="I76" s="165" t="s">
        <v>33</v>
      </c>
      <c r="J76" s="164" t="str">
        <f>E21</f>
        <v>G-Projekt Ing. Roman Gajdoš</v>
      </c>
      <c r="K76" s="63"/>
      <c r="L76" s="61"/>
    </row>
    <row r="77" spans="2:63" s="1" customFormat="1" ht="14.45" customHeight="1">
      <c r="B77" s="41"/>
      <c r="C77" s="65" t="s">
        <v>31</v>
      </c>
      <c r="D77" s="63"/>
      <c r="E77" s="63"/>
      <c r="F77" s="164" t="str">
        <f>IF(E18="","",E18)</f>
        <v/>
      </c>
      <c r="G77" s="63"/>
      <c r="H77" s="63"/>
      <c r="I77" s="163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63" s="9" customFormat="1" ht="29.25" customHeight="1">
      <c r="B79" s="166"/>
      <c r="C79" s="167" t="s">
        <v>124</v>
      </c>
      <c r="D79" s="168" t="s">
        <v>57</v>
      </c>
      <c r="E79" s="168" t="s">
        <v>53</v>
      </c>
      <c r="F79" s="168" t="s">
        <v>125</v>
      </c>
      <c r="G79" s="168" t="s">
        <v>126</v>
      </c>
      <c r="H79" s="168" t="s">
        <v>127</v>
      </c>
      <c r="I79" s="169" t="s">
        <v>128</v>
      </c>
      <c r="J79" s="168" t="s">
        <v>105</v>
      </c>
      <c r="K79" s="170" t="s">
        <v>129</v>
      </c>
      <c r="L79" s="171"/>
      <c r="M79" s="81" t="s">
        <v>130</v>
      </c>
      <c r="N79" s="82" t="s">
        <v>42</v>
      </c>
      <c r="O79" s="82" t="s">
        <v>131</v>
      </c>
      <c r="P79" s="82" t="s">
        <v>132</v>
      </c>
      <c r="Q79" s="82" t="s">
        <v>133</v>
      </c>
      <c r="R79" s="82" t="s">
        <v>134</v>
      </c>
      <c r="S79" s="82" t="s">
        <v>135</v>
      </c>
      <c r="T79" s="83" t="s">
        <v>136</v>
      </c>
    </row>
    <row r="80" spans="2:63" s="1" customFormat="1" ht="29.25" customHeight="1">
      <c r="B80" s="41"/>
      <c r="C80" s="87" t="s">
        <v>106</v>
      </c>
      <c r="D80" s="63"/>
      <c r="E80" s="63"/>
      <c r="F80" s="63"/>
      <c r="G80" s="63"/>
      <c r="H80" s="63"/>
      <c r="I80" s="163"/>
      <c r="J80" s="172">
        <f>BK80</f>
        <v>0</v>
      </c>
      <c r="K80" s="63"/>
      <c r="L80" s="61"/>
      <c r="M80" s="84"/>
      <c r="N80" s="85"/>
      <c r="O80" s="85"/>
      <c r="P80" s="173">
        <f>P81</f>
        <v>0</v>
      </c>
      <c r="Q80" s="85"/>
      <c r="R80" s="173">
        <f>R81</f>
        <v>0</v>
      </c>
      <c r="S80" s="85"/>
      <c r="T80" s="174">
        <f>T81</f>
        <v>0</v>
      </c>
      <c r="AT80" s="24" t="s">
        <v>71</v>
      </c>
      <c r="AU80" s="24" t="s">
        <v>107</v>
      </c>
      <c r="BK80" s="175">
        <f>BK81</f>
        <v>0</v>
      </c>
    </row>
    <row r="81" spans="2:65" s="10" customFormat="1" ht="37.35" customHeight="1">
      <c r="B81" s="176"/>
      <c r="C81" s="177"/>
      <c r="D81" s="178" t="s">
        <v>71</v>
      </c>
      <c r="E81" s="179" t="s">
        <v>92</v>
      </c>
      <c r="F81" s="179" t="s">
        <v>93</v>
      </c>
      <c r="G81" s="177"/>
      <c r="H81" s="177"/>
      <c r="I81" s="180"/>
      <c r="J81" s="181">
        <f>BK81</f>
        <v>0</v>
      </c>
      <c r="K81" s="177"/>
      <c r="L81" s="182"/>
      <c r="M81" s="183"/>
      <c r="N81" s="184"/>
      <c r="O81" s="184"/>
      <c r="P81" s="185">
        <f>P82+P84+P89</f>
        <v>0</v>
      </c>
      <c r="Q81" s="184"/>
      <c r="R81" s="185">
        <f>R82+R84+R89</f>
        <v>0</v>
      </c>
      <c r="S81" s="184"/>
      <c r="T81" s="186">
        <f>T82+T84+T89</f>
        <v>0</v>
      </c>
      <c r="AR81" s="187" t="s">
        <v>179</v>
      </c>
      <c r="AT81" s="188" t="s">
        <v>71</v>
      </c>
      <c r="AU81" s="188" t="s">
        <v>72</v>
      </c>
      <c r="AY81" s="187" t="s">
        <v>139</v>
      </c>
      <c r="BK81" s="189">
        <f>BK82+BK84+BK89</f>
        <v>0</v>
      </c>
    </row>
    <row r="82" spans="2:65" s="10" customFormat="1" ht="19.899999999999999" customHeight="1">
      <c r="B82" s="176"/>
      <c r="C82" s="177"/>
      <c r="D82" s="178" t="s">
        <v>71</v>
      </c>
      <c r="E82" s="190" t="s">
        <v>1581</v>
      </c>
      <c r="F82" s="190" t="s">
        <v>1582</v>
      </c>
      <c r="G82" s="177"/>
      <c r="H82" s="177"/>
      <c r="I82" s="180"/>
      <c r="J82" s="191">
        <f>BK82</f>
        <v>0</v>
      </c>
      <c r="K82" s="177"/>
      <c r="L82" s="182"/>
      <c r="M82" s="183"/>
      <c r="N82" s="184"/>
      <c r="O82" s="184"/>
      <c r="P82" s="185">
        <f>P83</f>
        <v>0</v>
      </c>
      <c r="Q82" s="184"/>
      <c r="R82" s="185">
        <f>R83</f>
        <v>0</v>
      </c>
      <c r="S82" s="184"/>
      <c r="T82" s="186">
        <f>T83</f>
        <v>0</v>
      </c>
      <c r="AR82" s="187" t="s">
        <v>179</v>
      </c>
      <c r="AT82" s="188" t="s">
        <v>71</v>
      </c>
      <c r="AU82" s="188" t="s">
        <v>80</v>
      </c>
      <c r="AY82" s="187" t="s">
        <v>139</v>
      </c>
      <c r="BK82" s="189">
        <f>BK83</f>
        <v>0</v>
      </c>
    </row>
    <row r="83" spans="2:65" s="1" customFormat="1" ht="22.9" customHeight="1">
      <c r="B83" s="41"/>
      <c r="C83" s="192" t="s">
        <v>80</v>
      </c>
      <c r="D83" s="192" t="s">
        <v>142</v>
      </c>
      <c r="E83" s="193" t="s">
        <v>1583</v>
      </c>
      <c r="F83" s="194" t="s">
        <v>1584</v>
      </c>
      <c r="G83" s="195" t="s">
        <v>990</v>
      </c>
      <c r="H83" s="196">
        <v>1</v>
      </c>
      <c r="I83" s="197"/>
      <c r="J83" s="198">
        <f>ROUND(I83*H83,2)</f>
        <v>0</v>
      </c>
      <c r="K83" s="194" t="s">
        <v>146</v>
      </c>
      <c r="L83" s="61"/>
      <c r="M83" s="199" t="s">
        <v>21</v>
      </c>
      <c r="N83" s="200" t="s">
        <v>43</v>
      </c>
      <c r="O83" s="42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4" t="s">
        <v>1585</v>
      </c>
      <c r="AT83" s="24" t="s">
        <v>142</v>
      </c>
      <c r="AU83" s="24" t="s">
        <v>82</v>
      </c>
      <c r="AY83" s="24" t="s">
        <v>139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4" t="s">
        <v>80</v>
      </c>
      <c r="BK83" s="203">
        <f>ROUND(I83*H83,2)</f>
        <v>0</v>
      </c>
      <c r="BL83" s="24" t="s">
        <v>1585</v>
      </c>
      <c r="BM83" s="24" t="s">
        <v>1586</v>
      </c>
    </row>
    <row r="84" spans="2:65" s="10" customFormat="1" ht="29.85" customHeight="1">
      <c r="B84" s="176"/>
      <c r="C84" s="177"/>
      <c r="D84" s="178" t="s">
        <v>71</v>
      </c>
      <c r="E84" s="190" t="s">
        <v>1587</v>
      </c>
      <c r="F84" s="190" t="s">
        <v>1588</v>
      </c>
      <c r="G84" s="177"/>
      <c r="H84" s="177"/>
      <c r="I84" s="180"/>
      <c r="J84" s="191">
        <f>BK84</f>
        <v>0</v>
      </c>
      <c r="K84" s="177"/>
      <c r="L84" s="182"/>
      <c r="M84" s="183"/>
      <c r="N84" s="184"/>
      <c r="O84" s="184"/>
      <c r="P84" s="185">
        <f>SUM(P85:P88)</f>
        <v>0</v>
      </c>
      <c r="Q84" s="184"/>
      <c r="R84" s="185">
        <f>SUM(R85:R88)</f>
        <v>0</v>
      </c>
      <c r="S84" s="184"/>
      <c r="T84" s="186">
        <f>SUM(T85:T88)</f>
        <v>0</v>
      </c>
      <c r="AR84" s="187" t="s">
        <v>179</v>
      </c>
      <c r="AT84" s="188" t="s">
        <v>71</v>
      </c>
      <c r="AU84" s="188" t="s">
        <v>80</v>
      </c>
      <c r="AY84" s="187" t="s">
        <v>139</v>
      </c>
      <c r="BK84" s="189">
        <f>SUM(BK85:BK88)</f>
        <v>0</v>
      </c>
    </row>
    <row r="85" spans="2:65" s="1" customFormat="1" ht="22.9" customHeight="1">
      <c r="B85" s="41"/>
      <c r="C85" s="192" t="s">
        <v>82</v>
      </c>
      <c r="D85" s="192" t="s">
        <v>142</v>
      </c>
      <c r="E85" s="193" t="s">
        <v>1589</v>
      </c>
      <c r="F85" s="194" t="s">
        <v>1590</v>
      </c>
      <c r="G85" s="195" t="s">
        <v>1224</v>
      </c>
      <c r="H85" s="196">
        <v>60</v>
      </c>
      <c r="I85" s="197"/>
      <c r="J85" s="198">
        <f>ROUND(I85*H85,2)</f>
        <v>0</v>
      </c>
      <c r="K85" s="194" t="s">
        <v>146</v>
      </c>
      <c r="L85" s="61"/>
      <c r="M85" s="199" t="s">
        <v>21</v>
      </c>
      <c r="N85" s="200" t="s">
        <v>43</v>
      </c>
      <c r="O85" s="42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4" t="s">
        <v>1585</v>
      </c>
      <c r="AT85" s="24" t="s">
        <v>142</v>
      </c>
      <c r="AU85" s="24" t="s">
        <v>82</v>
      </c>
      <c r="AY85" s="24" t="s">
        <v>139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4" t="s">
        <v>80</v>
      </c>
      <c r="BK85" s="203">
        <f>ROUND(I85*H85,2)</f>
        <v>0</v>
      </c>
      <c r="BL85" s="24" t="s">
        <v>1585</v>
      </c>
      <c r="BM85" s="24" t="s">
        <v>1591</v>
      </c>
    </row>
    <row r="86" spans="2:65" s="11" customFormat="1" ht="13.5">
      <c r="B86" s="204"/>
      <c r="C86" s="205"/>
      <c r="D86" s="206" t="s">
        <v>149</v>
      </c>
      <c r="E86" s="207" t="s">
        <v>21</v>
      </c>
      <c r="F86" s="208" t="s">
        <v>1592</v>
      </c>
      <c r="G86" s="205"/>
      <c r="H86" s="207" t="s">
        <v>21</v>
      </c>
      <c r="I86" s="209"/>
      <c r="J86" s="205"/>
      <c r="K86" s="205"/>
      <c r="L86" s="210"/>
      <c r="M86" s="211"/>
      <c r="N86" s="212"/>
      <c r="O86" s="212"/>
      <c r="P86" s="212"/>
      <c r="Q86" s="212"/>
      <c r="R86" s="212"/>
      <c r="S86" s="212"/>
      <c r="T86" s="213"/>
      <c r="AT86" s="214" t="s">
        <v>149</v>
      </c>
      <c r="AU86" s="214" t="s">
        <v>82</v>
      </c>
      <c r="AV86" s="11" t="s">
        <v>80</v>
      </c>
      <c r="AW86" s="11" t="s">
        <v>35</v>
      </c>
      <c r="AX86" s="11" t="s">
        <v>72</v>
      </c>
      <c r="AY86" s="214" t="s">
        <v>139</v>
      </c>
    </row>
    <row r="87" spans="2:65" s="12" customFormat="1" ht="13.5">
      <c r="B87" s="215"/>
      <c r="C87" s="216"/>
      <c r="D87" s="206" t="s">
        <v>149</v>
      </c>
      <c r="E87" s="217" t="s">
        <v>21</v>
      </c>
      <c r="F87" s="218" t="s">
        <v>613</v>
      </c>
      <c r="G87" s="216"/>
      <c r="H87" s="219">
        <v>60</v>
      </c>
      <c r="I87" s="220"/>
      <c r="J87" s="216"/>
      <c r="K87" s="216"/>
      <c r="L87" s="221"/>
      <c r="M87" s="222"/>
      <c r="N87" s="223"/>
      <c r="O87" s="223"/>
      <c r="P87" s="223"/>
      <c r="Q87" s="223"/>
      <c r="R87" s="223"/>
      <c r="S87" s="223"/>
      <c r="T87" s="224"/>
      <c r="AT87" s="225" t="s">
        <v>149</v>
      </c>
      <c r="AU87" s="225" t="s">
        <v>82</v>
      </c>
      <c r="AV87" s="12" t="s">
        <v>82</v>
      </c>
      <c r="AW87" s="12" t="s">
        <v>35</v>
      </c>
      <c r="AX87" s="12" t="s">
        <v>80</v>
      </c>
      <c r="AY87" s="225" t="s">
        <v>139</v>
      </c>
    </row>
    <row r="88" spans="2:65" s="1" customFormat="1" ht="22.9" customHeight="1">
      <c r="B88" s="41"/>
      <c r="C88" s="192" t="s">
        <v>140</v>
      </c>
      <c r="D88" s="192" t="s">
        <v>142</v>
      </c>
      <c r="E88" s="193" t="s">
        <v>1593</v>
      </c>
      <c r="F88" s="194" t="s">
        <v>1594</v>
      </c>
      <c r="G88" s="195" t="s">
        <v>990</v>
      </c>
      <c r="H88" s="196">
        <v>1</v>
      </c>
      <c r="I88" s="197"/>
      <c r="J88" s="198">
        <f>ROUND(I88*H88,2)</f>
        <v>0</v>
      </c>
      <c r="K88" s="194" t="s">
        <v>146</v>
      </c>
      <c r="L88" s="61"/>
      <c r="M88" s="199" t="s">
        <v>21</v>
      </c>
      <c r="N88" s="200" t="s">
        <v>43</v>
      </c>
      <c r="O88" s="42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4" t="s">
        <v>1585</v>
      </c>
      <c r="AT88" s="24" t="s">
        <v>142</v>
      </c>
      <c r="AU88" s="24" t="s">
        <v>82</v>
      </c>
      <c r="AY88" s="24" t="s">
        <v>139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4" t="s">
        <v>80</v>
      </c>
      <c r="BK88" s="203">
        <f>ROUND(I88*H88,2)</f>
        <v>0</v>
      </c>
      <c r="BL88" s="24" t="s">
        <v>1585</v>
      </c>
      <c r="BM88" s="24" t="s">
        <v>1595</v>
      </c>
    </row>
    <row r="89" spans="2:65" s="10" customFormat="1" ht="29.85" customHeight="1">
      <c r="B89" s="176"/>
      <c r="C89" s="177"/>
      <c r="D89" s="178" t="s">
        <v>71</v>
      </c>
      <c r="E89" s="190" t="s">
        <v>1596</v>
      </c>
      <c r="F89" s="190" t="s">
        <v>1597</v>
      </c>
      <c r="G89" s="177"/>
      <c r="H89" s="177"/>
      <c r="I89" s="180"/>
      <c r="J89" s="191">
        <f>BK89</f>
        <v>0</v>
      </c>
      <c r="K89" s="177"/>
      <c r="L89" s="182"/>
      <c r="M89" s="183"/>
      <c r="N89" s="184"/>
      <c r="O89" s="184"/>
      <c r="P89" s="185">
        <f>P90</f>
        <v>0</v>
      </c>
      <c r="Q89" s="184"/>
      <c r="R89" s="185">
        <f>R90</f>
        <v>0</v>
      </c>
      <c r="S89" s="184"/>
      <c r="T89" s="186">
        <f>T90</f>
        <v>0</v>
      </c>
      <c r="AR89" s="187" t="s">
        <v>179</v>
      </c>
      <c r="AT89" s="188" t="s">
        <v>71</v>
      </c>
      <c r="AU89" s="188" t="s">
        <v>80</v>
      </c>
      <c r="AY89" s="187" t="s">
        <v>139</v>
      </c>
      <c r="BK89" s="189">
        <f>BK90</f>
        <v>0</v>
      </c>
    </row>
    <row r="90" spans="2:65" s="1" customFormat="1" ht="22.9" customHeight="1">
      <c r="B90" s="41"/>
      <c r="C90" s="192" t="s">
        <v>147</v>
      </c>
      <c r="D90" s="192" t="s">
        <v>142</v>
      </c>
      <c r="E90" s="193" t="s">
        <v>1598</v>
      </c>
      <c r="F90" s="194" t="s">
        <v>1599</v>
      </c>
      <c r="G90" s="195" t="s">
        <v>990</v>
      </c>
      <c r="H90" s="196">
        <v>0.8</v>
      </c>
      <c r="I90" s="197"/>
      <c r="J90" s="198">
        <f>ROUND(I90*H90,2)</f>
        <v>0</v>
      </c>
      <c r="K90" s="194" t="s">
        <v>146</v>
      </c>
      <c r="L90" s="61"/>
      <c r="M90" s="199" t="s">
        <v>21</v>
      </c>
      <c r="N90" s="261" t="s">
        <v>43</v>
      </c>
      <c r="O90" s="262"/>
      <c r="P90" s="263">
        <f>O90*H90</f>
        <v>0</v>
      </c>
      <c r="Q90" s="263">
        <v>0</v>
      </c>
      <c r="R90" s="263">
        <f>Q90*H90</f>
        <v>0</v>
      </c>
      <c r="S90" s="263">
        <v>0</v>
      </c>
      <c r="T90" s="264">
        <f>S90*H90</f>
        <v>0</v>
      </c>
      <c r="AR90" s="24" t="s">
        <v>1585</v>
      </c>
      <c r="AT90" s="24" t="s">
        <v>142</v>
      </c>
      <c r="AU90" s="24" t="s">
        <v>82</v>
      </c>
      <c r="AY90" s="24" t="s">
        <v>139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80</v>
      </c>
      <c r="BK90" s="203">
        <f>ROUND(I90*H90,2)</f>
        <v>0</v>
      </c>
      <c r="BL90" s="24" t="s">
        <v>1585</v>
      </c>
      <c r="BM90" s="24" t="s">
        <v>1600</v>
      </c>
    </row>
    <row r="91" spans="2:65" s="1" customFormat="1" ht="6.95" customHeight="1">
      <c r="B91" s="56"/>
      <c r="C91" s="57"/>
      <c r="D91" s="57"/>
      <c r="E91" s="57"/>
      <c r="F91" s="57"/>
      <c r="G91" s="57"/>
      <c r="H91" s="57"/>
      <c r="I91" s="139"/>
      <c r="J91" s="57"/>
      <c r="K91" s="57"/>
      <c r="L91" s="61"/>
    </row>
  </sheetData>
  <sheetProtection algorithmName="SHA-512" hashValue="zZ1ci5FHTMwUy1uipixD/Pp9Qu/wd1vVA72qmfii1jZd6yCkL8tlqu3OJHVcfMZEfdGHZFLbY4bcmoM/pGWJRg==" saltValue="jdTrRT0H5x18NxIRQJJRPKHFYShCPtsZogcHimD5VS2cKrnwWNN4/HU7ltfwIoxQaE9Q1ZAyKzkVYzfymHAYVw==" spinCount="100000" sheet="1" objects="1" scenarios="1" formatColumns="0" formatRows="0" autoFilter="0"/>
  <autoFilter ref="C79:K90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8" customWidth="1"/>
    <col min="2" max="2" width="1.6640625" style="268" customWidth="1"/>
    <col min="3" max="4" width="5" style="268" customWidth="1"/>
    <col min="5" max="5" width="11.6640625" style="268" customWidth="1"/>
    <col min="6" max="6" width="9.1640625" style="268" customWidth="1"/>
    <col min="7" max="7" width="5" style="268" customWidth="1"/>
    <col min="8" max="8" width="77.83203125" style="268" customWidth="1"/>
    <col min="9" max="10" width="20" style="268" customWidth="1"/>
    <col min="11" max="11" width="1.6640625" style="268" customWidth="1"/>
  </cols>
  <sheetData>
    <row r="1" spans="2:11" ht="37.5" customHeight="1"/>
    <row r="2" spans="2:1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pans="2:11" s="15" customFormat="1" ht="45" customHeight="1">
      <c r="B3" s="272"/>
      <c r="C3" s="396" t="s">
        <v>1601</v>
      </c>
      <c r="D3" s="396"/>
      <c r="E3" s="396"/>
      <c r="F3" s="396"/>
      <c r="G3" s="396"/>
      <c r="H3" s="396"/>
      <c r="I3" s="396"/>
      <c r="J3" s="396"/>
      <c r="K3" s="273"/>
    </row>
    <row r="4" spans="2:11" ht="25.5" customHeight="1">
      <c r="B4" s="274"/>
      <c r="C4" s="400" t="s">
        <v>1602</v>
      </c>
      <c r="D4" s="400"/>
      <c r="E4" s="400"/>
      <c r="F4" s="400"/>
      <c r="G4" s="400"/>
      <c r="H4" s="400"/>
      <c r="I4" s="400"/>
      <c r="J4" s="400"/>
      <c r="K4" s="275"/>
    </row>
    <row r="5" spans="2:11" ht="5.25" customHeight="1">
      <c r="B5" s="274"/>
      <c r="C5" s="276"/>
      <c r="D5" s="276"/>
      <c r="E5" s="276"/>
      <c r="F5" s="276"/>
      <c r="G5" s="276"/>
      <c r="H5" s="276"/>
      <c r="I5" s="276"/>
      <c r="J5" s="276"/>
      <c r="K5" s="275"/>
    </row>
    <row r="6" spans="2:11" ht="15" customHeight="1">
      <c r="B6" s="274"/>
      <c r="C6" s="399" t="s">
        <v>1603</v>
      </c>
      <c r="D6" s="399"/>
      <c r="E6" s="399"/>
      <c r="F6" s="399"/>
      <c r="G6" s="399"/>
      <c r="H6" s="399"/>
      <c r="I6" s="399"/>
      <c r="J6" s="399"/>
      <c r="K6" s="275"/>
    </row>
    <row r="7" spans="2:11" ht="15" customHeight="1">
      <c r="B7" s="278"/>
      <c r="C7" s="399" t="s">
        <v>1604</v>
      </c>
      <c r="D7" s="399"/>
      <c r="E7" s="399"/>
      <c r="F7" s="399"/>
      <c r="G7" s="399"/>
      <c r="H7" s="399"/>
      <c r="I7" s="399"/>
      <c r="J7" s="399"/>
      <c r="K7" s="275"/>
    </row>
    <row r="8" spans="2:1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pans="2:11" ht="15" customHeight="1">
      <c r="B9" s="278"/>
      <c r="C9" s="399" t="s">
        <v>1605</v>
      </c>
      <c r="D9" s="399"/>
      <c r="E9" s="399"/>
      <c r="F9" s="399"/>
      <c r="G9" s="399"/>
      <c r="H9" s="399"/>
      <c r="I9" s="399"/>
      <c r="J9" s="399"/>
      <c r="K9" s="275"/>
    </row>
    <row r="10" spans="2:11" ht="15" customHeight="1">
      <c r="B10" s="278"/>
      <c r="C10" s="277"/>
      <c r="D10" s="399" t="s">
        <v>1606</v>
      </c>
      <c r="E10" s="399"/>
      <c r="F10" s="399"/>
      <c r="G10" s="399"/>
      <c r="H10" s="399"/>
      <c r="I10" s="399"/>
      <c r="J10" s="399"/>
      <c r="K10" s="275"/>
    </row>
    <row r="11" spans="2:11" ht="15" customHeight="1">
      <c r="B11" s="278"/>
      <c r="C11" s="279"/>
      <c r="D11" s="399" t="s">
        <v>1607</v>
      </c>
      <c r="E11" s="399"/>
      <c r="F11" s="399"/>
      <c r="G11" s="399"/>
      <c r="H11" s="399"/>
      <c r="I11" s="399"/>
      <c r="J11" s="399"/>
      <c r="K11" s="275"/>
    </row>
    <row r="12" spans="2:11" ht="12.75" customHeight="1">
      <c r="B12" s="278"/>
      <c r="C12" s="279"/>
      <c r="D12" s="279"/>
      <c r="E12" s="279"/>
      <c r="F12" s="279"/>
      <c r="G12" s="279"/>
      <c r="H12" s="279"/>
      <c r="I12" s="279"/>
      <c r="J12" s="279"/>
      <c r="K12" s="275"/>
    </row>
    <row r="13" spans="2:11" ht="15" customHeight="1">
      <c r="B13" s="278"/>
      <c r="C13" s="279"/>
      <c r="D13" s="399" t="s">
        <v>1608</v>
      </c>
      <c r="E13" s="399"/>
      <c r="F13" s="399"/>
      <c r="G13" s="399"/>
      <c r="H13" s="399"/>
      <c r="I13" s="399"/>
      <c r="J13" s="399"/>
      <c r="K13" s="275"/>
    </row>
    <row r="14" spans="2:11" ht="15" customHeight="1">
      <c r="B14" s="278"/>
      <c r="C14" s="279"/>
      <c r="D14" s="399" t="s">
        <v>1609</v>
      </c>
      <c r="E14" s="399"/>
      <c r="F14" s="399"/>
      <c r="G14" s="399"/>
      <c r="H14" s="399"/>
      <c r="I14" s="399"/>
      <c r="J14" s="399"/>
      <c r="K14" s="275"/>
    </row>
    <row r="15" spans="2:11" ht="15" customHeight="1">
      <c r="B15" s="278"/>
      <c r="C15" s="279"/>
      <c r="D15" s="399" t="s">
        <v>1610</v>
      </c>
      <c r="E15" s="399"/>
      <c r="F15" s="399"/>
      <c r="G15" s="399"/>
      <c r="H15" s="399"/>
      <c r="I15" s="399"/>
      <c r="J15" s="399"/>
      <c r="K15" s="275"/>
    </row>
    <row r="16" spans="2:11" ht="15" customHeight="1">
      <c r="B16" s="278"/>
      <c r="C16" s="279"/>
      <c r="D16" s="279"/>
      <c r="E16" s="280" t="s">
        <v>79</v>
      </c>
      <c r="F16" s="399" t="s">
        <v>1611</v>
      </c>
      <c r="G16" s="399"/>
      <c r="H16" s="399"/>
      <c r="I16" s="399"/>
      <c r="J16" s="399"/>
      <c r="K16" s="275"/>
    </row>
    <row r="17" spans="2:11" ht="15" customHeight="1">
      <c r="B17" s="278"/>
      <c r="C17" s="279"/>
      <c r="D17" s="279"/>
      <c r="E17" s="280" t="s">
        <v>1612</v>
      </c>
      <c r="F17" s="399" t="s">
        <v>1613</v>
      </c>
      <c r="G17" s="399"/>
      <c r="H17" s="399"/>
      <c r="I17" s="399"/>
      <c r="J17" s="399"/>
      <c r="K17" s="275"/>
    </row>
    <row r="18" spans="2:11" ht="15" customHeight="1">
      <c r="B18" s="278"/>
      <c r="C18" s="279"/>
      <c r="D18" s="279"/>
      <c r="E18" s="280" t="s">
        <v>1614</v>
      </c>
      <c r="F18" s="399" t="s">
        <v>1615</v>
      </c>
      <c r="G18" s="399"/>
      <c r="H18" s="399"/>
      <c r="I18" s="399"/>
      <c r="J18" s="399"/>
      <c r="K18" s="275"/>
    </row>
    <row r="19" spans="2:11" ht="15" customHeight="1">
      <c r="B19" s="278"/>
      <c r="C19" s="279"/>
      <c r="D19" s="279"/>
      <c r="E19" s="280" t="s">
        <v>1616</v>
      </c>
      <c r="F19" s="399" t="s">
        <v>1617</v>
      </c>
      <c r="G19" s="399"/>
      <c r="H19" s="399"/>
      <c r="I19" s="399"/>
      <c r="J19" s="399"/>
      <c r="K19" s="275"/>
    </row>
    <row r="20" spans="2:11" ht="15" customHeight="1">
      <c r="B20" s="278"/>
      <c r="C20" s="279"/>
      <c r="D20" s="279"/>
      <c r="E20" s="280" t="s">
        <v>1618</v>
      </c>
      <c r="F20" s="399" t="s">
        <v>1619</v>
      </c>
      <c r="G20" s="399"/>
      <c r="H20" s="399"/>
      <c r="I20" s="399"/>
      <c r="J20" s="399"/>
      <c r="K20" s="275"/>
    </row>
    <row r="21" spans="2:11" ht="15" customHeight="1">
      <c r="B21" s="278"/>
      <c r="C21" s="279"/>
      <c r="D21" s="279"/>
      <c r="E21" s="280" t="s">
        <v>1620</v>
      </c>
      <c r="F21" s="399" t="s">
        <v>1621</v>
      </c>
      <c r="G21" s="399"/>
      <c r="H21" s="399"/>
      <c r="I21" s="399"/>
      <c r="J21" s="399"/>
      <c r="K21" s="275"/>
    </row>
    <row r="22" spans="2:11" ht="12.75" customHeight="1">
      <c r="B22" s="278"/>
      <c r="C22" s="279"/>
      <c r="D22" s="279"/>
      <c r="E22" s="279"/>
      <c r="F22" s="279"/>
      <c r="G22" s="279"/>
      <c r="H22" s="279"/>
      <c r="I22" s="279"/>
      <c r="J22" s="279"/>
      <c r="K22" s="275"/>
    </row>
    <row r="23" spans="2:11" ht="15" customHeight="1">
      <c r="B23" s="278"/>
      <c r="C23" s="399" t="s">
        <v>1622</v>
      </c>
      <c r="D23" s="399"/>
      <c r="E23" s="399"/>
      <c r="F23" s="399"/>
      <c r="G23" s="399"/>
      <c r="H23" s="399"/>
      <c r="I23" s="399"/>
      <c r="J23" s="399"/>
      <c r="K23" s="275"/>
    </row>
    <row r="24" spans="2:11" ht="15" customHeight="1">
      <c r="B24" s="278"/>
      <c r="C24" s="399" t="s">
        <v>1623</v>
      </c>
      <c r="D24" s="399"/>
      <c r="E24" s="399"/>
      <c r="F24" s="399"/>
      <c r="G24" s="399"/>
      <c r="H24" s="399"/>
      <c r="I24" s="399"/>
      <c r="J24" s="399"/>
      <c r="K24" s="275"/>
    </row>
    <row r="25" spans="2:11" ht="15" customHeight="1">
      <c r="B25" s="278"/>
      <c r="C25" s="277"/>
      <c r="D25" s="399" t="s">
        <v>1624</v>
      </c>
      <c r="E25" s="399"/>
      <c r="F25" s="399"/>
      <c r="G25" s="399"/>
      <c r="H25" s="399"/>
      <c r="I25" s="399"/>
      <c r="J25" s="399"/>
      <c r="K25" s="275"/>
    </row>
    <row r="26" spans="2:11" ht="15" customHeight="1">
      <c r="B26" s="278"/>
      <c r="C26" s="279"/>
      <c r="D26" s="399" t="s">
        <v>1625</v>
      </c>
      <c r="E26" s="399"/>
      <c r="F26" s="399"/>
      <c r="G26" s="399"/>
      <c r="H26" s="399"/>
      <c r="I26" s="399"/>
      <c r="J26" s="399"/>
      <c r="K26" s="275"/>
    </row>
    <row r="27" spans="2:11" ht="12.75" customHeight="1">
      <c r="B27" s="278"/>
      <c r="C27" s="279"/>
      <c r="D27" s="279"/>
      <c r="E27" s="279"/>
      <c r="F27" s="279"/>
      <c r="G27" s="279"/>
      <c r="H27" s="279"/>
      <c r="I27" s="279"/>
      <c r="J27" s="279"/>
      <c r="K27" s="275"/>
    </row>
    <row r="28" spans="2:11" ht="15" customHeight="1">
      <c r="B28" s="278"/>
      <c r="C28" s="279"/>
      <c r="D28" s="399" t="s">
        <v>1626</v>
      </c>
      <c r="E28" s="399"/>
      <c r="F28" s="399"/>
      <c r="G28" s="399"/>
      <c r="H28" s="399"/>
      <c r="I28" s="399"/>
      <c r="J28" s="399"/>
      <c r="K28" s="275"/>
    </row>
    <row r="29" spans="2:11" ht="15" customHeight="1">
      <c r="B29" s="278"/>
      <c r="C29" s="279"/>
      <c r="D29" s="399" t="s">
        <v>1627</v>
      </c>
      <c r="E29" s="399"/>
      <c r="F29" s="399"/>
      <c r="G29" s="399"/>
      <c r="H29" s="399"/>
      <c r="I29" s="399"/>
      <c r="J29" s="399"/>
      <c r="K29" s="275"/>
    </row>
    <row r="30" spans="2:11" ht="12.75" customHeight="1">
      <c r="B30" s="278"/>
      <c r="C30" s="279"/>
      <c r="D30" s="279"/>
      <c r="E30" s="279"/>
      <c r="F30" s="279"/>
      <c r="G30" s="279"/>
      <c r="H30" s="279"/>
      <c r="I30" s="279"/>
      <c r="J30" s="279"/>
      <c r="K30" s="275"/>
    </row>
    <row r="31" spans="2:11" ht="15" customHeight="1">
      <c r="B31" s="278"/>
      <c r="C31" s="279"/>
      <c r="D31" s="399" t="s">
        <v>1628</v>
      </c>
      <c r="E31" s="399"/>
      <c r="F31" s="399"/>
      <c r="G31" s="399"/>
      <c r="H31" s="399"/>
      <c r="I31" s="399"/>
      <c r="J31" s="399"/>
      <c r="K31" s="275"/>
    </row>
    <row r="32" spans="2:11" ht="15" customHeight="1">
      <c r="B32" s="278"/>
      <c r="C32" s="279"/>
      <c r="D32" s="399" t="s">
        <v>1629</v>
      </c>
      <c r="E32" s="399"/>
      <c r="F32" s="399"/>
      <c r="G32" s="399"/>
      <c r="H32" s="399"/>
      <c r="I32" s="399"/>
      <c r="J32" s="399"/>
      <c r="K32" s="275"/>
    </row>
    <row r="33" spans="2:11" ht="15" customHeight="1">
      <c r="B33" s="278"/>
      <c r="C33" s="279"/>
      <c r="D33" s="399" t="s">
        <v>1630</v>
      </c>
      <c r="E33" s="399"/>
      <c r="F33" s="399"/>
      <c r="G33" s="399"/>
      <c r="H33" s="399"/>
      <c r="I33" s="399"/>
      <c r="J33" s="399"/>
      <c r="K33" s="275"/>
    </row>
    <row r="34" spans="2:11" ht="15" customHeight="1">
      <c r="B34" s="278"/>
      <c r="C34" s="279"/>
      <c r="D34" s="277"/>
      <c r="E34" s="281" t="s">
        <v>124</v>
      </c>
      <c r="F34" s="277"/>
      <c r="G34" s="399" t="s">
        <v>1631</v>
      </c>
      <c r="H34" s="399"/>
      <c r="I34" s="399"/>
      <c r="J34" s="399"/>
      <c r="K34" s="275"/>
    </row>
    <row r="35" spans="2:11" ht="30.75" customHeight="1">
      <c r="B35" s="278"/>
      <c r="C35" s="279"/>
      <c r="D35" s="277"/>
      <c r="E35" s="281" t="s">
        <v>1632</v>
      </c>
      <c r="F35" s="277"/>
      <c r="G35" s="399" t="s">
        <v>1633</v>
      </c>
      <c r="H35" s="399"/>
      <c r="I35" s="399"/>
      <c r="J35" s="399"/>
      <c r="K35" s="275"/>
    </row>
    <row r="36" spans="2:11" ht="15" customHeight="1">
      <c r="B36" s="278"/>
      <c r="C36" s="279"/>
      <c r="D36" s="277"/>
      <c r="E36" s="281" t="s">
        <v>53</v>
      </c>
      <c r="F36" s="277"/>
      <c r="G36" s="399" t="s">
        <v>1634</v>
      </c>
      <c r="H36" s="399"/>
      <c r="I36" s="399"/>
      <c r="J36" s="399"/>
      <c r="K36" s="275"/>
    </row>
    <row r="37" spans="2:11" ht="15" customHeight="1">
      <c r="B37" s="278"/>
      <c r="C37" s="279"/>
      <c r="D37" s="277"/>
      <c r="E37" s="281" t="s">
        <v>125</v>
      </c>
      <c r="F37" s="277"/>
      <c r="G37" s="399" t="s">
        <v>1635</v>
      </c>
      <c r="H37" s="399"/>
      <c r="I37" s="399"/>
      <c r="J37" s="399"/>
      <c r="K37" s="275"/>
    </row>
    <row r="38" spans="2:11" ht="15" customHeight="1">
      <c r="B38" s="278"/>
      <c r="C38" s="279"/>
      <c r="D38" s="277"/>
      <c r="E38" s="281" t="s">
        <v>126</v>
      </c>
      <c r="F38" s="277"/>
      <c r="G38" s="399" t="s">
        <v>1636</v>
      </c>
      <c r="H38" s="399"/>
      <c r="I38" s="399"/>
      <c r="J38" s="399"/>
      <c r="K38" s="275"/>
    </row>
    <row r="39" spans="2:11" ht="15" customHeight="1">
      <c r="B39" s="278"/>
      <c r="C39" s="279"/>
      <c r="D39" s="277"/>
      <c r="E39" s="281" t="s">
        <v>127</v>
      </c>
      <c r="F39" s="277"/>
      <c r="G39" s="399" t="s">
        <v>1637</v>
      </c>
      <c r="H39" s="399"/>
      <c r="I39" s="399"/>
      <c r="J39" s="399"/>
      <c r="K39" s="275"/>
    </row>
    <row r="40" spans="2:11" ht="15" customHeight="1">
      <c r="B40" s="278"/>
      <c r="C40" s="279"/>
      <c r="D40" s="277"/>
      <c r="E40" s="281" t="s">
        <v>1638</v>
      </c>
      <c r="F40" s="277"/>
      <c r="G40" s="399" t="s">
        <v>1639</v>
      </c>
      <c r="H40" s="399"/>
      <c r="I40" s="399"/>
      <c r="J40" s="399"/>
      <c r="K40" s="275"/>
    </row>
    <row r="41" spans="2:11" ht="15" customHeight="1">
      <c r="B41" s="278"/>
      <c r="C41" s="279"/>
      <c r="D41" s="277"/>
      <c r="E41" s="281"/>
      <c r="F41" s="277"/>
      <c r="G41" s="399" t="s">
        <v>1640</v>
      </c>
      <c r="H41" s="399"/>
      <c r="I41" s="399"/>
      <c r="J41" s="399"/>
      <c r="K41" s="275"/>
    </row>
    <row r="42" spans="2:11" ht="15" customHeight="1">
      <c r="B42" s="278"/>
      <c r="C42" s="279"/>
      <c r="D42" s="277"/>
      <c r="E42" s="281" t="s">
        <v>1641</v>
      </c>
      <c r="F42" s="277"/>
      <c r="G42" s="399" t="s">
        <v>1642</v>
      </c>
      <c r="H42" s="399"/>
      <c r="I42" s="399"/>
      <c r="J42" s="399"/>
      <c r="K42" s="275"/>
    </row>
    <row r="43" spans="2:11" ht="15" customHeight="1">
      <c r="B43" s="278"/>
      <c r="C43" s="279"/>
      <c r="D43" s="277"/>
      <c r="E43" s="281" t="s">
        <v>129</v>
      </c>
      <c r="F43" s="277"/>
      <c r="G43" s="399" t="s">
        <v>1643</v>
      </c>
      <c r="H43" s="399"/>
      <c r="I43" s="399"/>
      <c r="J43" s="399"/>
      <c r="K43" s="275"/>
    </row>
    <row r="44" spans="2:11" ht="12.75" customHeight="1">
      <c r="B44" s="278"/>
      <c r="C44" s="279"/>
      <c r="D44" s="277"/>
      <c r="E44" s="277"/>
      <c r="F44" s="277"/>
      <c r="G44" s="277"/>
      <c r="H44" s="277"/>
      <c r="I44" s="277"/>
      <c r="J44" s="277"/>
      <c r="K44" s="275"/>
    </row>
    <row r="45" spans="2:11" ht="15" customHeight="1">
      <c r="B45" s="278"/>
      <c r="C45" s="279"/>
      <c r="D45" s="399" t="s">
        <v>1644</v>
      </c>
      <c r="E45" s="399"/>
      <c r="F45" s="399"/>
      <c r="G45" s="399"/>
      <c r="H45" s="399"/>
      <c r="I45" s="399"/>
      <c r="J45" s="399"/>
      <c r="K45" s="275"/>
    </row>
    <row r="46" spans="2:11" ht="15" customHeight="1">
      <c r="B46" s="278"/>
      <c r="C46" s="279"/>
      <c r="D46" s="279"/>
      <c r="E46" s="399" t="s">
        <v>1645</v>
      </c>
      <c r="F46" s="399"/>
      <c r="G46" s="399"/>
      <c r="H46" s="399"/>
      <c r="I46" s="399"/>
      <c r="J46" s="399"/>
      <c r="K46" s="275"/>
    </row>
    <row r="47" spans="2:11" ht="15" customHeight="1">
      <c r="B47" s="278"/>
      <c r="C47" s="279"/>
      <c r="D47" s="279"/>
      <c r="E47" s="399" t="s">
        <v>1646</v>
      </c>
      <c r="F47" s="399"/>
      <c r="G47" s="399"/>
      <c r="H47" s="399"/>
      <c r="I47" s="399"/>
      <c r="J47" s="399"/>
      <c r="K47" s="275"/>
    </row>
    <row r="48" spans="2:11" ht="15" customHeight="1">
      <c r="B48" s="278"/>
      <c r="C48" s="279"/>
      <c r="D48" s="279"/>
      <c r="E48" s="399" t="s">
        <v>1647</v>
      </c>
      <c r="F48" s="399"/>
      <c r="G48" s="399"/>
      <c r="H48" s="399"/>
      <c r="I48" s="399"/>
      <c r="J48" s="399"/>
      <c r="K48" s="275"/>
    </row>
    <row r="49" spans="2:11" ht="15" customHeight="1">
      <c r="B49" s="278"/>
      <c r="C49" s="279"/>
      <c r="D49" s="399" t="s">
        <v>1648</v>
      </c>
      <c r="E49" s="399"/>
      <c r="F49" s="399"/>
      <c r="G49" s="399"/>
      <c r="H49" s="399"/>
      <c r="I49" s="399"/>
      <c r="J49" s="399"/>
      <c r="K49" s="275"/>
    </row>
    <row r="50" spans="2:11" ht="25.5" customHeight="1">
      <c r="B50" s="274"/>
      <c r="C50" s="400" t="s">
        <v>1649</v>
      </c>
      <c r="D50" s="400"/>
      <c r="E50" s="400"/>
      <c r="F50" s="400"/>
      <c r="G50" s="400"/>
      <c r="H50" s="400"/>
      <c r="I50" s="400"/>
      <c r="J50" s="400"/>
      <c r="K50" s="275"/>
    </row>
    <row r="51" spans="2:11" ht="5.25" customHeight="1">
      <c r="B51" s="274"/>
      <c r="C51" s="276"/>
      <c r="D51" s="276"/>
      <c r="E51" s="276"/>
      <c r="F51" s="276"/>
      <c r="G51" s="276"/>
      <c r="H51" s="276"/>
      <c r="I51" s="276"/>
      <c r="J51" s="276"/>
      <c r="K51" s="275"/>
    </row>
    <row r="52" spans="2:11" ht="15" customHeight="1">
      <c r="B52" s="274"/>
      <c r="C52" s="399" t="s">
        <v>1650</v>
      </c>
      <c r="D52" s="399"/>
      <c r="E52" s="399"/>
      <c r="F52" s="399"/>
      <c r="G52" s="399"/>
      <c r="H52" s="399"/>
      <c r="I52" s="399"/>
      <c r="J52" s="399"/>
      <c r="K52" s="275"/>
    </row>
    <row r="53" spans="2:11" ht="15" customHeight="1">
      <c r="B53" s="274"/>
      <c r="C53" s="399" t="s">
        <v>1651</v>
      </c>
      <c r="D53" s="399"/>
      <c r="E53" s="399"/>
      <c r="F53" s="399"/>
      <c r="G53" s="399"/>
      <c r="H53" s="399"/>
      <c r="I53" s="399"/>
      <c r="J53" s="399"/>
      <c r="K53" s="275"/>
    </row>
    <row r="54" spans="2:11" ht="12.75" customHeight="1">
      <c r="B54" s="274"/>
      <c r="C54" s="277"/>
      <c r="D54" s="277"/>
      <c r="E54" s="277"/>
      <c r="F54" s="277"/>
      <c r="G54" s="277"/>
      <c r="H54" s="277"/>
      <c r="I54" s="277"/>
      <c r="J54" s="277"/>
      <c r="K54" s="275"/>
    </row>
    <row r="55" spans="2:11" ht="15" customHeight="1">
      <c r="B55" s="274"/>
      <c r="C55" s="399" t="s">
        <v>1652</v>
      </c>
      <c r="D55" s="399"/>
      <c r="E55" s="399"/>
      <c r="F55" s="399"/>
      <c r="G55" s="399"/>
      <c r="H55" s="399"/>
      <c r="I55" s="399"/>
      <c r="J55" s="399"/>
      <c r="K55" s="275"/>
    </row>
    <row r="56" spans="2:11" ht="15" customHeight="1">
      <c r="B56" s="274"/>
      <c r="C56" s="279"/>
      <c r="D56" s="399" t="s">
        <v>1653</v>
      </c>
      <c r="E56" s="399"/>
      <c r="F56" s="399"/>
      <c r="G56" s="399"/>
      <c r="H56" s="399"/>
      <c r="I56" s="399"/>
      <c r="J56" s="399"/>
      <c r="K56" s="275"/>
    </row>
    <row r="57" spans="2:11" ht="15" customHeight="1">
      <c r="B57" s="274"/>
      <c r="C57" s="279"/>
      <c r="D57" s="399" t="s">
        <v>1654</v>
      </c>
      <c r="E57" s="399"/>
      <c r="F57" s="399"/>
      <c r="G57" s="399"/>
      <c r="H57" s="399"/>
      <c r="I57" s="399"/>
      <c r="J57" s="399"/>
      <c r="K57" s="275"/>
    </row>
    <row r="58" spans="2:11" ht="15" customHeight="1">
      <c r="B58" s="274"/>
      <c r="C58" s="279"/>
      <c r="D58" s="399" t="s">
        <v>1655</v>
      </c>
      <c r="E58" s="399"/>
      <c r="F58" s="399"/>
      <c r="G58" s="399"/>
      <c r="H58" s="399"/>
      <c r="I58" s="399"/>
      <c r="J58" s="399"/>
      <c r="K58" s="275"/>
    </row>
    <row r="59" spans="2:11" ht="15" customHeight="1">
      <c r="B59" s="274"/>
      <c r="C59" s="279"/>
      <c r="D59" s="399" t="s">
        <v>1656</v>
      </c>
      <c r="E59" s="399"/>
      <c r="F59" s="399"/>
      <c r="G59" s="399"/>
      <c r="H59" s="399"/>
      <c r="I59" s="399"/>
      <c r="J59" s="399"/>
      <c r="K59" s="275"/>
    </row>
    <row r="60" spans="2:11" ht="15" customHeight="1">
      <c r="B60" s="274"/>
      <c r="C60" s="279"/>
      <c r="D60" s="398" t="s">
        <v>1657</v>
      </c>
      <c r="E60" s="398"/>
      <c r="F60" s="398"/>
      <c r="G60" s="398"/>
      <c r="H60" s="398"/>
      <c r="I60" s="398"/>
      <c r="J60" s="398"/>
      <c r="K60" s="275"/>
    </row>
    <row r="61" spans="2:11" ht="15" customHeight="1">
      <c r="B61" s="274"/>
      <c r="C61" s="279"/>
      <c r="D61" s="399" t="s">
        <v>1658</v>
      </c>
      <c r="E61" s="399"/>
      <c r="F61" s="399"/>
      <c r="G61" s="399"/>
      <c r="H61" s="399"/>
      <c r="I61" s="399"/>
      <c r="J61" s="399"/>
      <c r="K61" s="275"/>
    </row>
    <row r="62" spans="2:11" ht="12.75" customHeight="1">
      <c r="B62" s="274"/>
      <c r="C62" s="279"/>
      <c r="D62" s="279"/>
      <c r="E62" s="282"/>
      <c r="F62" s="279"/>
      <c r="G62" s="279"/>
      <c r="H62" s="279"/>
      <c r="I62" s="279"/>
      <c r="J62" s="279"/>
      <c r="K62" s="275"/>
    </row>
    <row r="63" spans="2:11" ht="15" customHeight="1">
      <c r="B63" s="274"/>
      <c r="C63" s="279"/>
      <c r="D63" s="399" t="s">
        <v>1659</v>
      </c>
      <c r="E63" s="399"/>
      <c r="F63" s="399"/>
      <c r="G63" s="399"/>
      <c r="H63" s="399"/>
      <c r="I63" s="399"/>
      <c r="J63" s="399"/>
      <c r="K63" s="275"/>
    </row>
    <row r="64" spans="2:11" ht="15" customHeight="1">
      <c r="B64" s="274"/>
      <c r="C64" s="279"/>
      <c r="D64" s="398" t="s">
        <v>1660</v>
      </c>
      <c r="E64" s="398"/>
      <c r="F64" s="398"/>
      <c r="G64" s="398"/>
      <c r="H64" s="398"/>
      <c r="I64" s="398"/>
      <c r="J64" s="398"/>
      <c r="K64" s="275"/>
    </row>
    <row r="65" spans="2:11" ht="15" customHeight="1">
      <c r="B65" s="274"/>
      <c r="C65" s="279"/>
      <c r="D65" s="399" t="s">
        <v>1661</v>
      </c>
      <c r="E65" s="399"/>
      <c r="F65" s="399"/>
      <c r="G65" s="399"/>
      <c r="H65" s="399"/>
      <c r="I65" s="399"/>
      <c r="J65" s="399"/>
      <c r="K65" s="275"/>
    </row>
    <row r="66" spans="2:11" ht="15" customHeight="1">
      <c r="B66" s="274"/>
      <c r="C66" s="279"/>
      <c r="D66" s="399" t="s">
        <v>1662</v>
      </c>
      <c r="E66" s="399"/>
      <c r="F66" s="399"/>
      <c r="G66" s="399"/>
      <c r="H66" s="399"/>
      <c r="I66" s="399"/>
      <c r="J66" s="399"/>
      <c r="K66" s="275"/>
    </row>
    <row r="67" spans="2:11" ht="15" customHeight="1">
      <c r="B67" s="274"/>
      <c r="C67" s="279"/>
      <c r="D67" s="399" t="s">
        <v>1663</v>
      </c>
      <c r="E67" s="399"/>
      <c r="F67" s="399"/>
      <c r="G67" s="399"/>
      <c r="H67" s="399"/>
      <c r="I67" s="399"/>
      <c r="J67" s="399"/>
      <c r="K67" s="275"/>
    </row>
    <row r="68" spans="2:11" ht="15" customHeight="1">
      <c r="B68" s="274"/>
      <c r="C68" s="279"/>
      <c r="D68" s="399" t="s">
        <v>1664</v>
      </c>
      <c r="E68" s="399"/>
      <c r="F68" s="399"/>
      <c r="G68" s="399"/>
      <c r="H68" s="399"/>
      <c r="I68" s="399"/>
      <c r="J68" s="399"/>
      <c r="K68" s="275"/>
    </row>
    <row r="69" spans="2:11" ht="12.75" customHeight="1">
      <c r="B69" s="283"/>
      <c r="C69" s="284"/>
      <c r="D69" s="284"/>
      <c r="E69" s="284"/>
      <c r="F69" s="284"/>
      <c r="G69" s="284"/>
      <c r="H69" s="284"/>
      <c r="I69" s="284"/>
      <c r="J69" s="284"/>
      <c r="K69" s="285"/>
    </row>
    <row r="70" spans="2:11" ht="18.75" customHeight="1">
      <c r="B70" s="286"/>
      <c r="C70" s="286"/>
      <c r="D70" s="286"/>
      <c r="E70" s="286"/>
      <c r="F70" s="286"/>
      <c r="G70" s="286"/>
      <c r="H70" s="286"/>
      <c r="I70" s="286"/>
      <c r="J70" s="286"/>
      <c r="K70" s="287"/>
    </row>
    <row r="71" spans="2:11" ht="18.75" customHeight="1">
      <c r="B71" s="287"/>
      <c r="C71" s="287"/>
      <c r="D71" s="287"/>
      <c r="E71" s="287"/>
      <c r="F71" s="287"/>
      <c r="G71" s="287"/>
      <c r="H71" s="287"/>
      <c r="I71" s="287"/>
      <c r="J71" s="287"/>
      <c r="K71" s="287"/>
    </row>
    <row r="72" spans="2:11" ht="7.5" customHeight="1">
      <c r="B72" s="288"/>
      <c r="C72" s="289"/>
      <c r="D72" s="289"/>
      <c r="E72" s="289"/>
      <c r="F72" s="289"/>
      <c r="G72" s="289"/>
      <c r="H72" s="289"/>
      <c r="I72" s="289"/>
      <c r="J72" s="289"/>
      <c r="K72" s="290"/>
    </row>
    <row r="73" spans="2:11" ht="45" customHeight="1">
      <c r="B73" s="291"/>
      <c r="C73" s="397" t="s">
        <v>99</v>
      </c>
      <c r="D73" s="397"/>
      <c r="E73" s="397"/>
      <c r="F73" s="397"/>
      <c r="G73" s="397"/>
      <c r="H73" s="397"/>
      <c r="I73" s="397"/>
      <c r="J73" s="397"/>
      <c r="K73" s="292"/>
    </row>
    <row r="74" spans="2:11" ht="17.25" customHeight="1">
      <c r="B74" s="291"/>
      <c r="C74" s="293" t="s">
        <v>1665</v>
      </c>
      <c r="D74" s="293"/>
      <c r="E74" s="293"/>
      <c r="F74" s="293" t="s">
        <v>1666</v>
      </c>
      <c r="G74" s="294"/>
      <c r="H74" s="293" t="s">
        <v>125</v>
      </c>
      <c r="I74" s="293" t="s">
        <v>57</v>
      </c>
      <c r="J74" s="293" t="s">
        <v>1667</v>
      </c>
      <c r="K74" s="292"/>
    </row>
    <row r="75" spans="2:11" ht="17.25" customHeight="1">
      <c r="B75" s="291"/>
      <c r="C75" s="295" t="s">
        <v>1668</v>
      </c>
      <c r="D75" s="295"/>
      <c r="E75" s="295"/>
      <c r="F75" s="296" t="s">
        <v>1669</v>
      </c>
      <c r="G75" s="297"/>
      <c r="H75" s="295"/>
      <c r="I75" s="295"/>
      <c r="J75" s="295" t="s">
        <v>1670</v>
      </c>
      <c r="K75" s="292"/>
    </row>
    <row r="76" spans="2:11" ht="5.25" customHeight="1">
      <c r="B76" s="291"/>
      <c r="C76" s="298"/>
      <c r="D76" s="298"/>
      <c r="E76" s="298"/>
      <c r="F76" s="298"/>
      <c r="G76" s="299"/>
      <c r="H76" s="298"/>
      <c r="I76" s="298"/>
      <c r="J76" s="298"/>
      <c r="K76" s="292"/>
    </row>
    <row r="77" spans="2:11" ht="15" customHeight="1">
      <c r="B77" s="291"/>
      <c r="C77" s="281" t="s">
        <v>53</v>
      </c>
      <c r="D77" s="298"/>
      <c r="E77" s="298"/>
      <c r="F77" s="300" t="s">
        <v>1671</v>
      </c>
      <c r="G77" s="299"/>
      <c r="H77" s="281" t="s">
        <v>1672</v>
      </c>
      <c r="I77" s="281" t="s">
        <v>1673</v>
      </c>
      <c r="J77" s="281">
        <v>20</v>
      </c>
      <c r="K77" s="292"/>
    </row>
    <row r="78" spans="2:11" ht="15" customHeight="1">
      <c r="B78" s="291"/>
      <c r="C78" s="281" t="s">
        <v>1674</v>
      </c>
      <c r="D78" s="281"/>
      <c r="E78" s="281"/>
      <c r="F78" s="300" t="s">
        <v>1671</v>
      </c>
      <c r="G78" s="299"/>
      <c r="H78" s="281" t="s">
        <v>1675</v>
      </c>
      <c r="I78" s="281" t="s">
        <v>1673</v>
      </c>
      <c r="J78" s="281">
        <v>120</v>
      </c>
      <c r="K78" s="292"/>
    </row>
    <row r="79" spans="2:11" ht="15" customHeight="1">
      <c r="B79" s="301"/>
      <c r="C79" s="281" t="s">
        <v>1676</v>
      </c>
      <c r="D79" s="281"/>
      <c r="E79" s="281"/>
      <c r="F79" s="300" t="s">
        <v>1677</v>
      </c>
      <c r="G79" s="299"/>
      <c r="H79" s="281" t="s">
        <v>1678</v>
      </c>
      <c r="I79" s="281" t="s">
        <v>1673</v>
      </c>
      <c r="J79" s="281">
        <v>50</v>
      </c>
      <c r="K79" s="292"/>
    </row>
    <row r="80" spans="2:11" ht="15" customHeight="1">
      <c r="B80" s="301"/>
      <c r="C80" s="281" t="s">
        <v>1679</v>
      </c>
      <c r="D80" s="281"/>
      <c r="E80" s="281"/>
      <c r="F80" s="300" t="s">
        <v>1671</v>
      </c>
      <c r="G80" s="299"/>
      <c r="H80" s="281" t="s">
        <v>1680</v>
      </c>
      <c r="I80" s="281" t="s">
        <v>1681</v>
      </c>
      <c r="J80" s="281"/>
      <c r="K80" s="292"/>
    </row>
    <row r="81" spans="2:11" ht="15" customHeight="1">
      <c r="B81" s="301"/>
      <c r="C81" s="302" t="s">
        <v>1682</v>
      </c>
      <c r="D81" s="302"/>
      <c r="E81" s="302"/>
      <c r="F81" s="303" t="s">
        <v>1677</v>
      </c>
      <c r="G81" s="302"/>
      <c r="H81" s="302" t="s">
        <v>1683</v>
      </c>
      <c r="I81" s="302" t="s">
        <v>1673</v>
      </c>
      <c r="J81" s="302">
        <v>15</v>
      </c>
      <c r="K81" s="292"/>
    </row>
    <row r="82" spans="2:11" ht="15" customHeight="1">
      <c r="B82" s="301"/>
      <c r="C82" s="302" t="s">
        <v>1684</v>
      </c>
      <c r="D82" s="302"/>
      <c r="E82" s="302"/>
      <c r="F82" s="303" t="s">
        <v>1677</v>
      </c>
      <c r="G82" s="302"/>
      <c r="H82" s="302" t="s">
        <v>1685</v>
      </c>
      <c r="I82" s="302" t="s">
        <v>1673</v>
      </c>
      <c r="J82" s="302">
        <v>15</v>
      </c>
      <c r="K82" s="292"/>
    </row>
    <row r="83" spans="2:11" ht="15" customHeight="1">
      <c r="B83" s="301"/>
      <c r="C83" s="302" t="s">
        <v>1686</v>
      </c>
      <c r="D83" s="302"/>
      <c r="E83" s="302"/>
      <c r="F83" s="303" t="s">
        <v>1677</v>
      </c>
      <c r="G83" s="302"/>
      <c r="H83" s="302" t="s">
        <v>1687</v>
      </c>
      <c r="I83" s="302" t="s">
        <v>1673</v>
      </c>
      <c r="J83" s="302">
        <v>20</v>
      </c>
      <c r="K83" s="292"/>
    </row>
    <row r="84" spans="2:11" ht="15" customHeight="1">
      <c r="B84" s="301"/>
      <c r="C84" s="302" t="s">
        <v>1688</v>
      </c>
      <c r="D84" s="302"/>
      <c r="E84" s="302"/>
      <c r="F84" s="303" t="s">
        <v>1677</v>
      </c>
      <c r="G84" s="302"/>
      <c r="H84" s="302" t="s">
        <v>1689</v>
      </c>
      <c r="I84" s="302" t="s">
        <v>1673</v>
      </c>
      <c r="J84" s="302">
        <v>20</v>
      </c>
      <c r="K84" s="292"/>
    </row>
    <row r="85" spans="2:11" ht="15" customHeight="1">
      <c r="B85" s="301"/>
      <c r="C85" s="281" t="s">
        <v>1690</v>
      </c>
      <c r="D85" s="281"/>
      <c r="E85" s="281"/>
      <c r="F85" s="300" t="s">
        <v>1677</v>
      </c>
      <c r="G85" s="299"/>
      <c r="H85" s="281" t="s">
        <v>1691</v>
      </c>
      <c r="I85" s="281" t="s">
        <v>1673</v>
      </c>
      <c r="J85" s="281">
        <v>50</v>
      </c>
      <c r="K85" s="292"/>
    </row>
    <row r="86" spans="2:11" ht="15" customHeight="1">
      <c r="B86" s="301"/>
      <c r="C86" s="281" t="s">
        <v>1692</v>
      </c>
      <c r="D86" s="281"/>
      <c r="E86" s="281"/>
      <c r="F86" s="300" t="s">
        <v>1677</v>
      </c>
      <c r="G86" s="299"/>
      <c r="H86" s="281" t="s">
        <v>1693</v>
      </c>
      <c r="I86" s="281" t="s">
        <v>1673</v>
      </c>
      <c r="J86" s="281">
        <v>20</v>
      </c>
      <c r="K86" s="292"/>
    </row>
    <row r="87" spans="2:11" ht="15" customHeight="1">
      <c r="B87" s="301"/>
      <c r="C87" s="281" t="s">
        <v>1694</v>
      </c>
      <c r="D87" s="281"/>
      <c r="E87" s="281"/>
      <c r="F87" s="300" t="s">
        <v>1677</v>
      </c>
      <c r="G87" s="299"/>
      <c r="H87" s="281" t="s">
        <v>1695</v>
      </c>
      <c r="I87" s="281" t="s">
        <v>1673</v>
      </c>
      <c r="J87" s="281">
        <v>20</v>
      </c>
      <c r="K87" s="292"/>
    </row>
    <row r="88" spans="2:11" ht="15" customHeight="1">
      <c r="B88" s="301"/>
      <c r="C88" s="281" t="s">
        <v>1696</v>
      </c>
      <c r="D88" s="281"/>
      <c r="E88" s="281"/>
      <c r="F88" s="300" t="s">
        <v>1677</v>
      </c>
      <c r="G88" s="299"/>
      <c r="H88" s="281" t="s">
        <v>1697</v>
      </c>
      <c r="I88" s="281" t="s">
        <v>1673</v>
      </c>
      <c r="J88" s="281">
        <v>50</v>
      </c>
      <c r="K88" s="292"/>
    </row>
    <row r="89" spans="2:11" ht="15" customHeight="1">
      <c r="B89" s="301"/>
      <c r="C89" s="281" t="s">
        <v>1698</v>
      </c>
      <c r="D89" s="281"/>
      <c r="E89" s="281"/>
      <c r="F89" s="300" t="s">
        <v>1677</v>
      </c>
      <c r="G89" s="299"/>
      <c r="H89" s="281" t="s">
        <v>1698</v>
      </c>
      <c r="I89" s="281" t="s">
        <v>1673</v>
      </c>
      <c r="J89" s="281">
        <v>50</v>
      </c>
      <c r="K89" s="292"/>
    </row>
    <row r="90" spans="2:11" ht="15" customHeight="1">
      <c r="B90" s="301"/>
      <c r="C90" s="281" t="s">
        <v>130</v>
      </c>
      <c r="D90" s="281"/>
      <c r="E90" s="281"/>
      <c r="F90" s="300" t="s">
        <v>1677</v>
      </c>
      <c r="G90" s="299"/>
      <c r="H90" s="281" t="s">
        <v>1699</v>
      </c>
      <c r="I90" s="281" t="s">
        <v>1673</v>
      </c>
      <c r="J90" s="281">
        <v>255</v>
      </c>
      <c r="K90" s="292"/>
    </row>
    <row r="91" spans="2:11" ht="15" customHeight="1">
      <c r="B91" s="301"/>
      <c r="C91" s="281" t="s">
        <v>1700</v>
      </c>
      <c r="D91" s="281"/>
      <c r="E91" s="281"/>
      <c r="F91" s="300" t="s">
        <v>1671</v>
      </c>
      <c r="G91" s="299"/>
      <c r="H91" s="281" t="s">
        <v>1701</v>
      </c>
      <c r="I91" s="281" t="s">
        <v>1702</v>
      </c>
      <c r="J91" s="281"/>
      <c r="K91" s="292"/>
    </row>
    <row r="92" spans="2:11" ht="15" customHeight="1">
      <c r="B92" s="301"/>
      <c r="C92" s="281" t="s">
        <v>1703</v>
      </c>
      <c r="D92" s="281"/>
      <c r="E92" s="281"/>
      <c r="F92" s="300" t="s">
        <v>1671</v>
      </c>
      <c r="G92" s="299"/>
      <c r="H92" s="281" t="s">
        <v>1704</v>
      </c>
      <c r="I92" s="281" t="s">
        <v>1705</v>
      </c>
      <c r="J92" s="281"/>
      <c r="K92" s="292"/>
    </row>
    <row r="93" spans="2:11" ht="15" customHeight="1">
      <c r="B93" s="301"/>
      <c r="C93" s="281" t="s">
        <v>1706</v>
      </c>
      <c r="D93" s="281"/>
      <c r="E93" s="281"/>
      <c r="F93" s="300" t="s">
        <v>1671</v>
      </c>
      <c r="G93" s="299"/>
      <c r="H93" s="281" t="s">
        <v>1706</v>
      </c>
      <c r="I93" s="281" t="s">
        <v>1705</v>
      </c>
      <c r="J93" s="281"/>
      <c r="K93" s="292"/>
    </row>
    <row r="94" spans="2:11" ht="15" customHeight="1">
      <c r="B94" s="301"/>
      <c r="C94" s="281" t="s">
        <v>38</v>
      </c>
      <c r="D94" s="281"/>
      <c r="E94" s="281"/>
      <c r="F94" s="300" t="s">
        <v>1671</v>
      </c>
      <c r="G94" s="299"/>
      <c r="H94" s="281" t="s">
        <v>1707</v>
      </c>
      <c r="I94" s="281" t="s">
        <v>1705</v>
      </c>
      <c r="J94" s="281"/>
      <c r="K94" s="292"/>
    </row>
    <row r="95" spans="2:11" ht="15" customHeight="1">
      <c r="B95" s="301"/>
      <c r="C95" s="281" t="s">
        <v>48</v>
      </c>
      <c r="D95" s="281"/>
      <c r="E95" s="281"/>
      <c r="F95" s="300" t="s">
        <v>1671</v>
      </c>
      <c r="G95" s="299"/>
      <c r="H95" s="281" t="s">
        <v>1708</v>
      </c>
      <c r="I95" s="281" t="s">
        <v>1705</v>
      </c>
      <c r="J95" s="281"/>
      <c r="K95" s="292"/>
    </row>
    <row r="96" spans="2:11" ht="15" customHeight="1">
      <c r="B96" s="304"/>
      <c r="C96" s="305"/>
      <c r="D96" s="305"/>
      <c r="E96" s="305"/>
      <c r="F96" s="305"/>
      <c r="G96" s="305"/>
      <c r="H96" s="305"/>
      <c r="I96" s="305"/>
      <c r="J96" s="305"/>
      <c r="K96" s="306"/>
    </row>
    <row r="97" spans="2:11" ht="18.75" customHeight="1">
      <c r="B97" s="307"/>
      <c r="C97" s="308"/>
      <c r="D97" s="308"/>
      <c r="E97" s="308"/>
      <c r="F97" s="308"/>
      <c r="G97" s="308"/>
      <c r="H97" s="308"/>
      <c r="I97" s="308"/>
      <c r="J97" s="308"/>
      <c r="K97" s="307"/>
    </row>
    <row r="98" spans="2:11" ht="18.75" customHeight="1">
      <c r="B98" s="287"/>
      <c r="C98" s="287"/>
      <c r="D98" s="287"/>
      <c r="E98" s="287"/>
      <c r="F98" s="287"/>
      <c r="G98" s="287"/>
      <c r="H98" s="287"/>
      <c r="I98" s="287"/>
      <c r="J98" s="287"/>
      <c r="K98" s="287"/>
    </row>
    <row r="99" spans="2:11" ht="7.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90"/>
    </row>
    <row r="100" spans="2:11" ht="45" customHeight="1">
      <c r="B100" s="291"/>
      <c r="C100" s="397" t="s">
        <v>1709</v>
      </c>
      <c r="D100" s="397"/>
      <c r="E100" s="397"/>
      <c r="F100" s="397"/>
      <c r="G100" s="397"/>
      <c r="H100" s="397"/>
      <c r="I100" s="397"/>
      <c r="J100" s="397"/>
      <c r="K100" s="292"/>
    </row>
    <row r="101" spans="2:11" ht="17.25" customHeight="1">
      <c r="B101" s="291"/>
      <c r="C101" s="293" t="s">
        <v>1665</v>
      </c>
      <c r="D101" s="293"/>
      <c r="E101" s="293"/>
      <c r="F101" s="293" t="s">
        <v>1666</v>
      </c>
      <c r="G101" s="294"/>
      <c r="H101" s="293" t="s">
        <v>125</v>
      </c>
      <c r="I101" s="293" t="s">
        <v>57</v>
      </c>
      <c r="J101" s="293" t="s">
        <v>1667</v>
      </c>
      <c r="K101" s="292"/>
    </row>
    <row r="102" spans="2:11" ht="17.25" customHeight="1">
      <c r="B102" s="291"/>
      <c r="C102" s="295" t="s">
        <v>1668</v>
      </c>
      <c r="D102" s="295"/>
      <c r="E102" s="295"/>
      <c r="F102" s="296" t="s">
        <v>1669</v>
      </c>
      <c r="G102" s="297"/>
      <c r="H102" s="295"/>
      <c r="I102" s="295"/>
      <c r="J102" s="295" t="s">
        <v>1670</v>
      </c>
      <c r="K102" s="292"/>
    </row>
    <row r="103" spans="2:11" ht="5.25" customHeight="1">
      <c r="B103" s="291"/>
      <c r="C103" s="293"/>
      <c r="D103" s="293"/>
      <c r="E103" s="293"/>
      <c r="F103" s="293"/>
      <c r="G103" s="309"/>
      <c r="H103" s="293"/>
      <c r="I103" s="293"/>
      <c r="J103" s="293"/>
      <c r="K103" s="292"/>
    </row>
    <row r="104" spans="2:11" ht="15" customHeight="1">
      <c r="B104" s="291"/>
      <c r="C104" s="281" t="s">
        <v>53</v>
      </c>
      <c r="D104" s="298"/>
      <c r="E104" s="298"/>
      <c r="F104" s="300" t="s">
        <v>1671</v>
      </c>
      <c r="G104" s="309"/>
      <c r="H104" s="281" t="s">
        <v>1710</v>
      </c>
      <c r="I104" s="281" t="s">
        <v>1673</v>
      </c>
      <c r="J104" s="281">
        <v>20</v>
      </c>
      <c r="K104" s="292"/>
    </row>
    <row r="105" spans="2:11" ht="15" customHeight="1">
      <c r="B105" s="291"/>
      <c r="C105" s="281" t="s">
        <v>1674</v>
      </c>
      <c r="D105" s="281"/>
      <c r="E105" s="281"/>
      <c r="F105" s="300" t="s">
        <v>1671</v>
      </c>
      <c r="G105" s="281"/>
      <c r="H105" s="281" t="s">
        <v>1710</v>
      </c>
      <c r="I105" s="281" t="s">
        <v>1673</v>
      </c>
      <c r="J105" s="281">
        <v>120</v>
      </c>
      <c r="K105" s="292"/>
    </row>
    <row r="106" spans="2:11" ht="15" customHeight="1">
      <c r="B106" s="301"/>
      <c r="C106" s="281" t="s">
        <v>1676</v>
      </c>
      <c r="D106" s="281"/>
      <c r="E106" s="281"/>
      <c r="F106" s="300" t="s">
        <v>1677</v>
      </c>
      <c r="G106" s="281"/>
      <c r="H106" s="281" t="s">
        <v>1710</v>
      </c>
      <c r="I106" s="281" t="s">
        <v>1673</v>
      </c>
      <c r="J106" s="281">
        <v>50</v>
      </c>
      <c r="K106" s="292"/>
    </row>
    <row r="107" spans="2:11" ht="15" customHeight="1">
      <c r="B107" s="301"/>
      <c r="C107" s="281" t="s">
        <v>1679</v>
      </c>
      <c r="D107" s="281"/>
      <c r="E107" s="281"/>
      <c r="F107" s="300" t="s">
        <v>1671</v>
      </c>
      <c r="G107" s="281"/>
      <c r="H107" s="281" t="s">
        <v>1710</v>
      </c>
      <c r="I107" s="281" t="s">
        <v>1681</v>
      </c>
      <c r="J107" s="281"/>
      <c r="K107" s="292"/>
    </row>
    <row r="108" spans="2:11" ht="15" customHeight="1">
      <c r="B108" s="301"/>
      <c r="C108" s="281" t="s">
        <v>1690</v>
      </c>
      <c r="D108" s="281"/>
      <c r="E108" s="281"/>
      <c r="F108" s="300" t="s">
        <v>1677</v>
      </c>
      <c r="G108" s="281"/>
      <c r="H108" s="281" t="s">
        <v>1710</v>
      </c>
      <c r="I108" s="281" t="s">
        <v>1673</v>
      </c>
      <c r="J108" s="281">
        <v>50</v>
      </c>
      <c r="K108" s="292"/>
    </row>
    <row r="109" spans="2:11" ht="15" customHeight="1">
      <c r="B109" s="301"/>
      <c r="C109" s="281" t="s">
        <v>1698</v>
      </c>
      <c r="D109" s="281"/>
      <c r="E109" s="281"/>
      <c r="F109" s="300" t="s">
        <v>1677</v>
      </c>
      <c r="G109" s="281"/>
      <c r="H109" s="281" t="s">
        <v>1710</v>
      </c>
      <c r="I109" s="281" t="s">
        <v>1673</v>
      </c>
      <c r="J109" s="281">
        <v>50</v>
      </c>
      <c r="K109" s="292"/>
    </row>
    <row r="110" spans="2:11" ht="15" customHeight="1">
      <c r="B110" s="301"/>
      <c r="C110" s="281" t="s">
        <v>1696</v>
      </c>
      <c r="D110" s="281"/>
      <c r="E110" s="281"/>
      <c r="F110" s="300" t="s">
        <v>1677</v>
      </c>
      <c r="G110" s="281"/>
      <c r="H110" s="281" t="s">
        <v>1710</v>
      </c>
      <c r="I110" s="281" t="s">
        <v>1673</v>
      </c>
      <c r="J110" s="281">
        <v>50</v>
      </c>
      <c r="K110" s="292"/>
    </row>
    <row r="111" spans="2:11" ht="15" customHeight="1">
      <c r="B111" s="301"/>
      <c r="C111" s="281" t="s">
        <v>53</v>
      </c>
      <c r="D111" s="281"/>
      <c r="E111" s="281"/>
      <c r="F111" s="300" t="s">
        <v>1671</v>
      </c>
      <c r="G111" s="281"/>
      <c r="H111" s="281" t="s">
        <v>1711</v>
      </c>
      <c r="I111" s="281" t="s">
        <v>1673</v>
      </c>
      <c r="J111" s="281">
        <v>20</v>
      </c>
      <c r="K111" s="292"/>
    </row>
    <row r="112" spans="2:11" ht="15" customHeight="1">
      <c r="B112" s="301"/>
      <c r="C112" s="281" t="s">
        <v>1712</v>
      </c>
      <c r="D112" s="281"/>
      <c r="E112" s="281"/>
      <c r="F112" s="300" t="s">
        <v>1671</v>
      </c>
      <c r="G112" s="281"/>
      <c r="H112" s="281" t="s">
        <v>1713</v>
      </c>
      <c r="I112" s="281" t="s">
        <v>1673</v>
      </c>
      <c r="J112" s="281">
        <v>120</v>
      </c>
      <c r="K112" s="292"/>
    </row>
    <row r="113" spans="2:11" ht="15" customHeight="1">
      <c r="B113" s="301"/>
      <c r="C113" s="281" t="s">
        <v>38</v>
      </c>
      <c r="D113" s="281"/>
      <c r="E113" s="281"/>
      <c r="F113" s="300" t="s">
        <v>1671</v>
      </c>
      <c r="G113" s="281"/>
      <c r="H113" s="281" t="s">
        <v>1714</v>
      </c>
      <c r="I113" s="281" t="s">
        <v>1705</v>
      </c>
      <c r="J113" s="281"/>
      <c r="K113" s="292"/>
    </row>
    <row r="114" spans="2:11" ht="15" customHeight="1">
      <c r="B114" s="301"/>
      <c r="C114" s="281" t="s">
        <v>48</v>
      </c>
      <c r="D114" s="281"/>
      <c r="E114" s="281"/>
      <c r="F114" s="300" t="s">
        <v>1671</v>
      </c>
      <c r="G114" s="281"/>
      <c r="H114" s="281" t="s">
        <v>1715</v>
      </c>
      <c r="I114" s="281" t="s">
        <v>1705</v>
      </c>
      <c r="J114" s="281"/>
      <c r="K114" s="292"/>
    </row>
    <row r="115" spans="2:11" ht="15" customHeight="1">
      <c r="B115" s="301"/>
      <c r="C115" s="281" t="s">
        <v>57</v>
      </c>
      <c r="D115" s="281"/>
      <c r="E115" s="281"/>
      <c r="F115" s="300" t="s">
        <v>1671</v>
      </c>
      <c r="G115" s="281"/>
      <c r="H115" s="281" t="s">
        <v>1716</v>
      </c>
      <c r="I115" s="281" t="s">
        <v>1717</v>
      </c>
      <c r="J115" s="281"/>
      <c r="K115" s="292"/>
    </row>
    <row r="116" spans="2:11" ht="15" customHeight="1">
      <c r="B116" s="304"/>
      <c r="C116" s="310"/>
      <c r="D116" s="310"/>
      <c r="E116" s="310"/>
      <c r="F116" s="310"/>
      <c r="G116" s="310"/>
      <c r="H116" s="310"/>
      <c r="I116" s="310"/>
      <c r="J116" s="310"/>
      <c r="K116" s="306"/>
    </row>
    <row r="117" spans="2:11" ht="18.75" customHeight="1">
      <c r="B117" s="311"/>
      <c r="C117" s="277"/>
      <c r="D117" s="277"/>
      <c r="E117" s="277"/>
      <c r="F117" s="312"/>
      <c r="G117" s="277"/>
      <c r="H117" s="277"/>
      <c r="I117" s="277"/>
      <c r="J117" s="277"/>
      <c r="K117" s="311"/>
    </row>
    <row r="118" spans="2:11" ht="18.75" customHeight="1"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</row>
    <row r="119" spans="2:11" ht="7.5" customHeight="1">
      <c r="B119" s="313"/>
      <c r="C119" s="314"/>
      <c r="D119" s="314"/>
      <c r="E119" s="314"/>
      <c r="F119" s="314"/>
      <c r="G119" s="314"/>
      <c r="H119" s="314"/>
      <c r="I119" s="314"/>
      <c r="J119" s="314"/>
      <c r="K119" s="315"/>
    </row>
    <row r="120" spans="2:11" ht="45" customHeight="1">
      <c r="B120" s="316"/>
      <c r="C120" s="396" t="s">
        <v>1718</v>
      </c>
      <c r="D120" s="396"/>
      <c r="E120" s="396"/>
      <c r="F120" s="396"/>
      <c r="G120" s="396"/>
      <c r="H120" s="396"/>
      <c r="I120" s="396"/>
      <c r="J120" s="396"/>
      <c r="K120" s="317"/>
    </row>
    <row r="121" spans="2:11" ht="17.25" customHeight="1">
      <c r="B121" s="318"/>
      <c r="C121" s="293" t="s">
        <v>1665</v>
      </c>
      <c r="D121" s="293"/>
      <c r="E121" s="293"/>
      <c r="F121" s="293" t="s">
        <v>1666</v>
      </c>
      <c r="G121" s="294"/>
      <c r="H121" s="293" t="s">
        <v>125</v>
      </c>
      <c r="I121" s="293" t="s">
        <v>57</v>
      </c>
      <c r="J121" s="293" t="s">
        <v>1667</v>
      </c>
      <c r="K121" s="319"/>
    </row>
    <row r="122" spans="2:11" ht="17.25" customHeight="1">
      <c r="B122" s="318"/>
      <c r="C122" s="295" t="s">
        <v>1668</v>
      </c>
      <c r="D122" s="295"/>
      <c r="E122" s="295"/>
      <c r="F122" s="296" t="s">
        <v>1669</v>
      </c>
      <c r="G122" s="297"/>
      <c r="H122" s="295"/>
      <c r="I122" s="295"/>
      <c r="J122" s="295" t="s">
        <v>1670</v>
      </c>
      <c r="K122" s="319"/>
    </row>
    <row r="123" spans="2:11" ht="5.25" customHeight="1">
      <c r="B123" s="320"/>
      <c r="C123" s="298"/>
      <c r="D123" s="298"/>
      <c r="E123" s="298"/>
      <c r="F123" s="298"/>
      <c r="G123" s="281"/>
      <c r="H123" s="298"/>
      <c r="I123" s="298"/>
      <c r="J123" s="298"/>
      <c r="K123" s="321"/>
    </row>
    <row r="124" spans="2:11" ht="15" customHeight="1">
      <c r="B124" s="320"/>
      <c r="C124" s="281" t="s">
        <v>1674</v>
      </c>
      <c r="D124" s="298"/>
      <c r="E124" s="298"/>
      <c r="F124" s="300" t="s">
        <v>1671</v>
      </c>
      <c r="G124" s="281"/>
      <c r="H124" s="281" t="s">
        <v>1710</v>
      </c>
      <c r="I124" s="281" t="s">
        <v>1673</v>
      </c>
      <c r="J124" s="281">
        <v>120</v>
      </c>
      <c r="K124" s="322"/>
    </row>
    <row r="125" spans="2:11" ht="15" customHeight="1">
      <c r="B125" s="320"/>
      <c r="C125" s="281" t="s">
        <v>1719</v>
      </c>
      <c r="D125" s="281"/>
      <c r="E125" s="281"/>
      <c r="F125" s="300" t="s">
        <v>1671</v>
      </c>
      <c r="G125" s="281"/>
      <c r="H125" s="281" t="s">
        <v>1720</v>
      </c>
      <c r="I125" s="281" t="s">
        <v>1673</v>
      </c>
      <c r="J125" s="281" t="s">
        <v>1721</v>
      </c>
      <c r="K125" s="322"/>
    </row>
    <row r="126" spans="2:11" ht="15" customHeight="1">
      <c r="B126" s="320"/>
      <c r="C126" s="281" t="s">
        <v>1620</v>
      </c>
      <c r="D126" s="281"/>
      <c r="E126" s="281"/>
      <c r="F126" s="300" t="s">
        <v>1671</v>
      </c>
      <c r="G126" s="281"/>
      <c r="H126" s="281" t="s">
        <v>1722</v>
      </c>
      <c r="I126" s="281" t="s">
        <v>1673</v>
      </c>
      <c r="J126" s="281" t="s">
        <v>1721</v>
      </c>
      <c r="K126" s="322"/>
    </row>
    <row r="127" spans="2:11" ht="15" customHeight="1">
      <c r="B127" s="320"/>
      <c r="C127" s="281" t="s">
        <v>1682</v>
      </c>
      <c r="D127" s="281"/>
      <c r="E127" s="281"/>
      <c r="F127" s="300" t="s">
        <v>1677</v>
      </c>
      <c r="G127" s="281"/>
      <c r="H127" s="281" t="s">
        <v>1683</v>
      </c>
      <c r="I127" s="281" t="s">
        <v>1673</v>
      </c>
      <c r="J127" s="281">
        <v>15</v>
      </c>
      <c r="K127" s="322"/>
    </row>
    <row r="128" spans="2:11" ht="15" customHeight="1">
      <c r="B128" s="320"/>
      <c r="C128" s="302" t="s">
        <v>1684</v>
      </c>
      <c r="D128" s="302"/>
      <c r="E128" s="302"/>
      <c r="F128" s="303" t="s">
        <v>1677</v>
      </c>
      <c r="G128" s="302"/>
      <c r="H128" s="302" t="s">
        <v>1685</v>
      </c>
      <c r="I128" s="302" t="s">
        <v>1673</v>
      </c>
      <c r="J128" s="302">
        <v>15</v>
      </c>
      <c r="K128" s="322"/>
    </row>
    <row r="129" spans="2:11" ht="15" customHeight="1">
      <c r="B129" s="320"/>
      <c r="C129" s="302" t="s">
        <v>1686</v>
      </c>
      <c r="D129" s="302"/>
      <c r="E129" s="302"/>
      <c r="F129" s="303" t="s">
        <v>1677</v>
      </c>
      <c r="G129" s="302"/>
      <c r="H129" s="302" t="s">
        <v>1687</v>
      </c>
      <c r="I129" s="302" t="s">
        <v>1673</v>
      </c>
      <c r="J129" s="302">
        <v>20</v>
      </c>
      <c r="K129" s="322"/>
    </row>
    <row r="130" spans="2:11" ht="15" customHeight="1">
      <c r="B130" s="320"/>
      <c r="C130" s="302" t="s">
        <v>1688</v>
      </c>
      <c r="D130" s="302"/>
      <c r="E130" s="302"/>
      <c r="F130" s="303" t="s">
        <v>1677</v>
      </c>
      <c r="G130" s="302"/>
      <c r="H130" s="302" t="s">
        <v>1689</v>
      </c>
      <c r="I130" s="302" t="s">
        <v>1673</v>
      </c>
      <c r="J130" s="302">
        <v>20</v>
      </c>
      <c r="K130" s="322"/>
    </row>
    <row r="131" spans="2:11" ht="15" customHeight="1">
      <c r="B131" s="320"/>
      <c r="C131" s="281" t="s">
        <v>1676</v>
      </c>
      <c r="D131" s="281"/>
      <c r="E131" s="281"/>
      <c r="F131" s="300" t="s">
        <v>1677</v>
      </c>
      <c r="G131" s="281"/>
      <c r="H131" s="281" t="s">
        <v>1710</v>
      </c>
      <c r="I131" s="281" t="s">
        <v>1673</v>
      </c>
      <c r="J131" s="281">
        <v>50</v>
      </c>
      <c r="K131" s="322"/>
    </row>
    <row r="132" spans="2:11" ht="15" customHeight="1">
      <c r="B132" s="320"/>
      <c r="C132" s="281" t="s">
        <v>1690</v>
      </c>
      <c r="D132" s="281"/>
      <c r="E132" s="281"/>
      <c r="F132" s="300" t="s">
        <v>1677</v>
      </c>
      <c r="G132" s="281"/>
      <c r="H132" s="281" t="s">
        <v>1710</v>
      </c>
      <c r="I132" s="281" t="s">
        <v>1673</v>
      </c>
      <c r="J132" s="281">
        <v>50</v>
      </c>
      <c r="K132" s="322"/>
    </row>
    <row r="133" spans="2:11" ht="15" customHeight="1">
      <c r="B133" s="320"/>
      <c r="C133" s="281" t="s">
        <v>1696</v>
      </c>
      <c r="D133" s="281"/>
      <c r="E133" s="281"/>
      <c r="F133" s="300" t="s">
        <v>1677</v>
      </c>
      <c r="G133" s="281"/>
      <c r="H133" s="281" t="s">
        <v>1710</v>
      </c>
      <c r="I133" s="281" t="s">
        <v>1673</v>
      </c>
      <c r="J133" s="281">
        <v>50</v>
      </c>
      <c r="K133" s="322"/>
    </row>
    <row r="134" spans="2:11" ht="15" customHeight="1">
      <c r="B134" s="320"/>
      <c r="C134" s="281" t="s">
        <v>1698</v>
      </c>
      <c r="D134" s="281"/>
      <c r="E134" s="281"/>
      <c r="F134" s="300" t="s">
        <v>1677</v>
      </c>
      <c r="G134" s="281"/>
      <c r="H134" s="281" t="s">
        <v>1710</v>
      </c>
      <c r="I134" s="281" t="s">
        <v>1673</v>
      </c>
      <c r="J134" s="281">
        <v>50</v>
      </c>
      <c r="K134" s="322"/>
    </row>
    <row r="135" spans="2:11" ht="15" customHeight="1">
      <c r="B135" s="320"/>
      <c r="C135" s="281" t="s">
        <v>130</v>
      </c>
      <c r="D135" s="281"/>
      <c r="E135" s="281"/>
      <c r="F135" s="300" t="s">
        <v>1677</v>
      </c>
      <c r="G135" s="281"/>
      <c r="H135" s="281" t="s">
        <v>1723</v>
      </c>
      <c r="I135" s="281" t="s">
        <v>1673</v>
      </c>
      <c r="J135" s="281">
        <v>255</v>
      </c>
      <c r="K135" s="322"/>
    </row>
    <row r="136" spans="2:11" ht="15" customHeight="1">
      <c r="B136" s="320"/>
      <c r="C136" s="281" t="s">
        <v>1700</v>
      </c>
      <c r="D136" s="281"/>
      <c r="E136" s="281"/>
      <c r="F136" s="300" t="s">
        <v>1671</v>
      </c>
      <c r="G136" s="281"/>
      <c r="H136" s="281" t="s">
        <v>1724</v>
      </c>
      <c r="I136" s="281" t="s">
        <v>1702</v>
      </c>
      <c r="J136" s="281"/>
      <c r="K136" s="322"/>
    </row>
    <row r="137" spans="2:11" ht="15" customHeight="1">
      <c r="B137" s="320"/>
      <c r="C137" s="281" t="s">
        <v>1703</v>
      </c>
      <c r="D137" s="281"/>
      <c r="E137" s="281"/>
      <c r="F137" s="300" t="s">
        <v>1671</v>
      </c>
      <c r="G137" s="281"/>
      <c r="H137" s="281" t="s">
        <v>1725</v>
      </c>
      <c r="I137" s="281" t="s">
        <v>1705</v>
      </c>
      <c r="J137" s="281"/>
      <c r="K137" s="322"/>
    </row>
    <row r="138" spans="2:11" ht="15" customHeight="1">
      <c r="B138" s="320"/>
      <c r="C138" s="281" t="s">
        <v>1706</v>
      </c>
      <c r="D138" s="281"/>
      <c r="E138" s="281"/>
      <c r="F138" s="300" t="s">
        <v>1671</v>
      </c>
      <c r="G138" s="281"/>
      <c r="H138" s="281" t="s">
        <v>1706</v>
      </c>
      <c r="I138" s="281" t="s">
        <v>1705</v>
      </c>
      <c r="J138" s="281"/>
      <c r="K138" s="322"/>
    </row>
    <row r="139" spans="2:11" ht="15" customHeight="1">
      <c r="B139" s="320"/>
      <c r="C139" s="281" t="s">
        <v>38</v>
      </c>
      <c r="D139" s="281"/>
      <c r="E139" s="281"/>
      <c r="F139" s="300" t="s">
        <v>1671</v>
      </c>
      <c r="G139" s="281"/>
      <c r="H139" s="281" t="s">
        <v>1726</v>
      </c>
      <c r="I139" s="281" t="s">
        <v>1705</v>
      </c>
      <c r="J139" s="281"/>
      <c r="K139" s="322"/>
    </row>
    <row r="140" spans="2:11" ht="15" customHeight="1">
      <c r="B140" s="320"/>
      <c r="C140" s="281" t="s">
        <v>1727</v>
      </c>
      <c r="D140" s="281"/>
      <c r="E140" s="281"/>
      <c r="F140" s="300" t="s">
        <v>1671</v>
      </c>
      <c r="G140" s="281"/>
      <c r="H140" s="281" t="s">
        <v>1728</v>
      </c>
      <c r="I140" s="281" t="s">
        <v>1705</v>
      </c>
      <c r="J140" s="281"/>
      <c r="K140" s="322"/>
    </row>
    <row r="141" spans="2:11" ht="15" customHeight="1">
      <c r="B141" s="323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2:11" ht="18.75" customHeight="1">
      <c r="B142" s="277"/>
      <c r="C142" s="277"/>
      <c r="D142" s="277"/>
      <c r="E142" s="277"/>
      <c r="F142" s="312"/>
      <c r="G142" s="277"/>
      <c r="H142" s="277"/>
      <c r="I142" s="277"/>
      <c r="J142" s="277"/>
      <c r="K142" s="277"/>
    </row>
    <row r="143" spans="2:11" ht="18.75" customHeight="1"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spans="2:11" ht="7.5" customHeight="1">
      <c r="B144" s="288"/>
      <c r="C144" s="289"/>
      <c r="D144" s="289"/>
      <c r="E144" s="289"/>
      <c r="F144" s="289"/>
      <c r="G144" s="289"/>
      <c r="H144" s="289"/>
      <c r="I144" s="289"/>
      <c r="J144" s="289"/>
      <c r="K144" s="290"/>
    </row>
    <row r="145" spans="2:11" ht="45" customHeight="1">
      <c r="B145" s="291"/>
      <c r="C145" s="397" t="s">
        <v>1729</v>
      </c>
      <c r="D145" s="397"/>
      <c r="E145" s="397"/>
      <c r="F145" s="397"/>
      <c r="G145" s="397"/>
      <c r="H145" s="397"/>
      <c r="I145" s="397"/>
      <c r="J145" s="397"/>
      <c r="K145" s="292"/>
    </row>
    <row r="146" spans="2:11" ht="17.25" customHeight="1">
      <c r="B146" s="291"/>
      <c r="C146" s="293" t="s">
        <v>1665</v>
      </c>
      <c r="D146" s="293"/>
      <c r="E146" s="293"/>
      <c r="F146" s="293" t="s">
        <v>1666</v>
      </c>
      <c r="G146" s="294"/>
      <c r="H146" s="293" t="s">
        <v>125</v>
      </c>
      <c r="I146" s="293" t="s">
        <v>57</v>
      </c>
      <c r="J146" s="293" t="s">
        <v>1667</v>
      </c>
      <c r="K146" s="292"/>
    </row>
    <row r="147" spans="2:11" ht="17.25" customHeight="1">
      <c r="B147" s="291"/>
      <c r="C147" s="295" t="s">
        <v>1668</v>
      </c>
      <c r="D147" s="295"/>
      <c r="E147" s="295"/>
      <c r="F147" s="296" t="s">
        <v>1669</v>
      </c>
      <c r="G147" s="297"/>
      <c r="H147" s="295"/>
      <c r="I147" s="295"/>
      <c r="J147" s="295" t="s">
        <v>1670</v>
      </c>
      <c r="K147" s="292"/>
    </row>
    <row r="148" spans="2:11" ht="5.25" customHeight="1">
      <c r="B148" s="301"/>
      <c r="C148" s="298"/>
      <c r="D148" s="298"/>
      <c r="E148" s="298"/>
      <c r="F148" s="298"/>
      <c r="G148" s="299"/>
      <c r="H148" s="298"/>
      <c r="I148" s="298"/>
      <c r="J148" s="298"/>
      <c r="K148" s="322"/>
    </row>
    <row r="149" spans="2:11" ht="15" customHeight="1">
      <c r="B149" s="301"/>
      <c r="C149" s="326" t="s">
        <v>1674</v>
      </c>
      <c r="D149" s="281"/>
      <c r="E149" s="281"/>
      <c r="F149" s="327" t="s">
        <v>1671</v>
      </c>
      <c r="G149" s="281"/>
      <c r="H149" s="326" t="s">
        <v>1710</v>
      </c>
      <c r="I149" s="326" t="s">
        <v>1673</v>
      </c>
      <c r="J149" s="326">
        <v>120</v>
      </c>
      <c r="K149" s="322"/>
    </row>
    <row r="150" spans="2:11" ht="15" customHeight="1">
      <c r="B150" s="301"/>
      <c r="C150" s="326" t="s">
        <v>1719</v>
      </c>
      <c r="D150" s="281"/>
      <c r="E150" s="281"/>
      <c r="F150" s="327" t="s">
        <v>1671</v>
      </c>
      <c r="G150" s="281"/>
      <c r="H150" s="326" t="s">
        <v>1730</v>
      </c>
      <c r="I150" s="326" t="s">
        <v>1673</v>
      </c>
      <c r="J150" s="326" t="s">
        <v>1721</v>
      </c>
      <c r="K150" s="322"/>
    </row>
    <row r="151" spans="2:11" ht="15" customHeight="1">
      <c r="B151" s="301"/>
      <c r="C151" s="326" t="s">
        <v>1620</v>
      </c>
      <c r="D151" s="281"/>
      <c r="E151" s="281"/>
      <c r="F151" s="327" t="s">
        <v>1671</v>
      </c>
      <c r="G151" s="281"/>
      <c r="H151" s="326" t="s">
        <v>1731</v>
      </c>
      <c r="I151" s="326" t="s">
        <v>1673</v>
      </c>
      <c r="J151" s="326" t="s">
        <v>1721</v>
      </c>
      <c r="K151" s="322"/>
    </row>
    <row r="152" spans="2:11" ht="15" customHeight="1">
      <c r="B152" s="301"/>
      <c r="C152" s="326" t="s">
        <v>1676</v>
      </c>
      <c r="D152" s="281"/>
      <c r="E152" s="281"/>
      <c r="F152" s="327" t="s">
        <v>1677</v>
      </c>
      <c r="G152" s="281"/>
      <c r="H152" s="326" t="s">
        <v>1710</v>
      </c>
      <c r="I152" s="326" t="s">
        <v>1673</v>
      </c>
      <c r="J152" s="326">
        <v>50</v>
      </c>
      <c r="K152" s="322"/>
    </row>
    <row r="153" spans="2:11" ht="15" customHeight="1">
      <c r="B153" s="301"/>
      <c r="C153" s="326" t="s">
        <v>1679</v>
      </c>
      <c r="D153" s="281"/>
      <c r="E153" s="281"/>
      <c r="F153" s="327" t="s">
        <v>1671</v>
      </c>
      <c r="G153" s="281"/>
      <c r="H153" s="326" t="s">
        <v>1710</v>
      </c>
      <c r="I153" s="326" t="s">
        <v>1681</v>
      </c>
      <c r="J153" s="326"/>
      <c r="K153" s="322"/>
    </row>
    <row r="154" spans="2:11" ht="15" customHeight="1">
      <c r="B154" s="301"/>
      <c r="C154" s="326" t="s">
        <v>1690</v>
      </c>
      <c r="D154" s="281"/>
      <c r="E154" s="281"/>
      <c r="F154" s="327" t="s">
        <v>1677</v>
      </c>
      <c r="G154" s="281"/>
      <c r="H154" s="326" t="s">
        <v>1710</v>
      </c>
      <c r="I154" s="326" t="s">
        <v>1673</v>
      </c>
      <c r="J154" s="326">
        <v>50</v>
      </c>
      <c r="K154" s="322"/>
    </row>
    <row r="155" spans="2:11" ht="15" customHeight="1">
      <c r="B155" s="301"/>
      <c r="C155" s="326" t="s">
        <v>1698</v>
      </c>
      <c r="D155" s="281"/>
      <c r="E155" s="281"/>
      <c r="F155" s="327" t="s">
        <v>1677</v>
      </c>
      <c r="G155" s="281"/>
      <c r="H155" s="326" t="s">
        <v>1710</v>
      </c>
      <c r="I155" s="326" t="s">
        <v>1673</v>
      </c>
      <c r="J155" s="326">
        <v>50</v>
      </c>
      <c r="K155" s="322"/>
    </row>
    <row r="156" spans="2:11" ht="15" customHeight="1">
      <c r="B156" s="301"/>
      <c r="C156" s="326" t="s">
        <v>1696</v>
      </c>
      <c r="D156" s="281"/>
      <c r="E156" s="281"/>
      <c r="F156" s="327" t="s">
        <v>1677</v>
      </c>
      <c r="G156" s="281"/>
      <c r="H156" s="326" t="s">
        <v>1710</v>
      </c>
      <c r="I156" s="326" t="s">
        <v>1673</v>
      </c>
      <c r="J156" s="326">
        <v>50</v>
      </c>
      <c r="K156" s="322"/>
    </row>
    <row r="157" spans="2:11" ht="15" customHeight="1">
      <c r="B157" s="301"/>
      <c r="C157" s="326" t="s">
        <v>104</v>
      </c>
      <c r="D157" s="281"/>
      <c r="E157" s="281"/>
      <c r="F157" s="327" t="s">
        <v>1671</v>
      </c>
      <c r="G157" s="281"/>
      <c r="H157" s="326" t="s">
        <v>1732</v>
      </c>
      <c r="I157" s="326" t="s">
        <v>1673</v>
      </c>
      <c r="J157" s="326" t="s">
        <v>1733</v>
      </c>
      <c r="K157" s="322"/>
    </row>
    <row r="158" spans="2:11" ht="15" customHeight="1">
      <c r="B158" s="301"/>
      <c r="C158" s="326" t="s">
        <v>1734</v>
      </c>
      <c r="D158" s="281"/>
      <c r="E158" s="281"/>
      <c r="F158" s="327" t="s">
        <v>1671</v>
      </c>
      <c r="G158" s="281"/>
      <c r="H158" s="326" t="s">
        <v>1735</v>
      </c>
      <c r="I158" s="326" t="s">
        <v>1705</v>
      </c>
      <c r="J158" s="326"/>
      <c r="K158" s="322"/>
    </row>
    <row r="159" spans="2:11" ht="15" customHeight="1">
      <c r="B159" s="328"/>
      <c r="C159" s="310"/>
      <c r="D159" s="310"/>
      <c r="E159" s="310"/>
      <c r="F159" s="310"/>
      <c r="G159" s="310"/>
      <c r="H159" s="310"/>
      <c r="I159" s="310"/>
      <c r="J159" s="310"/>
      <c r="K159" s="329"/>
    </row>
    <row r="160" spans="2:11" ht="18.75" customHeight="1">
      <c r="B160" s="277"/>
      <c r="C160" s="281"/>
      <c r="D160" s="281"/>
      <c r="E160" s="281"/>
      <c r="F160" s="300"/>
      <c r="G160" s="281"/>
      <c r="H160" s="281"/>
      <c r="I160" s="281"/>
      <c r="J160" s="281"/>
      <c r="K160" s="277"/>
    </row>
    <row r="161" spans="2:11" ht="18.75" customHeight="1"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</row>
    <row r="162" spans="2:11" ht="7.5" customHeight="1">
      <c r="B162" s="269"/>
      <c r="C162" s="270"/>
      <c r="D162" s="270"/>
      <c r="E162" s="270"/>
      <c r="F162" s="270"/>
      <c r="G162" s="270"/>
      <c r="H162" s="270"/>
      <c r="I162" s="270"/>
      <c r="J162" s="270"/>
      <c r="K162" s="271"/>
    </row>
    <row r="163" spans="2:11" ht="45" customHeight="1">
      <c r="B163" s="272"/>
      <c r="C163" s="396" t="s">
        <v>1736</v>
      </c>
      <c r="D163" s="396"/>
      <c r="E163" s="396"/>
      <c r="F163" s="396"/>
      <c r="G163" s="396"/>
      <c r="H163" s="396"/>
      <c r="I163" s="396"/>
      <c r="J163" s="396"/>
      <c r="K163" s="273"/>
    </row>
    <row r="164" spans="2:11" ht="17.25" customHeight="1">
      <c r="B164" s="272"/>
      <c r="C164" s="293" t="s">
        <v>1665</v>
      </c>
      <c r="D164" s="293"/>
      <c r="E164" s="293"/>
      <c r="F164" s="293" t="s">
        <v>1666</v>
      </c>
      <c r="G164" s="330"/>
      <c r="H164" s="331" t="s">
        <v>125</v>
      </c>
      <c r="I164" s="331" t="s">
        <v>57</v>
      </c>
      <c r="J164" s="293" t="s">
        <v>1667</v>
      </c>
      <c r="K164" s="273"/>
    </row>
    <row r="165" spans="2:11" ht="17.25" customHeight="1">
      <c r="B165" s="274"/>
      <c r="C165" s="295" t="s">
        <v>1668</v>
      </c>
      <c r="D165" s="295"/>
      <c r="E165" s="295"/>
      <c r="F165" s="296" t="s">
        <v>1669</v>
      </c>
      <c r="G165" s="332"/>
      <c r="H165" s="333"/>
      <c r="I165" s="333"/>
      <c r="J165" s="295" t="s">
        <v>1670</v>
      </c>
      <c r="K165" s="275"/>
    </row>
    <row r="166" spans="2:11" ht="5.25" customHeight="1">
      <c r="B166" s="301"/>
      <c r="C166" s="298"/>
      <c r="D166" s="298"/>
      <c r="E166" s="298"/>
      <c r="F166" s="298"/>
      <c r="G166" s="299"/>
      <c r="H166" s="298"/>
      <c r="I166" s="298"/>
      <c r="J166" s="298"/>
      <c r="K166" s="322"/>
    </row>
    <row r="167" spans="2:11" ht="15" customHeight="1">
      <c r="B167" s="301"/>
      <c r="C167" s="281" t="s">
        <v>1674</v>
      </c>
      <c r="D167" s="281"/>
      <c r="E167" s="281"/>
      <c r="F167" s="300" t="s">
        <v>1671</v>
      </c>
      <c r="G167" s="281"/>
      <c r="H167" s="281" t="s">
        <v>1710</v>
      </c>
      <c r="I167" s="281" t="s">
        <v>1673</v>
      </c>
      <c r="J167" s="281">
        <v>120</v>
      </c>
      <c r="K167" s="322"/>
    </row>
    <row r="168" spans="2:11" ht="15" customHeight="1">
      <c r="B168" s="301"/>
      <c r="C168" s="281" t="s">
        <v>1719</v>
      </c>
      <c r="D168" s="281"/>
      <c r="E168" s="281"/>
      <c r="F168" s="300" t="s">
        <v>1671</v>
      </c>
      <c r="G168" s="281"/>
      <c r="H168" s="281" t="s">
        <v>1720</v>
      </c>
      <c r="I168" s="281" t="s">
        <v>1673</v>
      </c>
      <c r="J168" s="281" t="s">
        <v>1721</v>
      </c>
      <c r="K168" s="322"/>
    </row>
    <row r="169" spans="2:11" ht="15" customHeight="1">
      <c r="B169" s="301"/>
      <c r="C169" s="281" t="s">
        <v>1620</v>
      </c>
      <c r="D169" s="281"/>
      <c r="E169" s="281"/>
      <c r="F169" s="300" t="s">
        <v>1671</v>
      </c>
      <c r="G169" s="281"/>
      <c r="H169" s="281" t="s">
        <v>1737</v>
      </c>
      <c r="I169" s="281" t="s">
        <v>1673</v>
      </c>
      <c r="J169" s="281" t="s">
        <v>1721</v>
      </c>
      <c r="K169" s="322"/>
    </row>
    <row r="170" spans="2:11" ht="15" customHeight="1">
      <c r="B170" s="301"/>
      <c r="C170" s="281" t="s">
        <v>1676</v>
      </c>
      <c r="D170" s="281"/>
      <c r="E170" s="281"/>
      <c r="F170" s="300" t="s">
        <v>1677</v>
      </c>
      <c r="G170" s="281"/>
      <c r="H170" s="281" t="s">
        <v>1737</v>
      </c>
      <c r="I170" s="281" t="s">
        <v>1673</v>
      </c>
      <c r="J170" s="281">
        <v>50</v>
      </c>
      <c r="K170" s="322"/>
    </row>
    <row r="171" spans="2:11" ht="15" customHeight="1">
      <c r="B171" s="301"/>
      <c r="C171" s="281" t="s">
        <v>1679</v>
      </c>
      <c r="D171" s="281"/>
      <c r="E171" s="281"/>
      <c r="F171" s="300" t="s">
        <v>1671</v>
      </c>
      <c r="G171" s="281"/>
      <c r="H171" s="281" t="s">
        <v>1737</v>
      </c>
      <c r="I171" s="281" t="s">
        <v>1681</v>
      </c>
      <c r="J171" s="281"/>
      <c r="K171" s="322"/>
    </row>
    <row r="172" spans="2:11" ht="15" customHeight="1">
      <c r="B172" s="301"/>
      <c r="C172" s="281" t="s">
        <v>1690</v>
      </c>
      <c r="D172" s="281"/>
      <c r="E172" s="281"/>
      <c r="F172" s="300" t="s">
        <v>1677</v>
      </c>
      <c r="G172" s="281"/>
      <c r="H172" s="281" t="s">
        <v>1737</v>
      </c>
      <c r="I172" s="281" t="s">
        <v>1673</v>
      </c>
      <c r="J172" s="281">
        <v>50</v>
      </c>
      <c r="K172" s="322"/>
    </row>
    <row r="173" spans="2:11" ht="15" customHeight="1">
      <c r="B173" s="301"/>
      <c r="C173" s="281" t="s">
        <v>1698</v>
      </c>
      <c r="D173" s="281"/>
      <c r="E173" s="281"/>
      <c r="F173" s="300" t="s">
        <v>1677</v>
      </c>
      <c r="G173" s="281"/>
      <c r="H173" s="281" t="s">
        <v>1737</v>
      </c>
      <c r="I173" s="281" t="s">
        <v>1673</v>
      </c>
      <c r="J173" s="281">
        <v>50</v>
      </c>
      <c r="K173" s="322"/>
    </row>
    <row r="174" spans="2:11" ht="15" customHeight="1">
      <c r="B174" s="301"/>
      <c r="C174" s="281" t="s">
        <v>1696</v>
      </c>
      <c r="D174" s="281"/>
      <c r="E174" s="281"/>
      <c r="F174" s="300" t="s">
        <v>1677</v>
      </c>
      <c r="G174" s="281"/>
      <c r="H174" s="281" t="s">
        <v>1737</v>
      </c>
      <c r="I174" s="281" t="s">
        <v>1673</v>
      </c>
      <c r="J174" s="281">
        <v>50</v>
      </c>
      <c r="K174" s="322"/>
    </row>
    <row r="175" spans="2:11" ht="15" customHeight="1">
      <c r="B175" s="301"/>
      <c r="C175" s="281" t="s">
        <v>124</v>
      </c>
      <c r="D175" s="281"/>
      <c r="E175" s="281"/>
      <c r="F175" s="300" t="s">
        <v>1671</v>
      </c>
      <c r="G175" s="281"/>
      <c r="H175" s="281" t="s">
        <v>1738</v>
      </c>
      <c r="I175" s="281" t="s">
        <v>1739</v>
      </c>
      <c r="J175" s="281"/>
      <c r="K175" s="322"/>
    </row>
    <row r="176" spans="2:11" ht="15" customHeight="1">
      <c r="B176" s="301"/>
      <c r="C176" s="281" t="s">
        <v>57</v>
      </c>
      <c r="D176" s="281"/>
      <c r="E176" s="281"/>
      <c r="F176" s="300" t="s">
        <v>1671</v>
      </c>
      <c r="G176" s="281"/>
      <c r="H176" s="281" t="s">
        <v>1740</v>
      </c>
      <c r="I176" s="281" t="s">
        <v>1741</v>
      </c>
      <c r="J176" s="281">
        <v>1</v>
      </c>
      <c r="K176" s="322"/>
    </row>
    <row r="177" spans="2:11" ht="15" customHeight="1">
      <c r="B177" s="301"/>
      <c r="C177" s="281" t="s">
        <v>53</v>
      </c>
      <c r="D177" s="281"/>
      <c r="E177" s="281"/>
      <c r="F177" s="300" t="s">
        <v>1671</v>
      </c>
      <c r="G177" s="281"/>
      <c r="H177" s="281" t="s">
        <v>1742</v>
      </c>
      <c r="I177" s="281" t="s">
        <v>1673</v>
      </c>
      <c r="J177" s="281">
        <v>20</v>
      </c>
      <c r="K177" s="322"/>
    </row>
    <row r="178" spans="2:11" ht="15" customHeight="1">
      <c r="B178" s="301"/>
      <c r="C178" s="281" t="s">
        <v>125</v>
      </c>
      <c r="D178" s="281"/>
      <c r="E178" s="281"/>
      <c r="F178" s="300" t="s">
        <v>1671</v>
      </c>
      <c r="G178" s="281"/>
      <c r="H178" s="281" t="s">
        <v>1743</v>
      </c>
      <c r="I178" s="281" t="s">
        <v>1673</v>
      </c>
      <c r="J178" s="281">
        <v>255</v>
      </c>
      <c r="K178" s="322"/>
    </row>
    <row r="179" spans="2:11" ht="15" customHeight="1">
      <c r="B179" s="301"/>
      <c r="C179" s="281" t="s">
        <v>126</v>
      </c>
      <c r="D179" s="281"/>
      <c r="E179" s="281"/>
      <c r="F179" s="300" t="s">
        <v>1671</v>
      </c>
      <c r="G179" s="281"/>
      <c r="H179" s="281" t="s">
        <v>1636</v>
      </c>
      <c r="I179" s="281" t="s">
        <v>1673</v>
      </c>
      <c r="J179" s="281">
        <v>10</v>
      </c>
      <c r="K179" s="322"/>
    </row>
    <row r="180" spans="2:11" ht="15" customHeight="1">
      <c r="B180" s="301"/>
      <c r="C180" s="281" t="s">
        <v>127</v>
      </c>
      <c r="D180" s="281"/>
      <c r="E180" s="281"/>
      <c r="F180" s="300" t="s">
        <v>1671</v>
      </c>
      <c r="G180" s="281"/>
      <c r="H180" s="281" t="s">
        <v>1744</v>
      </c>
      <c r="I180" s="281" t="s">
        <v>1705</v>
      </c>
      <c r="J180" s="281"/>
      <c r="K180" s="322"/>
    </row>
    <row r="181" spans="2:11" ht="15" customHeight="1">
      <c r="B181" s="301"/>
      <c r="C181" s="281" t="s">
        <v>1745</v>
      </c>
      <c r="D181" s="281"/>
      <c r="E181" s="281"/>
      <c r="F181" s="300" t="s">
        <v>1671</v>
      </c>
      <c r="G181" s="281"/>
      <c r="H181" s="281" t="s">
        <v>1746</v>
      </c>
      <c r="I181" s="281" t="s">
        <v>1705</v>
      </c>
      <c r="J181" s="281"/>
      <c r="K181" s="322"/>
    </row>
    <row r="182" spans="2:11" ht="15" customHeight="1">
      <c r="B182" s="301"/>
      <c r="C182" s="281" t="s">
        <v>1734</v>
      </c>
      <c r="D182" s="281"/>
      <c r="E182" s="281"/>
      <c r="F182" s="300" t="s">
        <v>1671</v>
      </c>
      <c r="G182" s="281"/>
      <c r="H182" s="281" t="s">
        <v>1747</v>
      </c>
      <c r="I182" s="281" t="s">
        <v>1705</v>
      </c>
      <c r="J182" s="281"/>
      <c r="K182" s="322"/>
    </row>
    <row r="183" spans="2:11" ht="15" customHeight="1">
      <c r="B183" s="301"/>
      <c r="C183" s="281" t="s">
        <v>129</v>
      </c>
      <c r="D183" s="281"/>
      <c r="E183" s="281"/>
      <c r="F183" s="300" t="s">
        <v>1677</v>
      </c>
      <c r="G183" s="281"/>
      <c r="H183" s="281" t="s">
        <v>1748</v>
      </c>
      <c r="I183" s="281" t="s">
        <v>1673</v>
      </c>
      <c r="J183" s="281">
        <v>50</v>
      </c>
      <c r="K183" s="322"/>
    </row>
    <row r="184" spans="2:11" ht="15" customHeight="1">
      <c r="B184" s="301"/>
      <c r="C184" s="281" t="s">
        <v>1749</v>
      </c>
      <c r="D184" s="281"/>
      <c r="E184" s="281"/>
      <c r="F184" s="300" t="s">
        <v>1677</v>
      </c>
      <c r="G184" s="281"/>
      <c r="H184" s="281" t="s">
        <v>1750</v>
      </c>
      <c r="I184" s="281" t="s">
        <v>1751</v>
      </c>
      <c r="J184" s="281"/>
      <c r="K184" s="322"/>
    </row>
    <row r="185" spans="2:11" ht="15" customHeight="1">
      <c r="B185" s="301"/>
      <c r="C185" s="281" t="s">
        <v>1752</v>
      </c>
      <c r="D185" s="281"/>
      <c r="E185" s="281"/>
      <c r="F185" s="300" t="s">
        <v>1677</v>
      </c>
      <c r="G185" s="281"/>
      <c r="H185" s="281" t="s">
        <v>1753</v>
      </c>
      <c r="I185" s="281" t="s">
        <v>1751</v>
      </c>
      <c r="J185" s="281"/>
      <c r="K185" s="322"/>
    </row>
    <row r="186" spans="2:11" ht="15" customHeight="1">
      <c r="B186" s="301"/>
      <c r="C186" s="281" t="s">
        <v>1754</v>
      </c>
      <c r="D186" s="281"/>
      <c r="E186" s="281"/>
      <c r="F186" s="300" t="s">
        <v>1677</v>
      </c>
      <c r="G186" s="281"/>
      <c r="H186" s="281" t="s">
        <v>1755</v>
      </c>
      <c r="I186" s="281" t="s">
        <v>1751</v>
      </c>
      <c r="J186" s="281"/>
      <c r="K186" s="322"/>
    </row>
    <row r="187" spans="2:11" ht="15" customHeight="1">
      <c r="B187" s="301"/>
      <c r="C187" s="334" t="s">
        <v>1756</v>
      </c>
      <c r="D187" s="281"/>
      <c r="E187" s="281"/>
      <c r="F187" s="300" t="s">
        <v>1677</v>
      </c>
      <c r="G187" s="281"/>
      <c r="H187" s="281" t="s">
        <v>1757</v>
      </c>
      <c r="I187" s="281" t="s">
        <v>1758</v>
      </c>
      <c r="J187" s="335" t="s">
        <v>1759</v>
      </c>
      <c r="K187" s="322"/>
    </row>
    <row r="188" spans="2:11" ht="15" customHeight="1">
      <c r="B188" s="301"/>
      <c r="C188" s="286" t="s">
        <v>42</v>
      </c>
      <c r="D188" s="281"/>
      <c r="E188" s="281"/>
      <c r="F188" s="300" t="s">
        <v>1671</v>
      </c>
      <c r="G188" s="281"/>
      <c r="H188" s="277" t="s">
        <v>1760</v>
      </c>
      <c r="I188" s="281" t="s">
        <v>1761</v>
      </c>
      <c r="J188" s="281"/>
      <c r="K188" s="322"/>
    </row>
    <row r="189" spans="2:11" ht="15" customHeight="1">
      <c r="B189" s="301"/>
      <c r="C189" s="286" t="s">
        <v>1762</v>
      </c>
      <c r="D189" s="281"/>
      <c r="E189" s="281"/>
      <c r="F189" s="300" t="s">
        <v>1671</v>
      </c>
      <c r="G189" s="281"/>
      <c r="H189" s="281" t="s">
        <v>1763</v>
      </c>
      <c r="I189" s="281" t="s">
        <v>1705</v>
      </c>
      <c r="J189" s="281"/>
      <c r="K189" s="322"/>
    </row>
    <row r="190" spans="2:11" ht="15" customHeight="1">
      <c r="B190" s="301"/>
      <c r="C190" s="286" t="s">
        <v>1764</v>
      </c>
      <c r="D190" s="281"/>
      <c r="E190" s="281"/>
      <c r="F190" s="300" t="s">
        <v>1671</v>
      </c>
      <c r="G190" s="281"/>
      <c r="H190" s="281" t="s">
        <v>1765</v>
      </c>
      <c r="I190" s="281" t="s">
        <v>1705</v>
      </c>
      <c r="J190" s="281"/>
      <c r="K190" s="322"/>
    </row>
    <row r="191" spans="2:11" ht="15" customHeight="1">
      <c r="B191" s="301"/>
      <c r="C191" s="286" t="s">
        <v>1766</v>
      </c>
      <c r="D191" s="281"/>
      <c r="E191" s="281"/>
      <c r="F191" s="300" t="s">
        <v>1677</v>
      </c>
      <c r="G191" s="281"/>
      <c r="H191" s="281" t="s">
        <v>1767</v>
      </c>
      <c r="I191" s="281" t="s">
        <v>1705</v>
      </c>
      <c r="J191" s="281"/>
      <c r="K191" s="322"/>
    </row>
    <row r="192" spans="2:11" ht="15" customHeight="1">
      <c r="B192" s="328"/>
      <c r="C192" s="336"/>
      <c r="D192" s="310"/>
      <c r="E192" s="310"/>
      <c r="F192" s="310"/>
      <c r="G192" s="310"/>
      <c r="H192" s="310"/>
      <c r="I192" s="310"/>
      <c r="J192" s="310"/>
      <c r="K192" s="329"/>
    </row>
    <row r="193" spans="2:11" ht="18.75" customHeight="1">
      <c r="B193" s="277"/>
      <c r="C193" s="281"/>
      <c r="D193" s="281"/>
      <c r="E193" s="281"/>
      <c r="F193" s="300"/>
      <c r="G193" s="281"/>
      <c r="H193" s="281"/>
      <c r="I193" s="281"/>
      <c r="J193" s="281"/>
      <c r="K193" s="277"/>
    </row>
    <row r="194" spans="2:11" ht="18.75" customHeight="1">
      <c r="B194" s="277"/>
      <c r="C194" s="281"/>
      <c r="D194" s="281"/>
      <c r="E194" s="281"/>
      <c r="F194" s="300"/>
      <c r="G194" s="281"/>
      <c r="H194" s="281"/>
      <c r="I194" s="281"/>
      <c r="J194" s="281"/>
      <c r="K194" s="277"/>
    </row>
    <row r="195" spans="2:11" ht="18.75" customHeight="1"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</row>
    <row r="196" spans="2:11">
      <c r="B196" s="269"/>
      <c r="C196" s="270"/>
      <c r="D196" s="270"/>
      <c r="E196" s="270"/>
      <c r="F196" s="270"/>
      <c r="G196" s="270"/>
      <c r="H196" s="270"/>
      <c r="I196" s="270"/>
      <c r="J196" s="270"/>
      <c r="K196" s="271"/>
    </row>
    <row r="197" spans="2:11" ht="21">
      <c r="B197" s="272"/>
      <c r="C197" s="396" t="s">
        <v>1768</v>
      </c>
      <c r="D197" s="396"/>
      <c r="E197" s="396"/>
      <c r="F197" s="396"/>
      <c r="G197" s="396"/>
      <c r="H197" s="396"/>
      <c r="I197" s="396"/>
      <c r="J197" s="396"/>
      <c r="K197" s="273"/>
    </row>
    <row r="198" spans="2:11" ht="25.5" customHeight="1">
      <c r="B198" s="272"/>
      <c r="C198" s="337" t="s">
        <v>1769</v>
      </c>
      <c r="D198" s="337"/>
      <c r="E198" s="337"/>
      <c r="F198" s="337" t="s">
        <v>1770</v>
      </c>
      <c r="G198" s="338"/>
      <c r="H198" s="395" t="s">
        <v>1771</v>
      </c>
      <c r="I198" s="395"/>
      <c r="J198" s="395"/>
      <c r="K198" s="273"/>
    </row>
    <row r="199" spans="2:11" ht="5.25" customHeight="1">
      <c r="B199" s="301"/>
      <c r="C199" s="298"/>
      <c r="D199" s="298"/>
      <c r="E199" s="298"/>
      <c r="F199" s="298"/>
      <c r="G199" s="281"/>
      <c r="H199" s="298"/>
      <c r="I199" s="298"/>
      <c r="J199" s="298"/>
      <c r="K199" s="322"/>
    </row>
    <row r="200" spans="2:11" ht="15" customHeight="1">
      <c r="B200" s="301"/>
      <c r="C200" s="281" t="s">
        <v>1761</v>
      </c>
      <c r="D200" s="281"/>
      <c r="E200" s="281"/>
      <c r="F200" s="300" t="s">
        <v>43</v>
      </c>
      <c r="G200" s="281"/>
      <c r="H200" s="393" t="s">
        <v>1772</v>
      </c>
      <c r="I200" s="393"/>
      <c r="J200" s="393"/>
      <c r="K200" s="322"/>
    </row>
    <row r="201" spans="2:11" ht="15" customHeight="1">
      <c r="B201" s="301"/>
      <c r="C201" s="307"/>
      <c r="D201" s="281"/>
      <c r="E201" s="281"/>
      <c r="F201" s="300" t="s">
        <v>44</v>
      </c>
      <c r="G201" s="281"/>
      <c r="H201" s="393" t="s">
        <v>1773</v>
      </c>
      <c r="I201" s="393"/>
      <c r="J201" s="393"/>
      <c r="K201" s="322"/>
    </row>
    <row r="202" spans="2:11" ht="15" customHeight="1">
      <c r="B202" s="301"/>
      <c r="C202" s="307"/>
      <c r="D202" s="281"/>
      <c r="E202" s="281"/>
      <c r="F202" s="300" t="s">
        <v>47</v>
      </c>
      <c r="G202" s="281"/>
      <c r="H202" s="393" t="s">
        <v>1774</v>
      </c>
      <c r="I202" s="393"/>
      <c r="J202" s="393"/>
      <c r="K202" s="322"/>
    </row>
    <row r="203" spans="2:11" ht="15" customHeight="1">
      <c r="B203" s="301"/>
      <c r="C203" s="281"/>
      <c r="D203" s="281"/>
      <c r="E203" s="281"/>
      <c r="F203" s="300" t="s">
        <v>45</v>
      </c>
      <c r="G203" s="281"/>
      <c r="H203" s="393" t="s">
        <v>1775</v>
      </c>
      <c r="I203" s="393"/>
      <c r="J203" s="393"/>
      <c r="K203" s="322"/>
    </row>
    <row r="204" spans="2:11" ht="15" customHeight="1">
      <c r="B204" s="301"/>
      <c r="C204" s="281"/>
      <c r="D204" s="281"/>
      <c r="E204" s="281"/>
      <c r="F204" s="300" t="s">
        <v>46</v>
      </c>
      <c r="G204" s="281"/>
      <c r="H204" s="393" t="s">
        <v>1776</v>
      </c>
      <c r="I204" s="393"/>
      <c r="J204" s="393"/>
      <c r="K204" s="322"/>
    </row>
    <row r="205" spans="2:11" ht="15" customHeight="1">
      <c r="B205" s="301"/>
      <c r="C205" s="281"/>
      <c r="D205" s="281"/>
      <c r="E205" s="281"/>
      <c r="F205" s="300"/>
      <c r="G205" s="281"/>
      <c r="H205" s="281"/>
      <c r="I205" s="281"/>
      <c r="J205" s="281"/>
      <c r="K205" s="322"/>
    </row>
    <row r="206" spans="2:11" ht="15" customHeight="1">
      <c r="B206" s="301"/>
      <c r="C206" s="281" t="s">
        <v>1717</v>
      </c>
      <c r="D206" s="281"/>
      <c r="E206" s="281"/>
      <c r="F206" s="300" t="s">
        <v>79</v>
      </c>
      <c r="G206" s="281"/>
      <c r="H206" s="393" t="s">
        <v>1777</v>
      </c>
      <c r="I206" s="393"/>
      <c r="J206" s="393"/>
      <c r="K206" s="322"/>
    </row>
    <row r="207" spans="2:11" ht="15" customHeight="1">
      <c r="B207" s="301"/>
      <c r="C207" s="307"/>
      <c r="D207" s="281"/>
      <c r="E207" s="281"/>
      <c r="F207" s="300" t="s">
        <v>1614</v>
      </c>
      <c r="G207" s="281"/>
      <c r="H207" s="393" t="s">
        <v>1615</v>
      </c>
      <c r="I207" s="393"/>
      <c r="J207" s="393"/>
      <c r="K207" s="322"/>
    </row>
    <row r="208" spans="2:11" ht="15" customHeight="1">
      <c r="B208" s="301"/>
      <c r="C208" s="281"/>
      <c r="D208" s="281"/>
      <c r="E208" s="281"/>
      <c r="F208" s="300" t="s">
        <v>1612</v>
      </c>
      <c r="G208" s="281"/>
      <c r="H208" s="393" t="s">
        <v>1778</v>
      </c>
      <c r="I208" s="393"/>
      <c r="J208" s="393"/>
      <c r="K208" s="322"/>
    </row>
    <row r="209" spans="2:11" ht="15" customHeight="1">
      <c r="B209" s="339"/>
      <c r="C209" s="307"/>
      <c r="D209" s="307"/>
      <c r="E209" s="307"/>
      <c r="F209" s="300" t="s">
        <v>1616</v>
      </c>
      <c r="G209" s="286"/>
      <c r="H209" s="394" t="s">
        <v>1617</v>
      </c>
      <c r="I209" s="394"/>
      <c r="J209" s="394"/>
      <c r="K209" s="340"/>
    </row>
    <row r="210" spans="2:11" ht="15" customHeight="1">
      <c r="B210" s="339"/>
      <c r="C210" s="307"/>
      <c r="D210" s="307"/>
      <c r="E210" s="307"/>
      <c r="F210" s="300" t="s">
        <v>1618</v>
      </c>
      <c r="G210" s="286"/>
      <c r="H210" s="394" t="s">
        <v>1779</v>
      </c>
      <c r="I210" s="394"/>
      <c r="J210" s="394"/>
      <c r="K210" s="340"/>
    </row>
    <row r="211" spans="2:11" ht="15" customHeight="1">
      <c r="B211" s="339"/>
      <c r="C211" s="307"/>
      <c r="D211" s="307"/>
      <c r="E211" s="307"/>
      <c r="F211" s="341"/>
      <c r="G211" s="286"/>
      <c r="H211" s="342"/>
      <c r="I211" s="342"/>
      <c r="J211" s="342"/>
      <c r="K211" s="340"/>
    </row>
    <row r="212" spans="2:11" ht="15" customHeight="1">
      <c r="B212" s="339"/>
      <c r="C212" s="281" t="s">
        <v>1741</v>
      </c>
      <c r="D212" s="307"/>
      <c r="E212" s="307"/>
      <c r="F212" s="300">
        <v>1</v>
      </c>
      <c r="G212" s="286"/>
      <c r="H212" s="394" t="s">
        <v>1780</v>
      </c>
      <c r="I212" s="394"/>
      <c r="J212" s="394"/>
      <c r="K212" s="340"/>
    </row>
    <row r="213" spans="2:11" ht="15" customHeight="1">
      <c r="B213" s="339"/>
      <c r="C213" s="307"/>
      <c r="D213" s="307"/>
      <c r="E213" s="307"/>
      <c r="F213" s="300">
        <v>2</v>
      </c>
      <c r="G213" s="286"/>
      <c r="H213" s="394" t="s">
        <v>1781</v>
      </c>
      <c r="I213" s="394"/>
      <c r="J213" s="394"/>
      <c r="K213" s="340"/>
    </row>
    <row r="214" spans="2:11" ht="15" customHeight="1">
      <c r="B214" s="339"/>
      <c r="C214" s="307"/>
      <c r="D214" s="307"/>
      <c r="E214" s="307"/>
      <c r="F214" s="300">
        <v>3</v>
      </c>
      <c r="G214" s="286"/>
      <c r="H214" s="394" t="s">
        <v>1782</v>
      </c>
      <c r="I214" s="394"/>
      <c r="J214" s="394"/>
      <c r="K214" s="340"/>
    </row>
    <row r="215" spans="2:11" ht="15" customHeight="1">
      <c r="B215" s="339"/>
      <c r="C215" s="307"/>
      <c r="D215" s="307"/>
      <c r="E215" s="307"/>
      <c r="F215" s="300">
        <v>4</v>
      </c>
      <c r="G215" s="286"/>
      <c r="H215" s="394" t="s">
        <v>1783</v>
      </c>
      <c r="I215" s="394"/>
      <c r="J215" s="394"/>
      <c r="K215" s="340"/>
    </row>
    <row r="216" spans="2:11" ht="12.75" customHeight="1">
      <c r="B216" s="343"/>
      <c r="C216" s="344"/>
      <c r="D216" s="344"/>
      <c r="E216" s="344"/>
      <c r="F216" s="344"/>
      <c r="G216" s="344"/>
      <c r="H216" s="344"/>
      <c r="I216" s="344"/>
      <c r="J216" s="344"/>
      <c r="K216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ST - Stavební část</vt:lpstr>
      <vt:lpstr>ZTI - Zdravotně technické...</vt:lpstr>
      <vt:lpstr>EL - Elektroinstalace</vt:lpstr>
      <vt:lpstr>VZT - Vzduchotechnika</vt:lpstr>
      <vt:lpstr>VRN - Vedlejší rozpočtové...</vt:lpstr>
      <vt:lpstr>Pokyny pro vyplnění</vt:lpstr>
      <vt:lpstr>'EL - Elektroinstalace'!Názvy_tisku</vt:lpstr>
      <vt:lpstr>'Rekapitulace stavby'!Názvy_tisku</vt:lpstr>
      <vt:lpstr>'ST - Stavební část'!Názvy_tisku</vt:lpstr>
      <vt:lpstr>'VRN - Vedlejší rozpočtové...'!Názvy_tisku</vt:lpstr>
      <vt:lpstr>'VZT - Vzduchotechnika'!Názvy_tisku</vt:lpstr>
      <vt:lpstr>'ZTI - Zdravotně technické...'!Názvy_tisku</vt:lpstr>
      <vt:lpstr>'EL - Elektroinstalace'!Oblast_tisku</vt:lpstr>
      <vt:lpstr>'Pokyny pro vyplnění'!Oblast_tisku</vt:lpstr>
      <vt:lpstr>'Rekapitulace stavby'!Oblast_tisku</vt:lpstr>
      <vt:lpstr>'ST - Stavební část'!Oblast_tisku</vt:lpstr>
      <vt:lpstr>'VRN - Vedlejší rozpočtové...'!Oblast_tisku</vt:lpstr>
      <vt:lpstr>'VZT - Vzduchotechnika'!Oblast_tisku</vt:lpstr>
      <vt:lpstr>'ZTI - Zdravotně technické...'!Oblast_tisku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eva-pc\Eva</dc:creator>
  <cp:lastModifiedBy>Petr Čolák</cp:lastModifiedBy>
  <dcterms:created xsi:type="dcterms:W3CDTF">2018-05-16T14:49:34Z</dcterms:created>
  <dcterms:modified xsi:type="dcterms:W3CDTF">2018-05-17T08:34:47Z</dcterms:modified>
</cp:coreProperties>
</file>