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_001" sheetId="2" r:id="rId2"/>
    <sheet name="SO 101_101" sheetId="3" r:id="rId3"/>
    <sheet name="SO 201_201" sheetId="4" r:id="rId4"/>
    <sheet name="SO 202_202" sheetId="5" r:id="rId5"/>
    <sheet name="SO 210_210" sheetId="6" r:id="rId6"/>
  </sheets>
  <definedNames/>
  <calcPr fullCalcOnLoad="1"/>
</workbook>
</file>

<file path=xl/sharedStrings.xml><?xml version="1.0" encoding="utf-8"?>
<sst xmlns="http://schemas.openxmlformats.org/spreadsheetml/2006/main" count="2204" uniqueCount="446">
  <si>
    <t>Firma: Krajská správa a údržba silnic Karlovarského kraje, příspěvková organizace</t>
  </si>
  <si>
    <t>Soupis objektů s DPH</t>
  </si>
  <si>
    <t>Stavba: TÚ_2016_027 - III/222 23 Modernizace silnice Dubina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</si>
  <si>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</si>
  <si>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</si>
  <si>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</si>
  <si>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</si>
  <si>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</si>
  <si>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</si>
  <si>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</si>
  <si>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</si>
  <si>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</si>
  <si>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</si>
  <si>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</si>
  <si>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</si>
  <si>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TÚ_2016_027</t>
  </si>
  <si>
    <t>III/222 23 Modernizace silnice Dubina</t>
  </si>
  <si>
    <t>O</t>
  </si>
  <si>
    <t>Objekt:</t>
  </si>
  <si>
    <t>SO 001</t>
  </si>
  <si>
    <t>Vedlejší a ostatní náklady</t>
  </si>
  <si>
    <t>O1</t>
  </si>
  <si>
    <t>Rozpočet:</t>
  </si>
  <si>
    <t>0,00</t>
  </si>
  <si>
    <t>15,00</t>
  </si>
  <si>
    <t>21,00</t>
  </si>
  <si>
    <t>2</t>
  </si>
  <si>
    <t>001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</si>
  <si>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</si>
  <si>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</si>
  <si>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</si>
  <si>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</si>
  <si>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</si>
  <si>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</si>
  <si>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</si>
  <si>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</si>
  <si>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</si>
  <si>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</si>
  <si>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</si>
  <si>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</si>
  <si>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</si>
  <si>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</si>
  <si>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</si>
  <si>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</si>
  <si>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</si>
  <si>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</si>
  <si>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</si>
  <si>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</si>
  <si>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</si>
  <si>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</si>
  <si>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</si>
  <si>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</si>
  <si>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</si>
  <si>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</si>
  <si>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VV</t>
  </si>
  <si>
    <t>TS</t>
  </si>
  <si>
    <t>02730</t>
  </si>
  <si>
    <t>POMOC PRÁCE ZŘÍZ NEBO ZAJIŠŤ OCHRANU INŽENÝRSKÝCH SÍTÍ</t>
  </si>
  <si>
    <t>02910</t>
  </si>
  <si>
    <t>OSTATNÍ POŽADAVKY - ZEMĚMĚŘIČSKÁ MĚŘENÍ</t>
  </si>
  <si>
    <t>02940</t>
  </si>
  <si>
    <t>OSTATNÍ POŽADAVKY - VYPRACOVÁNÍ DOKUMENTACE</t>
  </si>
  <si>
    <t>KČ</t>
  </si>
  <si>
    <t>Zpracování pasportu stávajících objektů umístěných v blízkosti silnice III/222 23 před zahájením stavebních prací (jedná se o cca 25 objektů + přilehlé opěrné zdi, podezdívky oplocení, garáže atd.). Položka bude oceněna na základě místní prohlídky staveniště zhotovitelem.</t>
  </si>
  <si>
    <t>zahrnuje veškeré náklady spojené s objednatelem požadovanými pracemi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</si>
  <si>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</si>
  <si>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</si>
  <si>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</si>
  <si>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</si>
  <si>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</si>
  <si>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02945</t>
  </si>
  <si>
    <t>OSTAT POŽADAVKY - GEOMETRICKÝ PLÁN</t>
  </si>
  <si>
    <t>8</t>
  </si>
  <si>
    <t>02960</t>
  </si>
  <si>
    <t>OSTATNÍ POŽADAVKY - ODBORNÝ DOZOR</t>
  </si>
  <si>
    <t>02991</t>
  </si>
  <si>
    <t>OSTATNÍ POŽADAVKY - INFORMAČNÍ TABULE</t>
  </si>
  <si>
    <t>KUS</t>
  </si>
  <si>
    <t>SO 101</t>
  </si>
  <si>
    <t>Komunikace</t>
  </si>
  <si>
    <t>101</t>
  </si>
  <si>
    <t>014101</t>
  </si>
  <si>
    <t>POPLATKY ZA SKLÁDKU</t>
  </si>
  <si>
    <t>M3</t>
  </si>
  <si>
    <t>dle pol.č.12373: 840.0m3=840,00 [A] 
dle pol.č.13273: 232.6m3=232,60 [B] 
z pol.č.12931: 75.0m*0.25m3/m=18,75 [C] 
Celkem: 840+232.6+18.75=1 091,35 [D]</t>
  </si>
  <si>
    <t>014112</t>
  </si>
  <si>
    <t>POPLATKY ZA SKLÁDKU TYP S-IO (INERTNÍ ODPAD)</t>
  </si>
  <si>
    <t>T</t>
  </si>
  <si>
    <t>014122</t>
  </si>
  <si>
    <t>POPLATKY ZA SKLÁDKU TYP S-OO (OSTATNÍ ODPAD)</t>
  </si>
  <si>
    <t>Zemní práce</t>
  </si>
  <si>
    <t>11120</t>
  </si>
  <si>
    <t>ODSTRANĚNÍ KŘOVIN</t>
  </si>
  <si>
    <t>M2</t>
  </si>
  <si>
    <t>2.0*3.0=6,00 [A]</t>
  </si>
  <si>
    <t>11204</t>
  </si>
  <si>
    <t>KÁCENÍ STROMŮ D KMENE DO 0,3M S ODSTRANĚNÍM PAŘEZŮ</t>
  </si>
  <si>
    <t>km 1,060 vpravo: 2ks=2,00 [A]</t>
  </si>
  <si>
    <t>11332</t>
  </si>
  <si>
    <t>ODSTRANĚNÍ PODKLADŮ ZPEVNĚNÝCH PLOCH Z KAMENIVA NESTMELENÉHO</t>
  </si>
  <si>
    <t>z pol.č.11333: 2113m2*1.3(koef. rozšíření)*0.30=824,07 [A]</t>
  </si>
  <si>
    <t>11333</t>
  </si>
  <si>
    <t>ODSTRANĚNÍ PODKLADU ZPEVNĚNÝCH PLOCH S ASFALT POJIVEM</t>
  </si>
  <si>
    <t>vozovka: 1820m2=1 820,00 [A] 
chodník: 113m2=113,00 [B] 
sjezdy: 180m2=180,00 [C] 
plocha celkem: 1820+113+180=2 113,00 [D] 
kubatura: 2113*0.07=147,91 [E]</t>
  </si>
  <si>
    <t>11352</t>
  </si>
  <si>
    <t>ODSTRANĚNÍ CHODNÍKOVÝCH OBRUBNÍKŮ BETONOVÝCH</t>
  </si>
  <si>
    <t>M</t>
  </si>
  <si>
    <t>11372</t>
  </si>
  <si>
    <t>FRÉZOVÁNÍ ZPEVNĚNÝCH PLOCH ASFALTOVÝCH</t>
  </si>
  <si>
    <t>12373</t>
  </si>
  <si>
    <t>ODKOP PRO SPOD STAVBU SILNIC A ŽELEZNIC TŘ. I</t>
  </si>
  <si>
    <t>z části D pol.č.18110: 2800.0m2*0.30=840,00 [A]</t>
  </si>
  <si>
    <t>11</t>
  </si>
  <si>
    <t>12573</t>
  </si>
  <si>
    <t>VYKOPÁVKY ZE ZEMNÍKŮ A SKLÁDEK TŘ. I</t>
  </si>
  <si>
    <t>ornice z pol.č.18221: 901.1m2*0.10=90,11 [A] 
'Pozn.: do této položky bude zahrnut i případný poplatek za nákup ornice 
'zemina: 
pro násyp dle pol.č.17110: 135.0m3=135,00 [B] 
pro zemní krajnice dle pol.č.17310: 306.0m3=306,00 [C] 
Celkem: 90.11+135+306=531,11 [D]</t>
  </si>
  <si>
    <t>12</t>
  </si>
  <si>
    <t>12931</t>
  </si>
  <si>
    <t>ČIŠTĚNÍ PŘÍKOPŮ OD NÁNOSU DO 0,25M3/M</t>
  </si>
  <si>
    <t>13</t>
  </si>
  <si>
    <t>13273</t>
  </si>
  <si>
    <t>HLOUBENÍ RÝH ŠÍŘ DO 2M PAŽ I NEPAŽ TŘ. I</t>
  </si>
  <si>
    <t>pro kanalizační potrubí 215.6 vpustě: (130.75+4*1.0)*0.80*2.00=215,60 [A] 
rozšíření pro šachty: 2*2.50*(2.50-0.80)*2.00=17,00 [B] 
Celkem: 215.6+17=232,60 [C]</t>
  </si>
  <si>
    <t>14</t>
  </si>
  <si>
    <t>17110</t>
  </si>
  <si>
    <t>ULOŽENÍ SYPANINY DO NÁSYPŮ SE ZHUTNĚNÍM</t>
  </si>
  <si>
    <t>přitěžovací násyp km 1,050-1,140: 90.0*1.5m2=135,00 [A]</t>
  </si>
  <si>
    <t>15</t>
  </si>
  <si>
    <t>17120</t>
  </si>
  <si>
    <t>ULOŽENÍ SYPANINY DO NÁSYPŮ A NA SKLÁDKY BEZ ZHUTNĚNÍ</t>
  </si>
  <si>
    <t>dle pol.č.12373: 840.0m3=840,00 [A] 
dle pol.č.13273: 232.6m3=232,60 [B] 
Celkem: 840+232.6=1 072,60 [C]</t>
  </si>
  <si>
    <t>16</t>
  </si>
  <si>
    <t>17310</t>
  </si>
  <si>
    <t>ZEMNÍ KRAJNICE A DOSYPÁVKY SE ZHUTNĚNÍM</t>
  </si>
  <si>
    <t>2040.0*0.50*0.30=306,00 [A]</t>
  </si>
  <si>
    <t>17</t>
  </si>
  <si>
    <t>17481</t>
  </si>
  <si>
    <t>ZÁSYP JAM A RÝH Z NAKUPOVANÝCH MATERIÁLŮ</t>
  </si>
  <si>
    <t>18</t>
  </si>
  <si>
    <t>17581</t>
  </si>
  <si>
    <t>OBSYP POTRUBÍ A OBJEKTŮ Z NAKUPOVANÝCH MATERIÁLŮ</t>
  </si>
  <si>
    <t>19</t>
  </si>
  <si>
    <t>18110</t>
  </si>
  <si>
    <t>ÚPRAVA PLÁNĚ SE ZHUTNĚNÍM V HORNINĚ TŘ. I</t>
  </si>
  <si>
    <t>komunikace: 1820.0m2=1 820,00 [A] 
sjezdy: 180.0m2=180,00 [B] 
mezisoučet: 1820+180=2 000,00 [C] 
rozšíření: 2000*1.4=2 800,00 [D] 
chodníky: 113m2=113,00 [E] 
Celkem: 2800+113=2 913,00 [F]</t>
  </si>
  <si>
    <t>20</t>
  </si>
  <si>
    <t>18221</t>
  </si>
  <si>
    <t>ROZPROSTŘENÍ ORNICE VE SVAHU V TL DO 0,10M</t>
  </si>
  <si>
    <t>ze situace: 25.3+22.4+13.9+18.1+13.9+29.9+38.4+92.4+10.3+7.4+101.2+11.5+22.6+4.7+73.4+15.5+11.9+19.8+7.3+17.6+52.1+274.6+16.9=901,10 [A]</t>
  </si>
  <si>
    <t>21</t>
  </si>
  <si>
    <t>18241</t>
  </si>
  <si>
    <t>ZALOŽENÍ TRÁVNÍKU RUČNÍM VÝSEVEM</t>
  </si>
  <si>
    <t>dle pol.č.18221: 901.1m2=901,10 [A]</t>
  </si>
  <si>
    <t>Základy</t>
  </si>
  <si>
    <t>22</t>
  </si>
  <si>
    <t>21457</t>
  </si>
  <si>
    <t>SANAČNÍ VRSTVY Z KAMENIVA TĚŽENÉHO</t>
  </si>
  <si>
    <t>dle pol.č.12373: 840.0m3=840,00 [A]</t>
  </si>
  <si>
    <t>Svislé konstrukce</t>
  </si>
  <si>
    <t>23</t>
  </si>
  <si>
    <t>33817A</t>
  </si>
  <si>
    <t>SLOUPKY OHRADNÍ A PLOTOVÉ Z DÍLCŮ KOVOVÝCH  KOTVENÉ DO PATEK NEBO BERANĚNÉ</t>
  </si>
  <si>
    <t>- dodání a osazení předepsaného sloupku včetně PKO 
- případnou betonovou patku z předepsané třídy betonu 
- nutné zemní práce</t>
  </si>
  <si>
    <t>Vodorovné konstrukce</t>
  </si>
  <si>
    <t>24</t>
  </si>
  <si>
    <t>45157</t>
  </si>
  <si>
    <t>PODKLADNÍ A VÝPLŇOVÉ VRSTVY Z KAMENIVA TĚŽENÉHO</t>
  </si>
  <si>
    <t>lože pod kanalizační potrubí: 130.75*0.80*0.10=10,46 [A]</t>
  </si>
  <si>
    <t>25</t>
  </si>
  <si>
    <t>56313</t>
  </si>
  <si>
    <t>VOZOVKOVÉ VRSTVY Z MECHANICKY ZPEVNĚNÉHO KAMENIVA TL. DO 150MM</t>
  </si>
  <si>
    <t>vozovka B: 1630.0m2*1.2(koef. rozšíření)=1 956,00 [A]</t>
  </si>
  <si>
    <t>26</t>
  </si>
  <si>
    <t>56333</t>
  </si>
  <si>
    <t>VOZOVKOVÉ VRSTVY ZE ŠTĚRKODRTI TL. DO 150MM</t>
  </si>
  <si>
    <t>dle pol.č.582611: 113.0m2=113,00 [A]</t>
  </si>
  <si>
    <t>27</t>
  </si>
  <si>
    <t>56334</t>
  </si>
  <si>
    <t>VOZOVKOVÉ VRSTVY ZE ŠTĚRKODRTI TL. DO 200MM</t>
  </si>
  <si>
    <t>vozovka B: 1630.0m2*1.4 (koef. rozšíření)=2 282,00 [A] 
sjezdy: 180.0m2*1.2 (koef. rozšíření)=216,00 [B] 
Celkem: 2282+216=2 498,00 [C]</t>
  </si>
  <si>
    <t>28</t>
  </si>
  <si>
    <t>56361</t>
  </si>
  <si>
    <t>VOZOVKOVÉ VRSTVY Z RECYKLOVANÉHO MATERIÁLU TL DO 50MM</t>
  </si>
  <si>
    <t>sjezdy: 180.0m2=180,00 [A]</t>
  </si>
  <si>
    <t>29</t>
  </si>
  <si>
    <t>56962</t>
  </si>
  <si>
    <t>ZPEVNĚNÍ KRAJNIC Z RECYKLOVANÉHO MATERIÁLU TL DO 100MM</t>
  </si>
  <si>
    <t>30</t>
  </si>
  <si>
    <t>572123</t>
  </si>
  <si>
    <t>INFILTRAČNÍ POSTŘIK Z EMULZE DO 1,0KG/M2</t>
  </si>
  <si>
    <t>dle pol.č.574F56: 6510.0m2=6 510,00 [A]</t>
  </si>
  <si>
    <t>31</t>
  </si>
  <si>
    <t>572212</t>
  </si>
  <si>
    <t>SPOJOVACÍ POSTŘIK Z MODIFIK ASFALTU DO 0,5KG/M2</t>
  </si>
  <si>
    <t>dle pol.č.574B34: 6200.0m2=6 200,00 [A] 
dle pol.č.574F56: 6510.0m2=6 510,00 [B] 
Celkem: 6200+6510=12 710,00 [C]</t>
  </si>
  <si>
    <t>32</t>
  </si>
  <si>
    <t>572223</t>
  </si>
  <si>
    <t>SPOJOVACÍ POSTŘIK Z EMULZE DO 1,0KG/M2</t>
  </si>
  <si>
    <t>33</t>
  </si>
  <si>
    <t>57475</t>
  </si>
  <si>
    <t>VOZOVKOVÉ VÝZTUŽNÉ VRSTVY Z GEOMŘÍŽOVINY</t>
  </si>
  <si>
    <t>z pol.č.574F56: 6510.0m2*1.15 (koef. rozšíření)=7 486,50 [A]</t>
  </si>
  <si>
    <t>34</t>
  </si>
  <si>
    <t>574A43</t>
  </si>
  <si>
    <t>ASFALTOVÝ BETON PRO OBRUSNÉ VRSTVY ACO 11 TL. 50MM</t>
  </si>
  <si>
    <t>35</t>
  </si>
  <si>
    <t>574B34</t>
  </si>
  <si>
    <t>ASFALTOVÝ BETON PRO OBRUSNÉ VRSTVY MODIFIK ACO 11+, 11S TL. 40MM</t>
  </si>
  <si>
    <t>vozovka 4570: 4570.0m2=4 570,00 [A] 
vozovka 1630: 1630.0m2=1 630,00 [B] 
Celkem: 4570+1630=6 200,00 [C]</t>
  </si>
  <si>
    <t>36</t>
  </si>
  <si>
    <t>574F56</t>
  </si>
  <si>
    <t>ASFALTOVÝ BETON PRO PODKLADNÍ VRSTVY MODIFIK ACP 16+, 16S TL. 60MM</t>
  </si>
  <si>
    <t>z pol.č.574B34: 6200.0m2*1.05 (koef. rozšíření)=6 510,00 [A]</t>
  </si>
  <si>
    <t>37</t>
  </si>
  <si>
    <t>582611</t>
  </si>
  <si>
    <t>KRYTY Z BETON DLAŽDIC SE ZÁMKEM ŠEDÝCH TL 60MM DO LOŽE Z KAM</t>
  </si>
  <si>
    <t>chodníky: 113.0m2=113,00 [A]</t>
  </si>
  <si>
    <t>Přidružená stavební výroba</t>
  </si>
  <si>
    <t>38</t>
  </si>
  <si>
    <t>76792</t>
  </si>
  <si>
    <t>OPLOCENÍ Z DRÁTĚNÉHO PLETIVA POTAŽENÉHO PLASTEM</t>
  </si>
  <si>
    <t>km 0,180 vpravo: 28.80*1.50=43,20 [A] 
km 0,620 vpravo: 68.30*1.50=102,45 [B] 
Celkem: 43.2+102.45=145,65 [C]</t>
  </si>
  <si>
    <t>Potrubí</t>
  </si>
  <si>
    <t>39</t>
  </si>
  <si>
    <t>87433</t>
  </si>
  <si>
    <t>POTRUBÍ Z TRUB PLASTOVÝCH ODPADNÍCH DN DO 150MM</t>
  </si>
  <si>
    <t>přípojky od vpustí: 47.4m=47,40 [A]</t>
  </si>
  <si>
    <t>40</t>
  </si>
  <si>
    <t>87434</t>
  </si>
  <si>
    <t>POTRUBÍ Z TRUB PLASTOVÝCH ODPADNÍCH DN DO 200MM</t>
  </si>
  <si>
    <t>41</t>
  </si>
  <si>
    <t>87445</t>
  </si>
  <si>
    <t>POTRUBÍ Z TRUB PLASTOVÝCH ODPADNÍCH DN DO 300MM</t>
  </si>
  <si>
    <t>42</t>
  </si>
  <si>
    <t>89413</t>
  </si>
  <si>
    <t>ŠACHTY KANALIZAČNÍ Z BETON DÍLCŮ NA POTRUBÍ DN DO 200MM</t>
  </si>
  <si>
    <t>43</t>
  </si>
  <si>
    <t>894145</t>
  </si>
  <si>
    <t>ŠACHTY KANALIZAČNÍ Z BETON DÍLCŮ NA POTRUBÍ DN DO 300MM</t>
  </si>
  <si>
    <t>44</t>
  </si>
  <si>
    <t>89712</t>
  </si>
  <si>
    <t>VPUSŤ KANALIZAČNÍ ULIČNÍ KOMPLETNÍ Z BETONOVÝCH DÍLCŮ</t>
  </si>
  <si>
    <t>45</t>
  </si>
  <si>
    <t>899523</t>
  </si>
  <si>
    <t>OBETONOVÁNÍ POTRUBÍ Z PROSTÉHO BETONU DO C16/20 (B20)</t>
  </si>
  <si>
    <t>46</t>
  </si>
  <si>
    <t>899632</t>
  </si>
  <si>
    <t>ZKOUŠKA VODOTĚSNOSTI POTRUBÍ DN DO 150MM</t>
  </si>
  <si>
    <t>dle pol.č.87433: 47.4m=47,40 [A]</t>
  </si>
  <si>
    <t>47</t>
  </si>
  <si>
    <t>899642</t>
  </si>
  <si>
    <t>ZKOUŠKA VODOTĚSNOSTI POTRUBÍ DN DO 200MM</t>
  </si>
  <si>
    <t>dle pol.č.87434: 72.75m=72,75 [A]</t>
  </si>
  <si>
    <t>48</t>
  </si>
  <si>
    <t>899652</t>
  </si>
  <si>
    <t>ZKOUŠKA VODOTĚSNOSTI POTRUBÍ DN DO 300MM</t>
  </si>
  <si>
    <t>dle pol.č.899652: 10.6m=10,60 [A]</t>
  </si>
  <si>
    <t>49</t>
  </si>
  <si>
    <t>89980</t>
  </si>
  <si>
    <t>TELEVIZNÍ PROHLÍDKA POTRUBÍ</t>
  </si>
  <si>
    <t>dle pol.č.87433, č.87434 130.75 č.87445: 47.4m+72.75m+10.6m=130,75 [A]</t>
  </si>
  <si>
    <t>Ostatní konstrukce a práce</t>
  </si>
  <si>
    <t>50</t>
  </si>
  <si>
    <t>9113A1</t>
  </si>
  <si>
    <t>SVODIDLO OCEL SILNIČ JEDNOSTR, ÚROVEŇ ZADRŽ N1, N2 - DODÁVKA A MONTÁŽ</t>
  </si>
  <si>
    <t>km 0,820 vpravo: 48.4m=48,40 [A] 
km 1,190 vpravo: 36.6m=36,60 [B] 
Celkem: 48.4+36.6=85,00 [C]</t>
  </si>
  <si>
    <t>51</t>
  </si>
  <si>
    <t>9117C1</t>
  </si>
  <si>
    <t>SVOD OCEL ZÁBRADEL ÚROVEŇ ZADRŽ H2 - DODÁVKA A MONTÁŽ</t>
  </si>
  <si>
    <t>km 0,380 vpravo: 82.0m=82,00 [A] 
km 0,980 vpravo: 53.5m=53,50 [B] 
Celkem: 82+53.5=135,50 [C]</t>
  </si>
  <si>
    <t>52</t>
  </si>
  <si>
    <t>91225</t>
  </si>
  <si>
    <t>SMĚROVÉ SLOUPKY KOVOVÉ VČET ODRAZ PÁSKU</t>
  </si>
  <si>
    <t>km 0,790 vpravo: 2ks=2,00 [A]</t>
  </si>
  <si>
    <t>53</t>
  </si>
  <si>
    <t>914222</t>
  </si>
  <si>
    <t>DOPRAVNÍ ZNAČKY ZVĚTŠENÉ VELIKOSTI OCELOVÉ FÓLIE TŘ 1 - MONTÁŽ S PŘEMÍSTĚNÍM</t>
  </si>
  <si>
    <t>značky IP26a 2 IP26b: 2ks=2,00 [A]</t>
  </si>
  <si>
    <t>54</t>
  </si>
  <si>
    <t>914911</t>
  </si>
  <si>
    <t>SLOUPKY A STOJKY DOPRAVNÍCH ZNAČEK Z OCEL TRUBEK SE ZABETONOVÁNÍM - DODÁVKA A MONTÁŽ</t>
  </si>
  <si>
    <t>položka zahrnuje: 
- sloupky a upevňovací zařízení včetně jejich osazení (betonová patka, zemní práce)</t>
  </si>
  <si>
    <t>55</t>
  </si>
  <si>
    <t>915111</t>
  </si>
  <si>
    <t>VODOROVNÉ DOPRAVNÍ ZNAČENÍ BARVOU HLADKÉ - DODÁVKA A POKLÁDKA</t>
  </si>
  <si>
    <t>56</t>
  </si>
  <si>
    <t>915211</t>
  </si>
  <si>
    <t>VODOROVNÉ DOPRAVNÍ ZNAČENÍ PLASTEM HLADKÉ - DODÁVKA A POKLÁDKA</t>
  </si>
  <si>
    <t>dle pol.č.915111. 5.03m2=5,03 [A]</t>
  </si>
  <si>
    <t>57</t>
  </si>
  <si>
    <t>917212</t>
  </si>
  <si>
    <t>ZÁHONOVÉ OBRUBY Z BETONOVÝCH OBRUBNÍKŮ ŠÍŘ 80MM</t>
  </si>
  <si>
    <t>obrubník 8/20: 35.0m=35,00 [A]</t>
  </si>
  <si>
    <t>58</t>
  </si>
  <si>
    <t>917223</t>
  </si>
  <si>
    <t>SILNIČNÍ A CHODNÍKOVÉ OBRUBY Z BETONOVÝCH OBRUBNÍKŮ ŠÍŘ 100MM</t>
  </si>
  <si>
    <t>obrubník 10/25: 100.0m=100,00 [A]</t>
  </si>
  <si>
    <t>59</t>
  </si>
  <si>
    <t>917224</t>
  </si>
  <si>
    <t>SILNIČNÍ A CHODNÍKOVÉ OBRUBY Z BETONOVÝCH OBRUBNÍKŮ ŠÍŘ 150MM</t>
  </si>
  <si>
    <t>silniční obruba 15/25: 164.0m=164,00 [A] 
nájezdový obrubník 15/15: 30.0m=30,00 [B] 
Celkem: 164+30=194,00 [C]</t>
  </si>
  <si>
    <t>60</t>
  </si>
  <si>
    <t>935212</t>
  </si>
  <si>
    <t>PŘÍKOPOVÉ ŽLABY Z BETON TVÁRNIC ŠÍŘ DO 600MM DO BETONU TL 100MM</t>
  </si>
  <si>
    <t>km 1,225-KÚ vlevo: 71.0m=71,00 [A]</t>
  </si>
  <si>
    <t>61</t>
  </si>
  <si>
    <t>935213</t>
  </si>
  <si>
    <t>PŘEDLÁŽDĚNÍ ŽLABŮ Z TVÁRNIC ŠÍŘ DO 600MM</t>
  </si>
  <si>
    <t>km 0,060 vpravo: 11.5m=11,50 [A]</t>
  </si>
  <si>
    <t>62</t>
  </si>
  <si>
    <t>935842</t>
  </si>
  <si>
    <t>ŽLABY A RIGOLY DLÁŽDĚNÉ Z BETONOVÝCH DLAŽDIC DO BETONU TL 100MM</t>
  </si>
  <si>
    <t>přídlažba u obrubníku: (80.60+74.60+13.90)*0.50=84,55 [A]</t>
  </si>
  <si>
    <t>63</t>
  </si>
  <si>
    <t>96615</t>
  </si>
  <si>
    <t>BOURÁNÍ KONSTRUKCÍ Z PROSTÉHO BETONU</t>
  </si>
  <si>
    <t>betonová opěra v km 0,845 vpravo: 0.70*1.00*3.00=2,10 [A]</t>
  </si>
  <si>
    <t>64</t>
  </si>
  <si>
    <t>966842</t>
  </si>
  <si>
    <t>ODSTRANĚNÍ OPLOCENÍ Z DRÁT PLETIVA</t>
  </si>
  <si>
    <t>včetně sloupků: 105.0m=105,00 [A]</t>
  </si>
  <si>
    <t>SO 201</t>
  </si>
  <si>
    <t>Opěrné zdi - piloty</t>
  </si>
  <si>
    <t>201</t>
  </si>
  <si>
    <t>dle pol.č.17120: 224.0m3=224,00 [A]</t>
  </si>
  <si>
    <t>13173</t>
  </si>
  <si>
    <t>HLOUBENÍ JAM ZAPAŽ I NEPAŽ TŘ. I</t>
  </si>
  <si>
    <t>OZ1: 15.0+9.5=24,50 [A] 
OZ3: 12.8+9.0=21,80 [B] 
OZ4: 22.6+16.0=38,60 [C] 
OZ6: 64.5+25.4=89,90 [D] 
OZ7: 35.3+13.9=49,20 [E] 
Celkem: 24.5+21.8+38.6+89.9+49.2=224,00 [F]</t>
  </si>
  <si>
    <t>dle pol.č.13173: 224.0m3=224,00 [A]</t>
  </si>
  <si>
    <t>224325</t>
  </si>
  <si>
    <t>PILOTY ZE ŽELEZOBETONU C30/37</t>
  </si>
  <si>
    <t>z příloh C.2.02 až C.2.06: 
OZ1: 15.0m3=15,00 [A] 
OZ3: 12.8m3=12,80 [B] 
OZ4: 16.0m3=16,00 [C] 
OZ6: 25.4m3=25,40 [D] 
OZ7: 13.9m3=13,90 [E] 
Celkem: 15+12.8+16+25.4+13.9=83,10 [F]</t>
  </si>
  <si>
    <t>224365</t>
  </si>
  <si>
    <t>VÝZTUŽ PILOT Z OCELI 10505, B500B</t>
  </si>
  <si>
    <t>z příloh C.2.02 až C.2.06: 
OZ1: 1.275t=1,28 [A] 
OZ3: 1.170t=1,17 [B] 
OZ4: 2.07t=2,07 [C] 
OZ6: 5.475t=5,48 [D] 
OZ7: 3.000t=3,00 [E] 
Celkem: 1.275+1.17+2.07+5.475+3=12,99 [F]</t>
  </si>
  <si>
    <t>264427</t>
  </si>
  <si>
    <t>VRTY PRO PILOTY TŘ. IV D DO 500MM</t>
  </si>
  <si>
    <t>OZ1: 4.5m*17=76,50 [A] 
OZ3: 2.5m*26=65,00 [B] 
OZ4: 2.5m*46=115,00 [C] 
OZ6: 4.5m*73=328,50 [D] 
OZ7: 4.5m*40=180,00 [E] 
Celkem: 76.5+65+115+328.5+180=765,00 [F]</t>
  </si>
  <si>
    <t>272325</t>
  </si>
  <si>
    <t>ZÁKLADY ZE ŽELEZOBETONU DO C30/37 (B37)</t>
  </si>
  <si>
    <t>z příloh C.2.03 až C.2.06: 
OZ3: 9.0m3=9,00 [A] 
OZ4: 16.0m3=16,00 [B] 
OZ6: 25.4m3=25,40 [C] 
OZ7: 13.9m3=13,90 [D] 
Celkem: 9+16+25.4+13.9=64,30 [E]</t>
  </si>
  <si>
    <t>272365</t>
  </si>
  <si>
    <t>VÝZTUŽ ZÁKLADŮ Z OCELI 10505, B500B</t>
  </si>
  <si>
    <t>31722</t>
  </si>
  <si>
    <t>ŘÍMSY Z KAMENIC VÝROBKŮ</t>
  </si>
  <si>
    <t>317325</t>
  </si>
  <si>
    <t>ŘÍMSY ZE ŽELEZOBETONU DO C30/37 (B37)</t>
  </si>
  <si>
    <t>317365</t>
  </si>
  <si>
    <t>VÝZTUŽ ŘÍMS Z OCELI 10505, B500B</t>
  </si>
  <si>
    <t>327213</t>
  </si>
  <si>
    <t>OBKLAD ZDÍ OPĚR, ZÁRUB, NÁBŘEŽ Z LOM KAMENE</t>
  </si>
  <si>
    <t>457313</t>
  </si>
  <si>
    <t>VYROVNÁVACÍ A SPÁDOVÝ PROSTÝ BETON C16/20</t>
  </si>
  <si>
    <t>Úpravy povrchů, podlahy, výplně otvorů</t>
  </si>
  <si>
    <t>62745</t>
  </si>
  <si>
    <t>SPÁROVÁNÍ STARÉHO ZDIVA CEMENTOVOU MALTOU</t>
  </si>
  <si>
    <t>OZ1: 1.00*16.70=16,70 [A]</t>
  </si>
  <si>
    <t>631313</t>
  </si>
  <si>
    <t>MAZANINA Z PROSTÉHO BETONU C16/20</t>
  </si>
  <si>
    <t>OZ1: 1.5m3=1,50 [A] 
OZ3:1.5m3=1,50 [B] 
OZ4: 3.0m3=3,00 [C] 
OZ6: 3.0m3=3,00 [D] 
OZ7: 1.5m3=1,50 [E] 
Celkem: 1.5+1.5+3+3+1.5=10,50 [F]</t>
  </si>
  <si>
    <t>96613</t>
  </si>
  <si>
    <t>BOURÁNÍ KONSTRUKCÍ Z KAMENE NA MC</t>
  </si>
  <si>
    <t>SO 202</t>
  </si>
  <si>
    <t>Opěrné zdi - gabiony</t>
  </si>
  <si>
    <t>202</t>
  </si>
  <si>
    <t>dle pol.č.13173 664.36 č.17411: 997.64m3-333.28m3=664,36 [A]</t>
  </si>
  <si>
    <t>naložení 333.28 dovoz zeminy z mezideponie pro zásyp dle pol.č.17411: 333.28m3=333,28 [A]</t>
  </si>
  <si>
    <t>dle pol.č.13173: 997.64m3=997,64 [A]</t>
  </si>
  <si>
    <t>17411</t>
  </si>
  <si>
    <t>ZÁSYP JAM A RÝH ZEMINOU SE ZHUTNĚNÍM</t>
  </si>
  <si>
    <t>27157</t>
  </si>
  <si>
    <t>POLŠTÁŘE POD ZÁKLADY Z KAMENIVA TĚŽENÉHO</t>
  </si>
  <si>
    <t>28997</t>
  </si>
  <si>
    <t>OPLÁŠTĚNÍ (ZPEVNĚNÍ) Z GEOTEXTILIE A GEOMŘÍŽOVIN</t>
  </si>
  <si>
    <t>separační geotextilie na rubu gabionů: 
OZ 02: 10.7*2+16.55*3+6.8*4+16.6*5+40.5*6=424,25 [A] 
OZ 04: 20.0*3=60,00 [B] 
OZ 05: 36.05*2=72,10 [C] 
OZ 08: 19.4*2=38,80 [D] 
Celkem: 424.25+60+72.1+38.8=595,15 [E]</t>
  </si>
  <si>
    <t>3272B7</t>
  </si>
  <si>
    <t>ZDI OPĚR, ZÁRUB, NÁBŘEŽ Z GABIONŮ SYPANÝCH, DRÁT O4,0MM, POVRCHOVÁ ÚPRAVA Zn + Al</t>
  </si>
  <si>
    <t>OZ 02: 10.7*1+16.55*3+6.8*(2*1.5+2)+16.6*(2+2*1.5+2)+40.5*(2.5+2+2*1.5+2)=595,30 [A] 
OZ 04: 20*3=60,00 [B] 
OZ 05: 30.5*2+5.55*1=66,55 [C] 
OZ 08: 19.4*2=38,80 [D] 
Celkem: 595.3+60+66.55+38.8=760,65 [E]</t>
  </si>
  <si>
    <t>- položka zahrnuje dodávku a osazení drátěných košů s výplní lomovým kamenem. 
- gabionové matrace se vykazují v pol.č.2722**.</t>
  </si>
  <si>
    <t>74312R</t>
  </si>
  <si>
    <t>OSVĚTLOVACÍ STOŽÁR - DEMONTÁŽ A ZPĚTNÁ MONTÁŽ</t>
  </si>
  <si>
    <t>9113A3</t>
  </si>
  <si>
    <t>SVODIDLO OCEL SILNIČ JEDNOSTR, ÚROVEŇ ZADRŽ N1, N2 - DEMONTÁŽ S PŘESUNEM</t>
  </si>
  <si>
    <t>OZ2: 75.0m=75,00 [A]</t>
  </si>
  <si>
    <t>OZ 02: 3.00*0.50*40.00=60,00 [A] 
OZ 04: 2.00*0.50*20.00=20,00 [B] 
Celkem: 60+20=80,00 [C]</t>
  </si>
  <si>
    <t>OZ2: 
betonová římsa 7.5 základ: 1.00*0.50*15.00=7,50 [A] 
boční stěny (kámen do betonu): 2.50*0.50*3.00=3,75 [B] 
'OZ4: 
betonová římsa: 0.50*0.50*20.00=5,00 [C] 
Celkem: 7.5+3.75+5=16,25 [D]</t>
  </si>
  <si>
    <t>96616</t>
  </si>
  <si>
    <t>BOURÁNÍ KONSTRUKCÍ ZE ŽELEZOBETONU</t>
  </si>
  <si>
    <t>OZ2: 
železobetonové dílce: 2.50*0.50*12.00=15,00 [A]</t>
  </si>
  <si>
    <t>SO 210</t>
  </si>
  <si>
    <t>Opěrná zeď nad ppč 290 k.ú. Šemnice</t>
  </si>
  <si>
    <t>210</t>
  </si>
  <si>
    <t>z pol.č.13173 209.16 č.17411: 680.22m3-471.06m3=209,16 [A]</t>
  </si>
  <si>
    <t>asfaltový povrch z pol.č.11333: 40.95m3*2.4t/m3=98,28 [A]</t>
  </si>
  <si>
    <t>57.0*1.5=85,50 [A]</t>
  </si>
  <si>
    <t>11202</t>
  </si>
  <si>
    <t>KÁCENÍ STROMŮ D KMENE DO 0,9M S ODSTRANĚNÍM PAŘEZŮ</t>
  </si>
  <si>
    <t>273.0m2*0.20=54,60 [A]</t>
  </si>
  <si>
    <t>273.0m2*0.15=40,95 [A]</t>
  </si>
  <si>
    <t>12110</t>
  </si>
  <si>
    <t>SEJMUTÍ ORNICE NEBO LESNÍ PŮDY</t>
  </si>
  <si>
    <t>ornice dle pol.č.12110: 27.45m3=27,45 [A] 
'Pozn.: do této položky bude zahrnut i případný poplatek za nákup ornice 
zemina z mezideponie dle pol.č.17411: 471.06m3=471,06 [B] 
Celkem: 27.45+471.06=498,51 [C]</t>
  </si>
  <si>
    <t>dle pol.č.13173: 680.22m3=680,22 [A]</t>
  </si>
  <si>
    <t>18232</t>
  </si>
  <si>
    <t>ROZPROSTŘENÍ ORNICE V ROVINĚ V TL DO 0,15M</t>
  </si>
  <si>
    <t>dle pol.č.18232: 183.03m2=183,03 [A]</t>
  </si>
  <si>
    <t>26153</t>
  </si>
  <si>
    <t>VRTY PRO KOTVENÍ, INJEKTÁŽ A MIKROPILOTY NA POVRCHU TŘ. V D DO 150MM</t>
  </si>
  <si>
    <t>272324</t>
  </si>
  <si>
    <t>ZÁKLADY ZE ŽELEZOBETONU DO C25/30 (B30)</t>
  </si>
  <si>
    <t>317324</t>
  </si>
  <si>
    <t>ŘÍMSY ZE ŽELEZOBETONU DO C25/30 (B30)</t>
  </si>
  <si>
    <t>327324</t>
  </si>
  <si>
    <t>ZDI OPĚRNÉ, ZÁRUBNÍ, NÁBŘEŽNÍ ZE ŽELEZOVÉHO BETONU DO C25/30 (B30)</t>
  </si>
  <si>
    <t>327365</t>
  </si>
  <si>
    <t>VÝZTUŽ ZDÍ OPĚRNÝCH, ZÁRUBNÍCH, NÁBŘEŽNÍCH Z OCELI 10505, B500B</t>
  </si>
  <si>
    <t>33817B</t>
  </si>
  <si>
    <t>SLOUPKY OHRADNÍ A PLOTOVÉ Z DÍLCŮ KOVOVÝCH  DODATEČNĚ KOTVENÉ</t>
  </si>
  <si>
    <t>- dodání a osazení předepsaného sloupku, kotevní desky a spojovacího materiálu  včetně PKO 
- zřízení a výplň kotevních otvorů 
- předepsané podlití kotevních desek</t>
  </si>
  <si>
    <t>451313</t>
  </si>
  <si>
    <t>PODKLADNÍ A VÝPLŇOVÉ VRSTVY Z PROSTÉHO BETONU C16/20</t>
  </si>
  <si>
    <t>45868</t>
  </si>
  <si>
    <t>VÝPLŇ ZA OPĚRAMI A ZDMI Z JÍLU</t>
  </si>
  <si>
    <t>2.0*0.2*(25.7+16.45+23.52+15.03)=32,28 [A]</t>
  </si>
  <si>
    <t>561431</t>
  </si>
  <si>
    <t>KAMENIVO ZPEVNĚNÉ CEMENTEM TŘ. I TL. DO 150MM</t>
  </si>
  <si>
    <t>56324</t>
  </si>
  <si>
    <t>VOZOVKOVÉ VRSTVY Z VIBROVANÉHO ŠTĚRKU TL. DO 200MM</t>
  </si>
  <si>
    <t>56933</t>
  </si>
  <si>
    <t>ZPEVNĚNÍ KRAJNIC ZE ŠTĚRKODRTI TL. DO 150MM</t>
  </si>
  <si>
    <t>81.0*0.5=40,50 [A]</t>
  </si>
  <si>
    <t>572211</t>
  </si>
  <si>
    <t>SPOJOVACÍ POSTŘIK Z ASFALTU DO 0,5KG/M2</t>
  </si>
  <si>
    <t>574A33</t>
  </si>
  <si>
    <t>ASFALTOVÝ BETON PRO OBRUSNÉ VRSTVY ACO 11 TL. 40MM</t>
  </si>
  <si>
    <t>574E66</t>
  </si>
  <si>
    <t>ASFALTOVÝ BETON PRO PODKLADNÍ VRSTVY ACP 16+, 16S TL. 70MM</t>
  </si>
  <si>
    <t>82.0*1.5=123,00 [A]</t>
  </si>
  <si>
    <t>78382</t>
  </si>
  <si>
    <t>NÁTĚRY BETON KONSTR TYP S2 (OS-B)</t>
  </si>
  <si>
    <t>odvodňovací otvory: 28ks*0.7m/ks=19,60 [A]</t>
  </si>
  <si>
    <t>87527</t>
  </si>
  <si>
    <t>POTRUBÍ DREN Z TRUB PLAST (I FLEXIBIL) DN DO 100MM</t>
  </si>
  <si>
    <t>28ks*0.6m/ks=16,80 [A]</t>
  </si>
  <si>
    <t>podezdívka plotu: 0.85*12.0*1.2=12,24 [A]</t>
  </si>
  <si>
    <t>včetně sloupků: 81.0m=81,00 [A]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</si>
</sst>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1114425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76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27</v>
      </c>
      <c r="B10" s="19" t="s">
        <v>20</v>
      </c>
      <c r="C10" s="20">
        <f>'SO 001_001'!I3</f>
      </c>
      <c r="D10" s="20">
        <f>'SO 001_001'!O2</f>
      </c>
      <c r="E10" s="20">
        <f>C10+D10</f>
      </c>
    </row>
    <row r="11" spans="1:5" ht="12.75" customHeight="1">
      <c r="A11" s="19" t="s">
        <v>80</v>
      </c>
      <c r="B11" s="19" t="s">
        <v>79</v>
      </c>
      <c r="C11" s="20">
        <f>'SO 101_101'!I3</f>
      </c>
      <c r="D11" s="20">
        <f>'SO 101_101'!O2</f>
      </c>
      <c r="E11" s="20">
        <f>C11+D11</f>
      </c>
    </row>
    <row r="12" spans="1:5" ht="12.75" customHeight="1">
      <c r="A12" s="19" t="s">
        <v>323</v>
      </c>
      <c r="B12" s="19" t="s">
        <v>322</v>
      </c>
      <c r="C12" s="20">
        <f>'SO 201_201'!I3</f>
      </c>
      <c r="D12" s="20">
        <f>'SO 201_201'!O2</f>
      </c>
      <c r="E12" s="20">
        <f>C12+D12</f>
      </c>
    </row>
    <row r="13" spans="1:5" ht="12.75" customHeight="1">
      <c r="A13" s="19" t="s">
        <v>364</v>
      </c>
      <c r="B13" s="19" t="s">
        <v>363</v>
      </c>
      <c r="C13" s="20">
        <f>'SO 202_202'!I3</f>
      </c>
      <c r="D13" s="20">
        <f>'SO 202_202'!O2</f>
      </c>
      <c r="E13" s="20">
        <f>C13+D13</f>
      </c>
    </row>
    <row r="14" spans="1:5" ht="12.75" customHeight="1">
      <c r="A14" s="19" t="s">
        <v>391</v>
      </c>
      <c r="B14" s="19" t="s">
        <v>390</v>
      </c>
      <c r="C14" s="20">
        <f>'SO 210_210'!I3</f>
      </c>
      <c r="D14" s="20">
        <f>'SO 210_210'!O2</f>
      </c>
      <c r="E14" s="20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</v>
      </c>
      <c r="I3" s="37">
        <f>0+I9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27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34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29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</f>
      </c>
      <c r="R9">
        <f>0+O10+O14+O18+O22+O26+O30+O34+O38+O42</f>
      </c>
    </row>
    <row r="10" spans="1:16" ht="12">
      <c r="A10" s="24" t="s">
        <v>48</v>
      </c>
      <c r="B10" s="29" t="s">
        <v>31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">
      <c r="A11" s="33" t="s">
        <v>53</v>
      </c>
      <c r="E11" s="34" t="s">
        <v>50</v>
      </c>
    </row>
    <row r="12" spans="1:5" ht="12">
      <c r="A12" s="35" t="s">
        <v>54</v>
      </c>
      <c r="E12" s="36" t="s">
        <v>50</v>
      </c>
    </row>
    <row r="13" spans="1:5" ht="12">
      <c r="A13" t="s">
        <v>55</v>
      </c>
      <c r="E13" s="34" t="s">
        <v>50</v>
      </c>
    </row>
    <row r="14" spans="1:16" ht="12">
      <c r="A14" s="24" t="s">
        <v>48</v>
      </c>
      <c r="B14" s="29" t="s">
        <v>26</v>
      </c>
      <c r="C14" s="29" t="s">
        <v>56</v>
      </c>
      <c r="D14" s="24" t="s">
        <v>50</v>
      </c>
      <c r="E14" s="30" t="s">
        <v>57</v>
      </c>
      <c r="F14" s="31" t="s">
        <v>52</v>
      </c>
      <c r="G14" s="32">
        <v>1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">
      <c r="A15" s="33" t="s">
        <v>53</v>
      </c>
      <c r="E15" s="34" t="s">
        <v>50</v>
      </c>
    </row>
    <row r="16" spans="1:5" ht="12">
      <c r="A16" s="35" t="s">
        <v>54</v>
      </c>
      <c r="E16" s="36" t="s">
        <v>50</v>
      </c>
    </row>
    <row r="17" spans="1:5" ht="12">
      <c r="A17" t="s">
        <v>55</v>
      </c>
      <c r="E17" s="34" t="s">
        <v>50</v>
      </c>
    </row>
    <row r="18" spans="1:16" ht="12">
      <c r="A18" s="24" t="s">
        <v>48</v>
      </c>
      <c r="B18" s="29" t="s">
        <v>34</v>
      </c>
      <c r="C18" s="29" t="s">
        <v>58</v>
      </c>
      <c r="D18" s="24" t="s">
        <v>50</v>
      </c>
      <c r="E18" s="30" t="s">
        <v>59</v>
      </c>
      <c r="F18" s="31" t="s">
        <v>52</v>
      </c>
      <c r="G18" s="32">
        <v>1</v>
      </c>
      <c r="H18" s="32">
        <v>0</v>
      </c>
      <c r="I18" s="32">
        <f>ROUND(ROUND(H18,2)*ROUND(G18,2),2)</f>
      </c>
      <c r="O18">
        <f>(I18*21)/100</f>
      </c>
      <c r="P18" t="s">
        <v>26</v>
      </c>
    </row>
    <row r="19" spans="1:5" ht="12">
      <c r="A19" s="33" t="s">
        <v>53</v>
      </c>
      <c r="E19" s="34" t="s">
        <v>50</v>
      </c>
    </row>
    <row r="20" spans="1:5" ht="12">
      <c r="A20" s="35" t="s">
        <v>54</v>
      </c>
      <c r="E20" s="36" t="s">
        <v>50</v>
      </c>
    </row>
    <row r="21" spans="1:5" ht="12">
      <c r="A21" t="s">
        <v>55</v>
      </c>
      <c r="E21" s="34" t="s">
        <v>50</v>
      </c>
    </row>
    <row r="22" spans="1:16" ht="12">
      <c r="A22" s="24" t="s">
        <v>48</v>
      </c>
      <c r="B22" s="29" t="s">
        <v>36</v>
      </c>
      <c r="C22" s="29" t="s">
        <v>60</v>
      </c>
      <c r="D22" s="24" t="s">
        <v>50</v>
      </c>
      <c r="E22" s="30" t="s">
        <v>61</v>
      </c>
      <c r="F22" s="31" t="s">
        <v>62</v>
      </c>
      <c r="G22" s="32">
        <v>1</v>
      </c>
      <c r="H22" s="32">
        <v>0</v>
      </c>
      <c r="I22" s="32">
        <f>ROUND(ROUND(H22,2)*ROUND(G22,2),2)</f>
      </c>
      <c r="O22">
        <f>(I22*0)/100</f>
      </c>
      <c r="P22" t="s">
        <v>29</v>
      </c>
    </row>
    <row r="23" spans="1:5" ht="30">
      <c r="A23" s="33" t="s">
        <v>53</v>
      </c>
      <c r="E23" s="34" t="s">
        <v>63</v>
      </c>
    </row>
    <row r="24" spans="1:5" ht="12">
      <c r="A24" s="35" t="s">
        <v>54</v>
      </c>
      <c r="E24" s="36" t="s">
        <v>50</v>
      </c>
    </row>
    <row r="25" spans="1:5" ht="12">
      <c r="A25" t="s">
        <v>55</v>
      </c>
      <c r="E25" s="34" t="s">
        <v>64</v>
      </c>
    </row>
    <row r="26" spans="1:16" ht="12">
      <c r="A26" s="24" t="s">
        <v>48</v>
      </c>
      <c r="B26" s="29" t="s">
        <v>38</v>
      </c>
      <c r="C26" s="29" t="s">
        <v>65</v>
      </c>
      <c r="D26" s="24" t="s">
        <v>50</v>
      </c>
      <c r="E26" s="30" t="s">
        <v>66</v>
      </c>
      <c r="F26" s="31" t="s">
        <v>52</v>
      </c>
      <c r="G26" s="32">
        <v>1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">
      <c r="A27" s="33" t="s">
        <v>53</v>
      </c>
      <c r="E27" s="34" t="s">
        <v>50</v>
      </c>
    </row>
    <row r="28" spans="1:5" ht="12">
      <c r="A28" s="35" t="s">
        <v>54</v>
      </c>
      <c r="E28" s="36" t="s">
        <v>50</v>
      </c>
    </row>
    <row r="29" spans="1:5" ht="12">
      <c r="A29" t="s">
        <v>55</v>
      </c>
      <c r="E29" s="34" t="s">
        <v>50</v>
      </c>
    </row>
    <row r="30" spans="1:16" ht="12">
      <c r="A30" s="24" t="s">
        <v>48</v>
      </c>
      <c r="B30" s="29" t="s">
        <v>40</v>
      </c>
      <c r="C30" s="29" t="s">
        <v>67</v>
      </c>
      <c r="D30" s="24" t="s">
        <v>50</v>
      </c>
      <c r="E30" s="30" t="s">
        <v>68</v>
      </c>
      <c r="F30" s="31" t="s">
        <v>52</v>
      </c>
      <c r="G30" s="32">
        <v>1</v>
      </c>
      <c r="H30" s="32">
        <v>0</v>
      </c>
      <c r="I30" s="32">
        <f>ROUND(ROUND(H30,2)*ROUND(G30,2),2)</f>
      </c>
      <c r="O30">
        <f>(I30*21)/100</f>
      </c>
      <c r="P30" t="s">
        <v>26</v>
      </c>
    </row>
    <row r="31" spans="1:5" ht="12">
      <c r="A31" s="33" t="s">
        <v>53</v>
      </c>
      <c r="E31" s="34" t="s">
        <v>50</v>
      </c>
    </row>
    <row r="32" spans="1:5" ht="12">
      <c r="A32" s="35" t="s">
        <v>54</v>
      </c>
      <c r="E32" s="36" t="s">
        <v>50</v>
      </c>
    </row>
    <row r="33" spans="1:5" ht="12">
      <c r="A33" t="s">
        <v>55</v>
      </c>
      <c r="E33" s="34" t="s">
        <v>50</v>
      </c>
    </row>
    <row r="34" spans="1:16" ht="12">
      <c r="A34" s="24" t="s">
        <v>48</v>
      </c>
      <c r="B34" s="29" t="s">
        <v>69</v>
      </c>
      <c r="C34" s="29" t="s">
        <v>70</v>
      </c>
      <c r="D34" s="24" t="s">
        <v>50</v>
      </c>
      <c r="E34" s="30" t="s">
        <v>71</v>
      </c>
      <c r="F34" s="31" t="s">
        <v>52</v>
      </c>
      <c r="G34" s="32">
        <v>1</v>
      </c>
      <c r="H34" s="32">
        <v>0</v>
      </c>
      <c r="I34" s="32">
        <f>ROUND(ROUND(H34,2)*ROUND(G34,2),2)</f>
      </c>
      <c r="O34">
        <f>(I34*21)/100</f>
      </c>
      <c r="P34" t="s">
        <v>26</v>
      </c>
    </row>
    <row r="35" spans="1:5" ht="12">
      <c r="A35" s="33" t="s">
        <v>53</v>
      </c>
      <c r="E35" s="34" t="s">
        <v>50</v>
      </c>
    </row>
    <row r="36" spans="1:5" ht="12">
      <c r="A36" s="35" t="s">
        <v>54</v>
      </c>
      <c r="E36" s="36" t="s">
        <v>50</v>
      </c>
    </row>
    <row r="37" spans="1:5" ht="12">
      <c r="A37" t="s">
        <v>55</v>
      </c>
      <c r="E37" s="34" t="s">
        <v>50</v>
      </c>
    </row>
    <row r="38" spans="1:16" ht="12">
      <c r="A38" s="24" t="s">
        <v>48</v>
      </c>
      <c r="B38" s="29" t="s">
        <v>72</v>
      </c>
      <c r="C38" s="29" t="s">
        <v>73</v>
      </c>
      <c r="D38" s="24" t="s">
        <v>50</v>
      </c>
      <c r="E38" s="30" t="s">
        <v>74</v>
      </c>
      <c r="F38" s="31" t="s">
        <v>52</v>
      </c>
      <c r="G38" s="32">
        <v>1</v>
      </c>
      <c r="H38" s="32">
        <v>0</v>
      </c>
      <c r="I38" s="32">
        <f>ROUND(ROUND(H38,2)*ROUND(G38,2),2)</f>
      </c>
      <c r="O38">
        <f>(I38*21)/100</f>
      </c>
      <c r="P38" t="s">
        <v>26</v>
      </c>
    </row>
    <row r="39" spans="1:5" ht="12">
      <c r="A39" s="33" t="s">
        <v>53</v>
      </c>
      <c r="E39" s="34" t="s">
        <v>50</v>
      </c>
    </row>
    <row r="40" spans="1:5" ht="12">
      <c r="A40" s="35" t="s">
        <v>54</v>
      </c>
      <c r="E40" s="36" t="s">
        <v>50</v>
      </c>
    </row>
    <row r="41" spans="1:5" ht="12">
      <c r="A41" t="s">
        <v>55</v>
      </c>
      <c r="E41" s="34" t="s">
        <v>50</v>
      </c>
    </row>
    <row r="42" spans="1:16" ht="12">
      <c r="A42" s="24" t="s">
        <v>48</v>
      </c>
      <c r="B42" s="29" t="s">
        <v>43</v>
      </c>
      <c r="C42" s="29" t="s">
        <v>75</v>
      </c>
      <c r="D42" s="24" t="s">
        <v>50</v>
      </c>
      <c r="E42" s="30" t="s">
        <v>76</v>
      </c>
      <c r="F42" s="31" t="s">
        <v>77</v>
      </c>
      <c r="G42" s="32">
        <v>2</v>
      </c>
      <c r="H42" s="32">
        <v>0</v>
      </c>
      <c r="I42" s="32">
        <f>ROUND(ROUND(H42,2)*ROUND(G42,2),2)</f>
      </c>
      <c r="O42">
        <f>(I42*21)/100</f>
      </c>
      <c r="P42" t="s">
        <v>26</v>
      </c>
    </row>
    <row r="43" spans="1:5" ht="12">
      <c r="A43" s="33" t="s">
        <v>53</v>
      </c>
      <c r="E43" s="34" t="s">
        <v>50</v>
      </c>
    </row>
    <row r="44" spans="1:5" ht="12">
      <c r="A44" s="35" t="s">
        <v>54</v>
      </c>
      <c r="E44" s="36" t="s">
        <v>50</v>
      </c>
    </row>
    <row r="45" spans="1:5" ht="12">
      <c r="A45" t="s">
        <v>55</v>
      </c>
      <c r="E45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0+O9+O22+O95+O100+O105+O110+O163+O168+O213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</v>
      </c>
      <c r="I3" s="37">
        <f>0+I9+I22+I95+I100+I105+I110+I163+I168+I213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78</v>
      </c>
      <c r="D4" s="1"/>
      <c r="E4" s="14" t="s">
        <v>79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80</v>
      </c>
      <c r="D5" s="6"/>
      <c r="E5" s="18" t="s">
        <v>79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34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29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">
      <c r="A10" s="24" t="s">
        <v>48</v>
      </c>
      <c r="B10" s="29" t="s">
        <v>31</v>
      </c>
      <c r="C10" s="29" t="s">
        <v>81</v>
      </c>
      <c r="D10" s="24" t="s">
        <v>50</v>
      </c>
      <c r="E10" s="30" t="s">
        <v>82</v>
      </c>
      <c r="F10" s="31" t="s">
        <v>83</v>
      </c>
      <c r="G10" s="32">
        <v>1091.35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">
      <c r="A11" s="33" t="s">
        <v>53</v>
      </c>
      <c r="E11" s="34" t="s">
        <v>50</v>
      </c>
    </row>
    <row r="12" spans="1:5" ht="40.5">
      <c r="A12" s="35" t="s">
        <v>54</v>
      </c>
      <c r="E12" s="36" t="s">
        <v>84</v>
      </c>
    </row>
    <row r="13" spans="1:5" ht="12">
      <c r="A13" t="s">
        <v>55</v>
      </c>
      <c r="E13" s="34" t="s">
        <v>50</v>
      </c>
    </row>
    <row r="14" spans="1:16" ht="12">
      <c r="A14" s="24" t="s">
        <v>48</v>
      </c>
      <c r="B14" s="29" t="s">
        <v>26</v>
      </c>
      <c r="C14" s="29" t="s">
        <v>85</v>
      </c>
      <c r="D14" s="24" t="s">
        <v>50</v>
      </c>
      <c r="E14" s="30" t="s">
        <v>86</v>
      </c>
      <c r="F14" s="31" t="s">
        <v>87</v>
      </c>
      <c r="G14" s="32">
        <v>1490.32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">
      <c r="A15" s="33" t="s">
        <v>53</v>
      </c>
      <c r="E15" s="34" t="s">
        <v>50</v>
      </c>
    </row>
    <row r="16" spans="1:5" ht="12">
      <c r="A16" s="35" t="s">
        <v>54</v>
      </c>
      <c r="E16" s="36" t="s">
        <v>50</v>
      </c>
    </row>
    <row r="17" spans="1:5" ht="12">
      <c r="A17" t="s">
        <v>55</v>
      </c>
      <c r="E17" s="34" t="s">
        <v>50</v>
      </c>
    </row>
    <row r="18" spans="1:16" ht="12">
      <c r="A18" s="24" t="s">
        <v>48</v>
      </c>
      <c r="B18" s="29" t="s">
        <v>34</v>
      </c>
      <c r="C18" s="29" t="s">
        <v>88</v>
      </c>
      <c r="D18" s="24" t="s">
        <v>50</v>
      </c>
      <c r="E18" s="30" t="s">
        <v>89</v>
      </c>
      <c r="F18" s="31" t="s">
        <v>87</v>
      </c>
      <c r="G18" s="32">
        <v>354.98</v>
      </c>
      <c r="H18" s="32">
        <v>0</v>
      </c>
      <c r="I18" s="32">
        <f>ROUND(ROUND(H18,2)*ROUND(G18,2),2)</f>
      </c>
      <c r="O18">
        <f>(I18*21)/100</f>
      </c>
      <c r="P18" t="s">
        <v>26</v>
      </c>
    </row>
    <row r="19" spans="1:5" ht="12">
      <c r="A19" s="33" t="s">
        <v>53</v>
      </c>
      <c r="E19" s="34" t="s">
        <v>50</v>
      </c>
    </row>
    <row r="20" spans="1:5" ht="12">
      <c r="A20" s="35" t="s">
        <v>54</v>
      </c>
      <c r="E20" s="36" t="s">
        <v>50</v>
      </c>
    </row>
    <row r="21" spans="1:5" ht="12">
      <c r="A21" t="s">
        <v>55</v>
      </c>
      <c r="E21" s="34" t="s">
        <v>50</v>
      </c>
    </row>
    <row r="22" spans="1:18" ht="12.75" customHeight="1">
      <c r="A22" s="6" t="s">
        <v>46</v>
      </c>
      <c r="B22" s="6"/>
      <c r="C22" s="39" t="s">
        <v>31</v>
      </c>
      <c r="D22" s="6"/>
      <c r="E22" s="27" t="s">
        <v>90</v>
      </c>
      <c r="F22" s="6"/>
      <c r="G22" s="6"/>
      <c r="H22" s="6"/>
      <c r="I22" s="40">
        <f>0+Q22</f>
      </c>
      <c r="O22">
        <f>0+R22</f>
      </c>
      <c r="Q22">
        <f>0+I23+I27+I31+I35+I39+I43+I47+I51+I55+I59+I63+I67+I71+I75+I79+I83+I87+I91</f>
      </c>
      <c r="R22">
        <f>0+O23+O27+O31+O35+O39+O43+O47+O51+O55+O59+O63+O67+O71+O75+O79+O83+O87+O91</f>
      </c>
    </row>
    <row r="23" spans="1:16" ht="12">
      <c r="A23" s="24" t="s">
        <v>48</v>
      </c>
      <c r="B23" s="29" t="s">
        <v>36</v>
      </c>
      <c r="C23" s="29" t="s">
        <v>91</v>
      </c>
      <c r="D23" s="24" t="s">
        <v>50</v>
      </c>
      <c r="E23" s="30" t="s">
        <v>92</v>
      </c>
      <c r="F23" s="31" t="s">
        <v>93</v>
      </c>
      <c r="G23" s="32">
        <v>6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">
      <c r="A24" s="33" t="s">
        <v>53</v>
      </c>
      <c r="E24" s="34" t="s">
        <v>50</v>
      </c>
    </row>
    <row r="25" spans="1:5" ht="12">
      <c r="A25" s="35" t="s">
        <v>54</v>
      </c>
      <c r="E25" s="36" t="s">
        <v>94</v>
      </c>
    </row>
    <row r="26" spans="1:5" ht="12">
      <c r="A26" t="s">
        <v>55</v>
      </c>
      <c r="E26" s="34" t="s">
        <v>50</v>
      </c>
    </row>
    <row r="27" spans="1:16" ht="12">
      <c r="A27" s="24" t="s">
        <v>48</v>
      </c>
      <c r="B27" s="29" t="s">
        <v>38</v>
      </c>
      <c r="C27" s="29" t="s">
        <v>95</v>
      </c>
      <c r="D27" s="24" t="s">
        <v>50</v>
      </c>
      <c r="E27" s="30" t="s">
        <v>96</v>
      </c>
      <c r="F27" s="31" t="s">
        <v>77</v>
      </c>
      <c r="G27" s="32">
        <v>2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">
      <c r="A28" s="33" t="s">
        <v>53</v>
      </c>
      <c r="E28" s="34" t="s">
        <v>50</v>
      </c>
    </row>
    <row r="29" spans="1:5" ht="12">
      <c r="A29" s="35" t="s">
        <v>54</v>
      </c>
      <c r="E29" s="36" t="s">
        <v>97</v>
      </c>
    </row>
    <row r="30" spans="1:5" ht="12">
      <c r="A30" t="s">
        <v>55</v>
      </c>
      <c r="E30" s="34" t="s">
        <v>50</v>
      </c>
    </row>
    <row r="31" spans="1:16" ht="12">
      <c r="A31" s="24" t="s">
        <v>48</v>
      </c>
      <c r="B31" s="29" t="s">
        <v>40</v>
      </c>
      <c r="C31" s="29" t="s">
        <v>98</v>
      </c>
      <c r="D31" s="24" t="s">
        <v>50</v>
      </c>
      <c r="E31" s="30" t="s">
        <v>99</v>
      </c>
      <c r="F31" s="31" t="s">
        <v>83</v>
      </c>
      <c r="G31" s="32">
        <v>824.07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">
      <c r="A32" s="33" t="s">
        <v>53</v>
      </c>
      <c r="E32" s="34" t="s">
        <v>50</v>
      </c>
    </row>
    <row r="33" spans="1:5" ht="12">
      <c r="A33" s="35" t="s">
        <v>54</v>
      </c>
      <c r="E33" s="36" t="s">
        <v>100</v>
      </c>
    </row>
    <row r="34" spans="1:5" ht="12">
      <c r="A34" t="s">
        <v>55</v>
      </c>
      <c r="E34" s="34" t="s">
        <v>50</v>
      </c>
    </row>
    <row r="35" spans="1:16" ht="12">
      <c r="A35" s="24" t="s">
        <v>48</v>
      </c>
      <c r="B35" s="29" t="s">
        <v>69</v>
      </c>
      <c r="C35" s="29" t="s">
        <v>101</v>
      </c>
      <c r="D35" s="24" t="s">
        <v>50</v>
      </c>
      <c r="E35" s="30" t="s">
        <v>102</v>
      </c>
      <c r="F35" s="31" t="s">
        <v>83</v>
      </c>
      <c r="G35" s="32">
        <v>147.91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">
      <c r="A36" s="33" t="s">
        <v>53</v>
      </c>
      <c r="E36" s="34" t="s">
        <v>50</v>
      </c>
    </row>
    <row r="37" spans="1:5" ht="51">
      <c r="A37" s="35" t="s">
        <v>54</v>
      </c>
      <c r="E37" s="36" t="s">
        <v>103</v>
      </c>
    </row>
    <row r="38" spans="1:5" ht="12">
      <c r="A38" t="s">
        <v>55</v>
      </c>
      <c r="E38" s="34" t="s">
        <v>50</v>
      </c>
    </row>
    <row r="39" spans="1:16" ht="12">
      <c r="A39" s="24" t="s">
        <v>48</v>
      </c>
      <c r="B39" s="29" t="s">
        <v>72</v>
      </c>
      <c r="C39" s="29" t="s">
        <v>104</v>
      </c>
      <c r="D39" s="24" t="s">
        <v>50</v>
      </c>
      <c r="E39" s="30" t="s">
        <v>105</v>
      </c>
      <c r="F39" s="31" t="s">
        <v>106</v>
      </c>
      <c r="G39" s="32">
        <v>25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12">
      <c r="A40" s="33" t="s">
        <v>53</v>
      </c>
      <c r="E40" s="34" t="s">
        <v>50</v>
      </c>
    </row>
    <row r="41" spans="1:5" ht="12">
      <c r="A41" s="35" t="s">
        <v>54</v>
      </c>
      <c r="E41" s="36" t="s">
        <v>50</v>
      </c>
    </row>
    <row r="42" spans="1:5" ht="12">
      <c r="A42" t="s">
        <v>55</v>
      </c>
      <c r="E42" s="34" t="s">
        <v>50</v>
      </c>
    </row>
    <row r="43" spans="1:16" ht="12">
      <c r="A43" s="24" t="s">
        <v>48</v>
      </c>
      <c r="B43" s="29" t="s">
        <v>43</v>
      </c>
      <c r="C43" s="29" t="s">
        <v>107</v>
      </c>
      <c r="D43" s="24" t="s">
        <v>50</v>
      </c>
      <c r="E43" s="30" t="s">
        <v>108</v>
      </c>
      <c r="F43" s="31" t="s">
        <v>83</v>
      </c>
      <c r="G43" s="32">
        <v>434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">
      <c r="A44" s="33" t="s">
        <v>53</v>
      </c>
      <c r="E44" s="34" t="s">
        <v>50</v>
      </c>
    </row>
    <row r="45" spans="1:5" ht="12">
      <c r="A45" s="35" t="s">
        <v>54</v>
      </c>
      <c r="E45" s="36" t="s">
        <v>50</v>
      </c>
    </row>
    <row r="46" spans="1:5" ht="12">
      <c r="A46" t="s">
        <v>55</v>
      </c>
      <c r="E46" s="34" t="s">
        <v>50</v>
      </c>
    </row>
    <row r="47" spans="1:16" ht="12">
      <c r="A47" s="24" t="s">
        <v>48</v>
      </c>
      <c r="B47" s="29" t="s">
        <v>45</v>
      </c>
      <c r="C47" s="29" t="s">
        <v>109</v>
      </c>
      <c r="D47" s="24" t="s">
        <v>50</v>
      </c>
      <c r="E47" s="30" t="s">
        <v>110</v>
      </c>
      <c r="F47" s="31" t="s">
        <v>83</v>
      </c>
      <c r="G47" s="32">
        <v>840</v>
      </c>
      <c r="H47" s="32">
        <v>0</v>
      </c>
      <c r="I47" s="32">
        <f>ROUND(ROUND(H47,2)*ROUND(G47,2),2)</f>
      </c>
      <c r="O47">
        <f>(I47*21)/100</f>
      </c>
      <c r="P47" t="s">
        <v>26</v>
      </c>
    </row>
    <row r="48" spans="1:5" ht="12">
      <c r="A48" s="33" t="s">
        <v>53</v>
      </c>
      <c r="E48" s="34" t="s">
        <v>50</v>
      </c>
    </row>
    <row r="49" spans="1:5" ht="12">
      <c r="A49" s="35" t="s">
        <v>54</v>
      </c>
      <c r="E49" s="36" t="s">
        <v>111</v>
      </c>
    </row>
    <row r="50" spans="1:5" ht="12">
      <c r="A50" t="s">
        <v>55</v>
      </c>
      <c r="E50" s="34" t="s">
        <v>50</v>
      </c>
    </row>
    <row r="51" spans="1:16" ht="12">
      <c r="A51" s="24" t="s">
        <v>48</v>
      </c>
      <c r="B51" s="29" t="s">
        <v>112</v>
      </c>
      <c r="C51" s="29" t="s">
        <v>113</v>
      </c>
      <c r="D51" s="24" t="s">
        <v>50</v>
      </c>
      <c r="E51" s="30" t="s">
        <v>114</v>
      </c>
      <c r="F51" s="31" t="s">
        <v>83</v>
      </c>
      <c r="G51" s="32">
        <v>531.11</v>
      </c>
      <c r="H51" s="32">
        <v>0</v>
      </c>
      <c r="I51" s="32">
        <f>ROUND(ROUND(H51,2)*ROUND(G51,2),2)</f>
      </c>
      <c r="O51">
        <f>(I51*21)/100</f>
      </c>
      <c r="P51" t="s">
        <v>26</v>
      </c>
    </row>
    <row r="52" spans="1:5" ht="12">
      <c r="A52" s="33" t="s">
        <v>53</v>
      </c>
      <c r="E52" s="34" t="s">
        <v>50</v>
      </c>
    </row>
    <row r="53" spans="1:5" ht="60.75">
      <c r="A53" s="35" t="s">
        <v>54</v>
      </c>
      <c r="E53" s="36" t="s">
        <v>115</v>
      </c>
    </row>
    <row r="54" spans="1:5" ht="12">
      <c r="A54" t="s">
        <v>55</v>
      </c>
      <c r="E54" s="34" t="s">
        <v>50</v>
      </c>
    </row>
    <row r="55" spans="1:16" ht="12">
      <c r="A55" s="24" t="s">
        <v>48</v>
      </c>
      <c r="B55" s="29" t="s">
        <v>116</v>
      </c>
      <c r="C55" s="29" t="s">
        <v>117</v>
      </c>
      <c r="D55" s="24" t="s">
        <v>50</v>
      </c>
      <c r="E55" s="30" t="s">
        <v>118</v>
      </c>
      <c r="F55" s="31" t="s">
        <v>106</v>
      </c>
      <c r="G55" s="32">
        <v>75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">
      <c r="A56" s="33" t="s">
        <v>53</v>
      </c>
      <c r="E56" s="34" t="s">
        <v>50</v>
      </c>
    </row>
    <row r="57" spans="1:5" ht="12">
      <c r="A57" s="35" t="s">
        <v>54</v>
      </c>
      <c r="E57" s="36" t="s">
        <v>50</v>
      </c>
    </row>
    <row r="58" spans="1:5" ht="12">
      <c r="A58" t="s">
        <v>55</v>
      </c>
      <c r="E58" s="34" t="s">
        <v>50</v>
      </c>
    </row>
    <row r="59" spans="1:16" ht="12">
      <c r="A59" s="24" t="s">
        <v>48</v>
      </c>
      <c r="B59" s="29" t="s">
        <v>119</v>
      </c>
      <c r="C59" s="29" t="s">
        <v>120</v>
      </c>
      <c r="D59" s="24" t="s">
        <v>50</v>
      </c>
      <c r="E59" s="30" t="s">
        <v>121</v>
      </c>
      <c r="F59" s="31" t="s">
        <v>83</v>
      </c>
      <c r="G59" s="32">
        <v>232.6</v>
      </c>
      <c r="H59" s="32">
        <v>0</v>
      </c>
      <c r="I59" s="32">
        <f>ROUND(ROUND(H59,2)*ROUND(G59,2),2)</f>
      </c>
      <c r="O59">
        <f>(I59*21)/100</f>
      </c>
      <c r="P59" t="s">
        <v>26</v>
      </c>
    </row>
    <row r="60" spans="1:5" ht="12">
      <c r="A60" s="33" t="s">
        <v>53</v>
      </c>
      <c r="E60" s="34" t="s">
        <v>50</v>
      </c>
    </row>
    <row r="61" spans="1:5" ht="30">
      <c r="A61" s="35" t="s">
        <v>54</v>
      </c>
      <c r="E61" s="36" t="s">
        <v>122</v>
      </c>
    </row>
    <row r="62" spans="1:5" ht="12">
      <c r="A62" t="s">
        <v>55</v>
      </c>
      <c r="E62" s="34" t="s">
        <v>50</v>
      </c>
    </row>
    <row r="63" spans="1:16" ht="12">
      <c r="A63" s="24" t="s">
        <v>48</v>
      </c>
      <c r="B63" s="29" t="s">
        <v>123</v>
      </c>
      <c r="C63" s="29" t="s">
        <v>124</v>
      </c>
      <c r="D63" s="24" t="s">
        <v>50</v>
      </c>
      <c r="E63" s="30" t="s">
        <v>125</v>
      </c>
      <c r="F63" s="31" t="s">
        <v>83</v>
      </c>
      <c r="G63" s="32">
        <v>135</v>
      </c>
      <c r="H63" s="32">
        <v>0</v>
      </c>
      <c r="I63" s="32">
        <f>ROUND(ROUND(H63,2)*ROUND(G63,2),2)</f>
      </c>
      <c r="O63">
        <f>(I63*21)/100</f>
      </c>
      <c r="P63" t="s">
        <v>26</v>
      </c>
    </row>
    <row r="64" spans="1:5" ht="12">
      <c r="A64" s="33" t="s">
        <v>53</v>
      </c>
      <c r="E64" s="34" t="s">
        <v>50</v>
      </c>
    </row>
    <row r="65" spans="1:5" ht="12">
      <c r="A65" s="35" t="s">
        <v>54</v>
      </c>
      <c r="E65" s="36" t="s">
        <v>126</v>
      </c>
    </row>
    <row r="66" spans="1:5" ht="12">
      <c r="A66" t="s">
        <v>55</v>
      </c>
      <c r="E66" s="34" t="s">
        <v>50</v>
      </c>
    </row>
    <row r="67" spans="1:16" ht="12">
      <c r="A67" s="24" t="s">
        <v>48</v>
      </c>
      <c r="B67" s="29" t="s">
        <v>127</v>
      </c>
      <c r="C67" s="29" t="s">
        <v>128</v>
      </c>
      <c r="D67" s="24" t="s">
        <v>50</v>
      </c>
      <c r="E67" s="30" t="s">
        <v>129</v>
      </c>
      <c r="F67" s="31" t="s">
        <v>83</v>
      </c>
      <c r="G67" s="32">
        <v>1072.6</v>
      </c>
      <c r="H67" s="32">
        <v>0</v>
      </c>
      <c r="I67" s="32">
        <f>ROUND(ROUND(H67,2)*ROUND(G67,2),2)</f>
      </c>
      <c r="O67">
        <f>(I67*21)/100</f>
      </c>
      <c r="P67" t="s">
        <v>26</v>
      </c>
    </row>
    <row r="68" spans="1:5" ht="12">
      <c r="A68" s="33" t="s">
        <v>53</v>
      </c>
      <c r="E68" s="34" t="s">
        <v>50</v>
      </c>
    </row>
    <row r="69" spans="1:5" ht="30">
      <c r="A69" s="35" t="s">
        <v>54</v>
      </c>
      <c r="E69" s="36" t="s">
        <v>130</v>
      </c>
    </row>
    <row r="70" spans="1:5" ht="12">
      <c r="A70" t="s">
        <v>55</v>
      </c>
      <c r="E70" s="34" t="s">
        <v>50</v>
      </c>
    </row>
    <row r="71" spans="1:16" ht="12">
      <c r="A71" s="24" t="s">
        <v>48</v>
      </c>
      <c r="B71" s="29" t="s">
        <v>131</v>
      </c>
      <c r="C71" s="29" t="s">
        <v>132</v>
      </c>
      <c r="D71" s="24" t="s">
        <v>50</v>
      </c>
      <c r="E71" s="30" t="s">
        <v>133</v>
      </c>
      <c r="F71" s="31" t="s">
        <v>83</v>
      </c>
      <c r="G71" s="32">
        <v>306</v>
      </c>
      <c r="H71" s="32">
        <v>0</v>
      </c>
      <c r="I71" s="32">
        <f>ROUND(ROUND(H71,2)*ROUND(G71,2),2)</f>
      </c>
      <c r="O71">
        <f>(I71*21)/100</f>
      </c>
      <c r="P71" t="s">
        <v>26</v>
      </c>
    </row>
    <row r="72" spans="1:5" ht="12">
      <c r="A72" s="33" t="s">
        <v>53</v>
      </c>
      <c r="E72" s="34" t="s">
        <v>50</v>
      </c>
    </row>
    <row r="73" spans="1:5" ht="12">
      <c r="A73" s="35" t="s">
        <v>54</v>
      </c>
      <c r="E73" s="36" t="s">
        <v>134</v>
      </c>
    </row>
    <row r="74" spans="1:5" ht="12">
      <c r="A74" t="s">
        <v>55</v>
      </c>
      <c r="E74" s="34" t="s">
        <v>50</v>
      </c>
    </row>
    <row r="75" spans="1:16" ht="12">
      <c r="A75" s="24" t="s">
        <v>48</v>
      </c>
      <c r="B75" s="29" t="s">
        <v>135</v>
      </c>
      <c r="C75" s="29" t="s">
        <v>136</v>
      </c>
      <c r="D75" s="24" t="s">
        <v>50</v>
      </c>
      <c r="E75" s="30" t="s">
        <v>137</v>
      </c>
      <c r="F75" s="31" t="s">
        <v>83</v>
      </c>
      <c r="G75" s="32">
        <v>146.93</v>
      </c>
      <c r="H75" s="32">
        <v>0</v>
      </c>
      <c r="I75" s="32">
        <f>ROUND(ROUND(H75,2)*ROUND(G75,2),2)</f>
      </c>
      <c r="O75">
        <f>(I75*21)/100</f>
      </c>
      <c r="P75" t="s">
        <v>26</v>
      </c>
    </row>
    <row r="76" spans="1:5" ht="12">
      <c r="A76" s="33" t="s">
        <v>53</v>
      </c>
      <c r="E76" s="34" t="s">
        <v>50</v>
      </c>
    </row>
    <row r="77" spans="1:5" ht="12">
      <c r="A77" s="35" t="s">
        <v>54</v>
      </c>
      <c r="E77" s="36" t="s">
        <v>50</v>
      </c>
    </row>
    <row r="78" spans="1:5" ht="12">
      <c r="A78" t="s">
        <v>55</v>
      </c>
      <c r="E78" s="34" t="s">
        <v>50</v>
      </c>
    </row>
    <row r="79" spans="1:16" ht="12">
      <c r="A79" s="24" t="s">
        <v>48</v>
      </c>
      <c r="B79" s="29" t="s">
        <v>138</v>
      </c>
      <c r="C79" s="29" t="s">
        <v>139</v>
      </c>
      <c r="D79" s="24" t="s">
        <v>50</v>
      </c>
      <c r="E79" s="30" t="s">
        <v>140</v>
      </c>
      <c r="F79" s="31" t="s">
        <v>83</v>
      </c>
      <c r="G79" s="32">
        <v>47.71</v>
      </c>
      <c r="H79" s="32">
        <v>0</v>
      </c>
      <c r="I79" s="32">
        <f>ROUND(ROUND(H79,2)*ROUND(G79,2),2)</f>
      </c>
      <c r="O79">
        <f>(I79*21)/100</f>
      </c>
      <c r="P79" t="s">
        <v>26</v>
      </c>
    </row>
    <row r="80" spans="1:5" ht="12">
      <c r="A80" s="33" t="s">
        <v>53</v>
      </c>
      <c r="E80" s="34" t="s">
        <v>50</v>
      </c>
    </row>
    <row r="81" spans="1:5" ht="12">
      <c r="A81" s="35" t="s">
        <v>54</v>
      </c>
      <c r="E81" s="36" t="s">
        <v>50</v>
      </c>
    </row>
    <row r="82" spans="1:5" ht="12">
      <c r="A82" t="s">
        <v>55</v>
      </c>
      <c r="E82" s="34" t="s">
        <v>50</v>
      </c>
    </row>
    <row r="83" spans="1:16" ht="12">
      <c r="A83" s="24" t="s">
        <v>48</v>
      </c>
      <c r="B83" s="29" t="s">
        <v>141</v>
      </c>
      <c r="C83" s="29" t="s">
        <v>142</v>
      </c>
      <c r="D83" s="24" t="s">
        <v>50</v>
      </c>
      <c r="E83" s="30" t="s">
        <v>143</v>
      </c>
      <c r="F83" s="31" t="s">
        <v>93</v>
      </c>
      <c r="G83" s="32">
        <v>2913</v>
      </c>
      <c r="H83" s="32">
        <v>0</v>
      </c>
      <c r="I83" s="32">
        <f>ROUND(ROUND(H83,2)*ROUND(G83,2),2)</f>
      </c>
      <c r="O83">
        <f>(I83*21)/100</f>
      </c>
      <c r="P83" t="s">
        <v>26</v>
      </c>
    </row>
    <row r="84" spans="1:5" ht="12">
      <c r="A84" s="33" t="s">
        <v>53</v>
      </c>
      <c r="E84" s="34" t="s">
        <v>50</v>
      </c>
    </row>
    <row r="85" spans="1:5" ht="60.75">
      <c r="A85" s="35" t="s">
        <v>54</v>
      </c>
      <c r="E85" s="36" t="s">
        <v>144</v>
      </c>
    </row>
    <row r="86" spans="1:5" ht="12">
      <c r="A86" t="s">
        <v>55</v>
      </c>
      <c r="E86" s="34" t="s">
        <v>50</v>
      </c>
    </row>
    <row r="87" spans="1:16" ht="12">
      <c r="A87" s="24" t="s">
        <v>48</v>
      </c>
      <c r="B87" s="29" t="s">
        <v>145</v>
      </c>
      <c r="C87" s="29" t="s">
        <v>146</v>
      </c>
      <c r="D87" s="24" t="s">
        <v>50</v>
      </c>
      <c r="E87" s="30" t="s">
        <v>147</v>
      </c>
      <c r="F87" s="31" t="s">
        <v>93</v>
      </c>
      <c r="G87" s="32">
        <v>901.1</v>
      </c>
      <c r="H87" s="32">
        <v>0</v>
      </c>
      <c r="I87" s="32">
        <f>ROUND(ROUND(H87,2)*ROUND(G87,2),2)</f>
      </c>
      <c r="O87">
        <f>(I87*21)/100</f>
      </c>
      <c r="P87" t="s">
        <v>26</v>
      </c>
    </row>
    <row r="88" spans="1:5" ht="12">
      <c r="A88" s="33" t="s">
        <v>53</v>
      </c>
      <c r="E88" s="34" t="s">
        <v>50</v>
      </c>
    </row>
    <row r="89" spans="1:5" ht="30">
      <c r="A89" s="35" t="s">
        <v>54</v>
      </c>
      <c r="E89" s="36" t="s">
        <v>148</v>
      </c>
    </row>
    <row r="90" spans="1:5" ht="12">
      <c r="A90" t="s">
        <v>55</v>
      </c>
      <c r="E90" s="34" t="s">
        <v>50</v>
      </c>
    </row>
    <row r="91" spans="1:16" ht="12">
      <c r="A91" s="24" t="s">
        <v>48</v>
      </c>
      <c r="B91" s="29" t="s">
        <v>149</v>
      </c>
      <c r="C91" s="29" t="s">
        <v>150</v>
      </c>
      <c r="D91" s="24" t="s">
        <v>50</v>
      </c>
      <c r="E91" s="30" t="s">
        <v>151</v>
      </c>
      <c r="F91" s="31" t="s">
        <v>93</v>
      </c>
      <c r="G91" s="32">
        <v>901.1</v>
      </c>
      <c r="H91" s="32">
        <v>0</v>
      </c>
      <c r="I91" s="32">
        <f>ROUND(ROUND(H91,2)*ROUND(G91,2),2)</f>
      </c>
      <c r="O91">
        <f>(I91*21)/100</f>
      </c>
      <c r="P91" t="s">
        <v>26</v>
      </c>
    </row>
    <row r="92" spans="1:5" ht="12">
      <c r="A92" s="33" t="s">
        <v>53</v>
      </c>
      <c r="E92" s="34" t="s">
        <v>50</v>
      </c>
    </row>
    <row r="93" spans="1:5" ht="12">
      <c r="A93" s="35" t="s">
        <v>54</v>
      </c>
      <c r="E93" s="36" t="s">
        <v>152</v>
      </c>
    </row>
    <row r="94" spans="1:5" ht="12">
      <c r="A94" t="s">
        <v>55</v>
      </c>
      <c r="E94" s="34" t="s">
        <v>50</v>
      </c>
    </row>
    <row r="95" spans="1:18" ht="12.75" customHeight="1">
      <c r="A95" s="6" t="s">
        <v>46</v>
      </c>
      <c r="B95" s="6"/>
      <c r="C95" s="39" t="s">
        <v>26</v>
      </c>
      <c r="D95" s="6"/>
      <c r="E95" s="27" t="s">
        <v>153</v>
      </c>
      <c r="F95" s="6"/>
      <c r="G95" s="6"/>
      <c r="H95" s="6"/>
      <c r="I95" s="40">
        <f>0+Q95</f>
      </c>
      <c r="O95">
        <f>0+R95</f>
      </c>
      <c r="Q95">
        <f>0+I96</f>
      </c>
      <c r="R95">
        <f>0+O96</f>
      </c>
    </row>
    <row r="96" spans="1:16" ht="12">
      <c r="A96" s="24" t="s">
        <v>48</v>
      </c>
      <c r="B96" s="29" t="s">
        <v>154</v>
      </c>
      <c r="C96" s="29" t="s">
        <v>155</v>
      </c>
      <c r="D96" s="24" t="s">
        <v>50</v>
      </c>
      <c r="E96" s="30" t="s">
        <v>156</v>
      </c>
      <c r="F96" s="31" t="s">
        <v>83</v>
      </c>
      <c r="G96" s="32">
        <v>840</v>
      </c>
      <c r="H96" s="32">
        <v>0</v>
      </c>
      <c r="I96" s="32">
        <f>ROUND(ROUND(H96,2)*ROUND(G96,2),2)</f>
      </c>
      <c r="O96">
        <f>(I96*21)/100</f>
      </c>
      <c r="P96" t="s">
        <v>26</v>
      </c>
    </row>
    <row r="97" spans="1:5" ht="12">
      <c r="A97" s="33" t="s">
        <v>53</v>
      </c>
      <c r="E97" s="34" t="s">
        <v>50</v>
      </c>
    </row>
    <row r="98" spans="1:5" ht="12">
      <c r="A98" s="35" t="s">
        <v>54</v>
      </c>
      <c r="E98" s="36" t="s">
        <v>157</v>
      </c>
    </row>
    <row r="99" spans="1:5" ht="12">
      <c r="A99" t="s">
        <v>55</v>
      </c>
      <c r="E99" s="34" t="s">
        <v>50</v>
      </c>
    </row>
    <row r="100" spans="1:18" ht="12.75" customHeight="1">
      <c r="A100" s="6" t="s">
        <v>46</v>
      </c>
      <c r="B100" s="6"/>
      <c r="C100" s="39" t="s">
        <v>34</v>
      </c>
      <c r="D100" s="6"/>
      <c r="E100" s="27" t="s">
        <v>158</v>
      </c>
      <c r="F100" s="6"/>
      <c r="G100" s="6"/>
      <c r="H100" s="6"/>
      <c r="I100" s="40">
        <f>0+Q100</f>
      </c>
      <c r="O100">
        <f>0+R100</f>
      </c>
      <c r="Q100">
        <f>0+I101</f>
      </c>
      <c r="R100">
        <f>0+O101</f>
      </c>
    </row>
    <row r="101" spans="1:16" ht="12">
      <c r="A101" s="24" t="s">
        <v>48</v>
      </c>
      <c r="B101" s="29" t="s">
        <v>159</v>
      </c>
      <c r="C101" s="29" t="s">
        <v>160</v>
      </c>
      <c r="D101" s="24" t="s">
        <v>50</v>
      </c>
      <c r="E101" s="30" t="s">
        <v>161</v>
      </c>
      <c r="F101" s="31" t="s">
        <v>87</v>
      </c>
      <c r="G101" s="32">
        <v>0.23</v>
      </c>
      <c r="H101" s="32">
        <v>0</v>
      </c>
      <c r="I101" s="32">
        <f>ROUND(ROUND(H101,2)*ROUND(G101,2),2)</f>
      </c>
      <c r="O101">
        <f>(I101*21)/100</f>
      </c>
      <c r="P101" t="s">
        <v>26</v>
      </c>
    </row>
    <row r="102" spans="1:5" ht="12">
      <c r="A102" s="33" t="s">
        <v>53</v>
      </c>
      <c r="E102" s="34" t="s">
        <v>50</v>
      </c>
    </row>
    <row r="103" spans="1:5" ht="12">
      <c r="A103" s="35" t="s">
        <v>54</v>
      </c>
      <c r="E103" s="36" t="s">
        <v>50</v>
      </c>
    </row>
    <row r="104" spans="1:5" ht="30">
      <c r="A104" t="s">
        <v>55</v>
      </c>
      <c r="E104" s="34" t="s">
        <v>162</v>
      </c>
    </row>
    <row r="105" spans="1:18" ht="12.75" customHeight="1">
      <c r="A105" s="6" t="s">
        <v>46</v>
      </c>
      <c r="B105" s="6"/>
      <c r="C105" s="39" t="s">
        <v>36</v>
      </c>
      <c r="D105" s="6"/>
      <c r="E105" s="27" t="s">
        <v>163</v>
      </c>
      <c r="F105" s="6"/>
      <c r="G105" s="6"/>
      <c r="H105" s="6"/>
      <c r="I105" s="40">
        <f>0+Q105</f>
      </c>
      <c r="O105">
        <f>0+R105</f>
      </c>
      <c r="Q105">
        <f>0+I106</f>
      </c>
      <c r="R105">
        <f>0+O106</f>
      </c>
    </row>
    <row r="106" spans="1:16" ht="12">
      <c r="A106" s="24" t="s">
        <v>48</v>
      </c>
      <c r="B106" s="29" t="s">
        <v>164</v>
      </c>
      <c r="C106" s="29" t="s">
        <v>165</v>
      </c>
      <c r="D106" s="24" t="s">
        <v>50</v>
      </c>
      <c r="E106" s="30" t="s">
        <v>166</v>
      </c>
      <c r="F106" s="31" t="s">
        <v>83</v>
      </c>
      <c r="G106" s="32">
        <v>10.46</v>
      </c>
      <c r="H106" s="32">
        <v>0</v>
      </c>
      <c r="I106" s="32">
        <f>ROUND(ROUND(H106,2)*ROUND(G106,2),2)</f>
      </c>
      <c r="O106">
        <f>(I106*21)/100</f>
      </c>
      <c r="P106" t="s">
        <v>26</v>
      </c>
    </row>
    <row r="107" spans="1:5" ht="12">
      <c r="A107" s="33" t="s">
        <v>53</v>
      </c>
      <c r="E107" s="34" t="s">
        <v>50</v>
      </c>
    </row>
    <row r="108" spans="1:5" ht="12">
      <c r="A108" s="35" t="s">
        <v>54</v>
      </c>
      <c r="E108" s="36" t="s">
        <v>167</v>
      </c>
    </row>
    <row r="109" spans="1:5" ht="12">
      <c r="A109" t="s">
        <v>55</v>
      </c>
      <c r="E109" s="34" t="s">
        <v>50</v>
      </c>
    </row>
    <row r="110" spans="1:18" ht="12.75" customHeight="1">
      <c r="A110" s="6" t="s">
        <v>46</v>
      </c>
      <c r="B110" s="6"/>
      <c r="C110" s="39" t="s">
        <v>38</v>
      </c>
      <c r="D110" s="6"/>
      <c r="E110" s="27" t="s">
        <v>79</v>
      </c>
      <c r="F110" s="6"/>
      <c r="G110" s="6"/>
      <c r="H110" s="6"/>
      <c r="I110" s="40">
        <f>0+Q110</f>
      </c>
      <c r="O110">
        <f>0+R110</f>
      </c>
      <c r="Q110">
        <f>0+I111+I115+I119+I123+I127+I131+I135+I139+I143+I147+I151+I155+I159</f>
      </c>
      <c r="R110">
        <f>0+O111+O115+O119+O123+O127+O131+O135+O139+O143+O147+O151+O155+O159</f>
      </c>
    </row>
    <row r="111" spans="1:16" ht="12">
      <c r="A111" s="24" t="s">
        <v>48</v>
      </c>
      <c r="B111" s="29" t="s">
        <v>168</v>
      </c>
      <c r="C111" s="29" t="s">
        <v>169</v>
      </c>
      <c r="D111" s="24" t="s">
        <v>50</v>
      </c>
      <c r="E111" s="30" t="s">
        <v>170</v>
      </c>
      <c r="F111" s="31" t="s">
        <v>93</v>
      </c>
      <c r="G111" s="32">
        <v>1956</v>
      </c>
      <c r="H111" s="32">
        <v>0</v>
      </c>
      <c r="I111" s="32">
        <f>ROUND(ROUND(H111,2)*ROUND(G111,2),2)</f>
      </c>
      <c r="O111">
        <f>(I111*21)/100</f>
      </c>
      <c r="P111" t="s">
        <v>26</v>
      </c>
    </row>
    <row r="112" spans="1:5" ht="12">
      <c r="A112" s="33" t="s">
        <v>53</v>
      </c>
      <c r="E112" s="34" t="s">
        <v>50</v>
      </c>
    </row>
    <row r="113" spans="1:5" ht="12">
      <c r="A113" s="35" t="s">
        <v>54</v>
      </c>
      <c r="E113" s="36" t="s">
        <v>171</v>
      </c>
    </row>
    <row r="114" spans="1:5" ht="12">
      <c r="A114" t="s">
        <v>55</v>
      </c>
      <c r="E114" s="34" t="s">
        <v>50</v>
      </c>
    </row>
    <row r="115" spans="1:16" ht="12">
      <c r="A115" s="24" t="s">
        <v>48</v>
      </c>
      <c r="B115" s="29" t="s">
        <v>172</v>
      </c>
      <c r="C115" s="29" t="s">
        <v>173</v>
      </c>
      <c r="D115" s="24" t="s">
        <v>50</v>
      </c>
      <c r="E115" s="30" t="s">
        <v>174</v>
      </c>
      <c r="F115" s="31" t="s">
        <v>93</v>
      </c>
      <c r="G115" s="32">
        <v>113</v>
      </c>
      <c r="H115" s="32">
        <v>0</v>
      </c>
      <c r="I115" s="32">
        <f>ROUND(ROUND(H115,2)*ROUND(G115,2),2)</f>
      </c>
      <c r="O115">
        <f>(I115*21)/100</f>
      </c>
      <c r="P115" t="s">
        <v>26</v>
      </c>
    </row>
    <row r="116" spans="1:5" ht="12">
      <c r="A116" s="33" t="s">
        <v>53</v>
      </c>
      <c r="E116" s="34" t="s">
        <v>50</v>
      </c>
    </row>
    <row r="117" spans="1:5" ht="12">
      <c r="A117" s="35" t="s">
        <v>54</v>
      </c>
      <c r="E117" s="36" t="s">
        <v>175</v>
      </c>
    </row>
    <row r="118" spans="1:5" ht="12">
      <c r="A118" t="s">
        <v>55</v>
      </c>
      <c r="E118" s="34" t="s">
        <v>50</v>
      </c>
    </row>
    <row r="119" spans="1:16" ht="12">
      <c r="A119" s="24" t="s">
        <v>48</v>
      </c>
      <c r="B119" s="29" t="s">
        <v>176</v>
      </c>
      <c r="C119" s="29" t="s">
        <v>177</v>
      </c>
      <c r="D119" s="24" t="s">
        <v>50</v>
      </c>
      <c r="E119" s="30" t="s">
        <v>178</v>
      </c>
      <c r="F119" s="31" t="s">
        <v>93</v>
      </c>
      <c r="G119" s="32">
        <v>2498</v>
      </c>
      <c r="H119" s="32">
        <v>0</v>
      </c>
      <c r="I119" s="32">
        <f>ROUND(ROUND(H119,2)*ROUND(G119,2),2)</f>
      </c>
      <c r="O119">
        <f>(I119*21)/100</f>
      </c>
      <c r="P119" t="s">
        <v>26</v>
      </c>
    </row>
    <row r="120" spans="1:5" ht="12">
      <c r="A120" s="33" t="s">
        <v>53</v>
      </c>
      <c r="E120" s="34" t="s">
        <v>50</v>
      </c>
    </row>
    <row r="121" spans="1:5" ht="30">
      <c r="A121" s="35" t="s">
        <v>54</v>
      </c>
      <c r="E121" s="36" t="s">
        <v>179</v>
      </c>
    </row>
    <row r="122" spans="1:5" ht="12">
      <c r="A122" t="s">
        <v>55</v>
      </c>
      <c r="E122" s="34" t="s">
        <v>50</v>
      </c>
    </row>
    <row r="123" spans="1:16" ht="12">
      <c r="A123" s="24" t="s">
        <v>48</v>
      </c>
      <c r="B123" s="29" t="s">
        <v>180</v>
      </c>
      <c r="C123" s="29" t="s">
        <v>181</v>
      </c>
      <c r="D123" s="24" t="s">
        <v>50</v>
      </c>
      <c r="E123" s="30" t="s">
        <v>182</v>
      </c>
      <c r="F123" s="31" t="s">
        <v>93</v>
      </c>
      <c r="G123" s="32">
        <v>180</v>
      </c>
      <c r="H123" s="32">
        <v>0</v>
      </c>
      <c r="I123" s="32">
        <f>ROUND(ROUND(H123,2)*ROUND(G123,2),2)</f>
      </c>
      <c r="O123">
        <f>(I123*21)/100</f>
      </c>
      <c r="P123" t="s">
        <v>26</v>
      </c>
    </row>
    <row r="124" spans="1:5" ht="12">
      <c r="A124" s="33" t="s">
        <v>53</v>
      </c>
      <c r="E124" s="34" t="s">
        <v>50</v>
      </c>
    </row>
    <row r="125" spans="1:5" ht="12">
      <c r="A125" s="35" t="s">
        <v>54</v>
      </c>
      <c r="E125" s="36" t="s">
        <v>183</v>
      </c>
    </row>
    <row r="126" spans="1:5" ht="12">
      <c r="A126" t="s">
        <v>55</v>
      </c>
      <c r="E126" s="34" t="s">
        <v>50</v>
      </c>
    </row>
    <row r="127" spans="1:16" ht="12">
      <c r="A127" s="24" t="s">
        <v>48</v>
      </c>
      <c r="B127" s="29" t="s">
        <v>184</v>
      </c>
      <c r="C127" s="29" t="s">
        <v>185</v>
      </c>
      <c r="D127" s="24" t="s">
        <v>50</v>
      </c>
      <c r="E127" s="30" t="s">
        <v>186</v>
      </c>
      <c r="F127" s="31" t="s">
        <v>93</v>
      </c>
      <c r="G127" s="32">
        <v>1120</v>
      </c>
      <c r="H127" s="32">
        <v>0</v>
      </c>
      <c r="I127" s="32">
        <f>ROUND(ROUND(H127,2)*ROUND(G127,2),2)</f>
      </c>
      <c r="O127">
        <f>(I127*21)/100</f>
      </c>
      <c r="P127" t="s">
        <v>26</v>
      </c>
    </row>
    <row r="128" spans="1:5" ht="12">
      <c r="A128" s="33" t="s">
        <v>53</v>
      </c>
      <c r="E128" s="34" t="s">
        <v>50</v>
      </c>
    </row>
    <row r="129" spans="1:5" ht="12">
      <c r="A129" s="35" t="s">
        <v>54</v>
      </c>
      <c r="E129" s="36" t="s">
        <v>50</v>
      </c>
    </row>
    <row r="130" spans="1:5" ht="12">
      <c r="A130" t="s">
        <v>55</v>
      </c>
      <c r="E130" s="34" t="s">
        <v>50</v>
      </c>
    </row>
    <row r="131" spans="1:16" ht="12">
      <c r="A131" s="24" t="s">
        <v>48</v>
      </c>
      <c r="B131" s="29" t="s">
        <v>187</v>
      </c>
      <c r="C131" s="29" t="s">
        <v>188</v>
      </c>
      <c r="D131" s="24" t="s">
        <v>50</v>
      </c>
      <c r="E131" s="30" t="s">
        <v>189</v>
      </c>
      <c r="F131" s="31" t="s">
        <v>93</v>
      </c>
      <c r="G131" s="32">
        <v>6510</v>
      </c>
      <c r="H131" s="32">
        <v>0</v>
      </c>
      <c r="I131" s="32">
        <f>ROUND(ROUND(H131,2)*ROUND(G131,2),2)</f>
      </c>
      <c r="O131">
        <f>(I131*21)/100</f>
      </c>
      <c r="P131" t="s">
        <v>26</v>
      </c>
    </row>
    <row r="132" spans="1:5" ht="12">
      <c r="A132" s="33" t="s">
        <v>53</v>
      </c>
      <c r="E132" s="34" t="s">
        <v>50</v>
      </c>
    </row>
    <row r="133" spans="1:5" ht="12">
      <c r="A133" s="35" t="s">
        <v>54</v>
      </c>
      <c r="E133" s="36" t="s">
        <v>190</v>
      </c>
    </row>
    <row r="134" spans="1:5" ht="12">
      <c r="A134" t="s">
        <v>55</v>
      </c>
      <c r="E134" s="34" t="s">
        <v>50</v>
      </c>
    </row>
    <row r="135" spans="1:16" ht="12">
      <c r="A135" s="24" t="s">
        <v>48</v>
      </c>
      <c r="B135" s="29" t="s">
        <v>191</v>
      </c>
      <c r="C135" s="29" t="s">
        <v>192</v>
      </c>
      <c r="D135" s="24" t="s">
        <v>50</v>
      </c>
      <c r="E135" s="30" t="s">
        <v>193</v>
      </c>
      <c r="F135" s="31" t="s">
        <v>93</v>
      </c>
      <c r="G135" s="32">
        <v>12710</v>
      </c>
      <c r="H135" s="32">
        <v>0</v>
      </c>
      <c r="I135" s="32">
        <f>ROUND(ROUND(H135,2)*ROUND(G135,2),2)</f>
      </c>
      <c r="O135">
        <f>(I135*21)/100</f>
      </c>
      <c r="P135" t="s">
        <v>26</v>
      </c>
    </row>
    <row r="136" spans="1:5" ht="12">
      <c r="A136" s="33" t="s">
        <v>53</v>
      </c>
      <c r="E136" s="34" t="s">
        <v>50</v>
      </c>
    </row>
    <row r="137" spans="1:5" ht="30">
      <c r="A137" s="35" t="s">
        <v>54</v>
      </c>
      <c r="E137" s="36" t="s">
        <v>194</v>
      </c>
    </row>
    <row r="138" spans="1:5" ht="12">
      <c r="A138" t="s">
        <v>55</v>
      </c>
      <c r="E138" s="34" t="s">
        <v>50</v>
      </c>
    </row>
    <row r="139" spans="1:16" ht="12">
      <c r="A139" s="24" t="s">
        <v>48</v>
      </c>
      <c r="B139" s="29" t="s">
        <v>195</v>
      </c>
      <c r="C139" s="29" t="s">
        <v>196</v>
      </c>
      <c r="D139" s="24" t="s">
        <v>50</v>
      </c>
      <c r="E139" s="30" t="s">
        <v>197</v>
      </c>
      <c r="F139" s="31" t="s">
        <v>93</v>
      </c>
      <c r="G139" s="32">
        <v>180</v>
      </c>
      <c r="H139" s="32">
        <v>0</v>
      </c>
      <c r="I139" s="32">
        <f>ROUND(ROUND(H139,2)*ROUND(G139,2),2)</f>
      </c>
      <c r="O139">
        <f>(I139*21)/100</f>
      </c>
      <c r="P139" t="s">
        <v>26</v>
      </c>
    </row>
    <row r="140" spans="1:5" ht="12">
      <c r="A140" s="33" t="s">
        <v>53</v>
      </c>
      <c r="E140" s="34" t="s">
        <v>50</v>
      </c>
    </row>
    <row r="141" spans="1:5" ht="12">
      <c r="A141" s="35" t="s">
        <v>54</v>
      </c>
      <c r="E141" s="36" t="s">
        <v>183</v>
      </c>
    </row>
    <row r="142" spans="1:5" ht="12">
      <c r="A142" t="s">
        <v>55</v>
      </c>
      <c r="E142" s="34" t="s">
        <v>50</v>
      </c>
    </row>
    <row r="143" spans="1:16" ht="12">
      <c r="A143" s="24" t="s">
        <v>48</v>
      </c>
      <c r="B143" s="29" t="s">
        <v>198</v>
      </c>
      <c r="C143" s="29" t="s">
        <v>199</v>
      </c>
      <c r="D143" s="24" t="s">
        <v>50</v>
      </c>
      <c r="E143" s="30" t="s">
        <v>200</v>
      </c>
      <c r="F143" s="31" t="s">
        <v>93</v>
      </c>
      <c r="G143" s="32">
        <v>7486.5</v>
      </c>
      <c r="H143" s="32">
        <v>0</v>
      </c>
      <c r="I143" s="32">
        <f>ROUND(ROUND(H143,2)*ROUND(G143,2),2)</f>
      </c>
      <c r="O143">
        <f>(I143*21)/100</f>
      </c>
      <c r="P143" t="s">
        <v>26</v>
      </c>
    </row>
    <row r="144" spans="1:5" ht="12">
      <c r="A144" s="33" t="s">
        <v>53</v>
      </c>
      <c r="E144" s="34" t="s">
        <v>50</v>
      </c>
    </row>
    <row r="145" spans="1:5" ht="12">
      <c r="A145" s="35" t="s">
        <v>54</v>
      </c>
      <c r="E145" s="36" t="s">
        <v>201</v>
      </c>
    </row>
    <row r="146" spans="1:5" ht="12">
      <c r="A146" t="s">
        <v>55</v>
      </c>
      <c r="E146" s="34" t="s">
        <v>50</v>
      </c>
    </row>
    <row r="147" spans="1:16" ht="12">
      <c r="A147" s="24" t="s">
        <v>48</v>
      </c>
      <c r="B147" s="29" t="s">
        <v>202</v>
      </c>
      <c r="C147" s="29" t="s">
        <v>203</v>
      </c>
      <c r="D147" s="24" t="s">
        <v>50</v>
      </c>
      <c r="E147" s="30" t="s">
        <v>204</v>
      </c>
      <c r="F147" s="31" t="s">
        <v>93</v>
      </c>
      <c r="G147" s="32">
        <v>180</v>
      </c>
      <c r="H147" s="32">
        <v>0</v>
      </c>
      <c r="I147" s="32">
        <f>ROUND(ROUND(H147,2)*ROUND(G147,2),2)</f>
      </c>
      <c r="O147">
        <f>(I147*21)/100</f>
      </c>
      <c r="P147" t="s">
        <v>26</v>
      </c>
    </row>
    <row r="148" spans="1:5" ht="12">
      <c r="A148" s="33" t="s">
        <v>53</v>
      </c>
      <c r="E148" s="34" t="s">
        <v>50</v>
      </c>
    </row>
    <row r="149" spans="1:5" ht="12">
      <c r="A149" s="35" t="s">
        <v>54</v>
      </c>
      <c r="E149" s="36" t="s">
        <v>183</v>
      </c>
    </row>
    <row r="150" spans="1:5" ht="12">
      <c r="A150" t="s">
        <v>55</v>
      </c>
      <c r="E150" s="34" t="s">
        <v>50</v>
      </c>
    </row>
    <row r="151" spans="1:16" ht="12">
      <c r="A151" s="24" t="s">
        <v>48</v>
      </c>
      <c r="B151" s="29" t="s">
        <v>205</v>
      </c>
      <c r="C151" s="29" t="s">
        <v>206</v>
      </c>
      <c r="D151" s="24" t="s">
        <v>50</v>
      </c>
      <c r="E151" s="30" t="s">
        <v>207</v>
      </c>
      <c r="F151" s="31" t="s">
        <v>93</v>
      </c>
      <c r="G151" s="32">
        <v>6200</v>
      </c>
      <c r="H151" s="32">
        <v>0</v>
      </c>
      <c r="I151" s="32">
        <f>ROUND(ROUND(H151,2)*ROUND(G151,2),2)</f>
      </c>
      <c r="O151">
        <f>(I151*21)/100</f>
      </c>
      <c r="P151" t="s">
        <v>26</v>
      </c>
    </row>
    <row r="152" spans="1:5" ht="12">
      <c r="A152" s="33" t="s">
        <v>53</v>
      </c>
      <c r="E152" s="34" t="s">
        <v>50</v>
      </c>
    </row>
    <row r="153" spans="1:5" ht="30">
      <c r="A153" s="35" t="s">
        <v>54</v>
      </c>
      <c r="E153" s="36" t="s">
        <v>208</v>
      </c>
    </row>
    <row r="154" spans="1:5" ht="12">
      <c r="A154" t="s">
        <v>55</v>
      </c>
      <c r="E154" s="34" t="s">
        <v>50</v>
      </c>
    </row>
    <row r="155" spans="1:16" ht="12">
      <c r="A155" s="24" t="s">
        <v>48</v>
      </c>
      <c r="B155" s="29" t="s">
        <v>209</v>
      </c>
      <c r="C155" s="29" t="s">
        <v>210</v>
      </c>
      <c r="D155" s="24" t="s">
        <v>50</v>
      </c>
      <c r="E155" s="30" t="s">
        <v>211</v>
      </c>
      <c r="F155" s="31" t="s">
        <v>93</v>
      </c>
      <c r="G155" s="32">
        <v>6510</v>
      </c>
      <c r="H155" s="32">
        <v>0</v>
      </c>
      <c r="I155" s="32">
        <f>ROUND(ROUND(H155,2)*ROUND(G155,2),2)</f>
      </c>
      <c r="O155">
        <f>(I155*21)/100</f>
      </c>
      <c r="P155" t="s">
        <v>26</v>
      </c>
    </row>
    <row r="156" spans="1:5" ht="12">
      <c r="A156" s="33" t="s">
        <v>53</v>
      </c>
      <c r="E156" s="34" t="s">
        <v>50</v>
      </c>
    </row>
    <row r="157" spans="1:5" ht="12">
      <c r="A157" s="35" t="s">
        <v>54</v>
      </c>
      <c r="E157" s="36" t="s">
        <v>212</v>
      </c>
    </row>
    <row r="158" spans="1:5" ht="12">
      <c r="A158" t="s">
        <v>55</v>
      </c>
      <c r="E158" s="34" t="s">
        <v>50</v>
      </c>
    </row>
    <row r="159" spans="1:16" ht="12">
      <c r="A159" s="24" t="s">
        <v>48</v>
      </c>
      <c r="B159" s="29" t="s">
        <v>213</v>
      </c>
      <c r="C159" s="29" t="s">
        <v>214</v>
      </c>
      <c r="D159" s="24" t="s">
        <v>50</v>
      </c>
      <c r="E159" s="30" t="s">
        <v>215</v>
      </c>
      <c r="F159" s="31" t="s">
        <v>93</v>
      </c>
      <c r="G159" s="32">
        <v>113</v>
      </c>
      <c r="H159" s="32">
        <v>0</v>
      </c>
      <c r="I159" s="32">
        <f>ROUND(ROUND(H159,2)*ROUND(G159,2),2)</f>
      </c>
      <c r="O159">
        <f>(I159*21)/100</f>
      </c>
      <c r="P159" t="s">
        <v>26</v>
      </c>
    </row>
    <row r="160" spans="1:5" ht="12">
      <c r="A160" s="33" t="s">
        <v>53</v>
      </c>
      <c r="E160" s="34" t="s">
        <v>50</v>
      </c>
    </row>
    <row r="161" spans="1:5" ht="12">
      <c r="A161" s="35" t="s">
        <v>54</v>
      </c>
      <c r="E161" s="36" t="s">
        <v>216</v>
      </c>
    </row>
    <row r="162" spans="1:5" ht="12">
      <c r="A162" t="s">
        <v>55</v>
      </c>
      <c r="E162" s="34" t="s">
        <v>50</v>
      </c>
    </row>
    <row r="163" spans="1:18" ht="12.75" customHeight="1">
      <c r="A163" s="6" t="s">
        <v>46</v>
      </c>
      <c r="B163" s="6"/>
      <c r="C163" s="39" t="s">
        <v>69</v>
      </c>
      <c r="D163" s="6"/>
      <c r="E163" s="27" t="s">
        <v>217</v>
      </c>
      <c r="F163" s="6"/>
      <c r="G163" s="6"/>
      <c r="H163" s="6"/>
      <c r="I163" s="40">
        <f>0+Q163</f>
      </c>
      <c r="O163">
        <f>0+R163</f>
      </c>
      <c r="Q163">
        <f>0+I164</f>
      </c>
      <c r="R163">
        <f>0+O164</f>
      </c>
    </row>
    <row r="164" spans="1:16" ht="12">
      <c r="A164" s="24" t="s">
        <v>48</v>
      </c>
      <c r="B164" s="29" t="s">
        <v>218</v>
      </c>
      <c r="C164" s="29" t="s">
        <v>219</v>
      </c>
      <c r="D164" s="24" t="s">
        <v>50</v>
      </c>
      <c r="E164" s="30" t="s">
        <v>220</v>
      </c>
      <c r="F164" s="31" t="s">
        <v>93</v>
      </c>
      <c r="G164" s="32">
        <v>145.65</v>
      </c>
      <c r="H164" s="32">
        <v>0</v>
      </c>
      <c r="I164" s="32">
        <f>ROUND(ROUND(H164,2)*ROUND(G164,2),2)</f>
      </c>
      <c r="O164">
        <f>(I164*21)/100</f>
      </c>
      <c r="P164" t="s">
        <v>26</v>
      </c>
    </row>
    <row r="165" spans="1:5" ht="12">
      <c r="A165" s="33" t="s">
        <v>53</v>
      </c>
      <c r="E165" s="34" t="s">
        <v>50</v>
      </c>
    </row>
    <row r="166" spans="1:5" ht="30">
      <c r="A166" s="35" t="s">
        <v>54</v>
      </c>
      <c r="E166" s="36" t="s">
        <v>221</v>
      </c>
    </row>
    <row r="167" spans="1:5" ht="12">
      <c r="A167" t="s">
        <v>55</v>
      </c>
      <c r="E167" s="34" t="s">
        <v>50</v>
      </c>
    </row>
    <row r="168" spans="1:18" ht="12.75" customHeight="1">
      <c r="A168" s="6" t="s">
        <v>46</v>
      </c>
      <c r="B168" s="6"/>
      <c r="C168" s="39" t="s">
        <v>72</v>
      </c>
      <c r="D168" s="6"/>
      <c r="E168" s="27" t="s">
        <v>222</v>
      </c>
      <c r="F168" s="6"/>
      <c r="G168" s="6"/>
      <c r="H168" s="6"/>
      <c r="I168" s="40">
        <f>0+Q168</f>
      </c>
      <c r="O168">
        <f>0+R168</f>
      </c>
      <c r="Q168">
        <f>0+I169+I173+I177+I181+I185+I189+I193+I197+I201+I205+I209</f>
      </c>
      <c r="R168">
        <f>0+O169+O173+O177+O181+O185+O189+O193+O197+O201+O205+O209</f>
      </c>
    </row>
    <row r="169" spans="1:16" ht="12">
      <c r="A169" s="24" t="s">
        <v>48</v>
      </c>
      <c r="B169" s="29" t="s">
        <v>223</v>
      </c>
      <c r="C169" s="29" t="s">
        <v>224</v>
      </c>
      <c r="D169" s="24" t="s">
        <v>50</v>
      </c>
      <c r="E169" s="30" t="s">
        <v>225</v>
      </c>
      <c r="F169" s="31" t="s">
        <v>106</v>
      </c>
      <c r="G169" s="32">
        <v>47.4</v>
      </c>
      <c r="H169" s="32">
        <v>0</v>
      </c>
      <c r="I169" s="32">
        <f>ROUND(ROUND(H169,2)*ROUND(G169,2),2)</f>
      </c>
      <c r="O169">
        <f>(I169*21)/100</f>
      </c>
      <c r="P169" t="s">
        <v>26</v>
      </c>
    </row>
    <row r="170" spans="1:5" ht="12">
      <c r="A170" s="33" t="s">
        <v>53</v>
      </c>
      <c r="E170" s="34" t="s">
        <v>50</v>
      </c>
    </row>
    <row r="171" spans="1:5" ht="12">
      <c r="A171" s="35" t="s">
        <v>54</v>
      </c>
      <c r="E171" s="36" t="s">
        <v>226</v>
      </c>
    </row>
    <row r="172" spans="1:5" ht="12">
      <c r="A172" t="s">
        <v>55</v>
      </c>
      <c r="E172" s="34" t="s">
        <v>50</v>
      </c>
    </row>
    <row r="173" spans="1:16" ht="12">
      <c r="A173" s="24" t="s">
        <v>48</v>
      </c>
      <c r="B173" s="29" t="s">
        <v>227</v>
      </c>
      <c r="C173" s="29" t="s">
        <v>228</v>
      </c>
      <c r="D173" s="24" t="s">
        <v>50</v>
      </c>
      <c r="E173" s="30" t="s">
        <v>229</v>
      </c>
      <c r="F173" s="31" t="s">
        <v>106</v>
      </c>
      <c r="G173" s="32">
        <v>72.75</v>
      </c>
      <c r="H173" s="32">
        <v>0</v>
      </c>
      <c r="I173" s="32">
        <f>ROUND(ROUND(H173,2)*ROUND(G173,2),2)</f>
      </c>
      <c r="O173">
        <f>(I173*21)/100</f>
      </c>
      <c r="P173" t="s">
        <v>26</v>
      </c>
    </row>
    <row r="174" spans="1:5" ht="12">
      <c r="A174" s="33" t="s">
        <v>53</v>
      </c>
      <c r="E174" s="34" t="s">
        <v>50</v>
      </c>
    </row>
    <row r="175" spans="1:5" ht="12">
      <c r="A175" s="35" t="s">
        <v>54</v>
      </c>
      <c r="E175" s="36" t="s">
        <v>50</v>
      </c>
    </row>
    <row r="176" spans="1:5" ht="12">
      <c r="A176" t="s">
        <v>55</v>
      </c>
      <c r="E176" s="34" t="s">
        <v>50</v>
      </c>
    </row>
    <row r="177" spans="1:16" ht="12">
      <c r="A177" s="24" t="s">
        <v>48</v>
      </c>
      <c r="B177" s="29" t="s">
        <v>230</v>
      </c>
      <c r="C177" s="29" t="s">
        <v>231</v>
      </c>
      <c r="D177" s="24" t="s">
        <v>50</v>
      </c>
      <c r="E177" s="30" t="s">
        <v>232</v>
      </c>
      <c r="F177" s="31" t="s">
        <v>106</v>
      </c>
      <c r="G177" s="32">
        <v>10.6</v>
      </c>
      <c r="H177" s="32">
        <v>0</v>
      </c>
      <c r="I177" s="32">
        <f>ROUND(ROUND(H177,2)*ROUND(G177,2),2)</f>
      </c>
      <c r="O177">
        <f>(I177*21)/100</f>
      </c>
      <c r="P177" t="s">
        <v>26</v>
      </c>
    </row>
    <row r="178" spans="1:5" ht="12">
      <c r="A178" s="33" t="s">
        <v>53</v>
      </c>
      <c r="E178" s="34" t="s">
        <v>50</v>
      </c>
    </row>
    <row r="179" spans="1:5" ht="12">
      <c r="A179" s="35" t="s">
        <v>54</v>
      </c>
      <c r="E179" s="36" t="s">
        <v>50</v>
      </c>
    </row>
    <row r="180" spans="1:5" ht="12">
      <c r="A180" t="s">
        <v>55</v>
      </c>
      <c r="E180" s="34" t="s">
        <v>50</v>
      </c>
    </row>
    <row r="181" spans="1:16" ht="12">
      <c r="A181" s="24" t="s">
        <v>48</v>
      </c>
      <c r="B181" s="29" t="s">
        <v>233</v>
      </c>
      <c r="C181" s="29" t="s">
        <v>234</v>
      </c>
      <c r="D181" s="24" t="s">
        <v>50</v>
      </c>
      <c r="E181" s="30" t="s">
        <v>235</v>
      </c>
      <c r="F181" s="31" t="s">
        <v>77</v>
      </c>
      <c r="G181" s="32">
        <v>1</v>
      </c>
      <c r="H181" s="32">
        <v>0</v>
      </c>
      <c r="I181" s="32">
        <f>ROUND(ROUND(H181,2)*ROUND(G181,2),2)</f>
      </c>
      <c r="O181">
        <f>(I181*21)/100</f>
      </c>
      <c r="P181" t="s">
        <v>26</v>
      </c>
    </row>
    <row r="182" spans="1:5" ht="12">
      <c r="A182" s="33" t="s">
        <v>53</v>
      </c>
      <c r="E182" s="34" t="s">
        <v>50</v>
      </c>
    </row>
    <row r="183" spans="1:5" ht="12">
      <c r="A183" s="35" t="s">
        <v>54</v>
      </c>
      <c r="E183" s="36" t="s">
        <v>50</v>
      </c>
    </row>
    <row r="184" spans="1:5" ht="12">
      <c r="A184" t="s">
        <v>55</v>
      </c>
      <c r="E184" s="34" t="s">
        <v>50</v>
      </c>
    </row>
    <row r="185" spans="1:16" ht="12">
      <c r="A185" s="24" t="s">
        <v>48</v>
      </c>
      <c r="B185" s="29" t="s">
        <v>236</v>
      </c>
      <c r="C185" s="29" t="s">
        <v>237</v>
      </c>
      <c r="D185" s="24" t="s">
        <v>50</v>
      </c>
      <c r="E185" s="30" t="s">
        <v>238</v>
      </c>
      <c r="F185" s="31" t="s">
        <v>77</v>
      </c>
      <c r="G185" s="32">
        <v>1</v>
      </c>
      <c r="H185" s="32">
        <v>0</v>
      </c>
      <c r="I185" s="32">
        <f>ROUND(ROUND(H185,2)*ROUND(G185,2),2)</f>
      </c>
      <c r="O185">
        <f>(I185*21)/100</f>
      </c>
      <c r="P185" t="s">
        <v>26</v>
      </c>
    </row>
    <row r="186" spans="1:5" ht="12">
      <c r="A186" s="33" t="s">
        <v>53</v>
      </c>
      <c r="E186" s="34" t="s">
        <v>50</v>
      </c>
    </row>
    <row r="187" spans="1:5" ht="12">
      <c r="A187" s="35" t="s">
        <v>54</v>
      </c>
      <c r="E187" s="36" t="s">
        <v>50</v>
      </c>
    </row>
    <row r="188" spans="1:5" ht="12">
      <c r="A188" t="s">
        <v>55</v>
      </c>
      <c r="E188" s="34" t="s">
        <v>50</v>
      </c>
    </row>
    <row r="189" spans="1:16" ht="12">
      <c r="A189" s="24" t="s">
        <v>48</v>
      </c>
      <c r="B189" s="29" t="s">
        <v>239</v>
      </c>
      <c r="C189" s="29" t="s">
        <v>240</v>
      </c>
      <c r="D189" s="24" t="s">
        <v>50</v>
      </c>
      <c r="E189" s="30" t="s">
        <v>241</v>
      </c>
      <c r="F189" s="31" t="s">
        <v>77</v>
      </c>
      <c r="G189" s="32">
        <v>4</v>
      </c>
      <c r="H189" s="32">
        <v>0</v>
      </c>
      <c r="I189" s="32">
        <f>ROUND(ROUND(H189,2)*ROUND(G189,2),2)</f>
      </c>
      <c r="O189">
        <f>(I189*21)/100</f>
      </c>
      <c r="P189" t="s">
        <v>26</v>
      </c>
    </row>
    <row r="190" spans="1:5" ht="12">
      <c r="A190" s="33" t="s">
        <v>53</v>
      </c>
      <c r="E190" s="34" t="s">
        <v>50</v>
      </c>
    </row>
    <row r="191" spans="1:5" ht="12">
      <c r="A191" s="35" t="s">
        <v>54</v>
      </c>
      <c r="E191" s="36" t="s">
        <v>50</v>
      </c>
    </row>
    <row r="192" spans="1:5" ht="12">
      <c r="A192" t="s">
        <v>55</v>
      </c>
      <c r="E192" s="34" t="s">
        <v>50</v>
      </c>
    </row>
    <row r="193" spans="1:16" ht="12">
      <c r="A193" s="24" t="s">
        <v>48</v>
      </c>
      <c r="B193" s="29" t="s">
        <v>242</v>
      </c>
      <c r="C193" s="29" t="s">
        <v>243</v>
      </c>
      <c r="D193" s="24" t="s">
        <v>50</v>
      </c>
      <c r="E193" s="30" t="s">
        <v>244</v>
      </c>
      <c r="F193" s="31" t="s">
        <v>83</v>
      </c>
      <c r="G193" s="32">
        <v>0.78</v>
      </c>
      <c r="H193" s="32">
        <v>0</v>
      </c>
      <c r="I193" s="32">
        <f>ROUND(ROUND(H193,2)*ROUND(G193,2),2)</f>
      </c>
      <c r="O193">
        <f>(I193*21)/100</f>
      </c>
      <c r="P193" t="s">
        <v>26</v>
      </c>
    </row>
    <row r="194" spans="1:5" ht="12">
      <c r="A194" s="33" t="s">
        <v>53</v>
      </c>
      <c r="E194" s="34" t="s">
        <v>50</v>
      </c>
    </row>
    <row r="195" spans="1:5" ht="12">
      <c r="A195" s="35" t="s">
        <v>54</v>
      </c>
      <c r="E195" s="36" t="s">
        <v>50</v>
      </c>
    </row>
    <row r="196" spans="1:5" ht="12">
      <c r="A196" t="s">
        <v>55</v>
      </c>
      <c r="E196" s="34" t="s">
        <v>50</v>
      </c>
    </row>
    <row r="197" spans="1:16" ht="12">
      <c r="A197" s="24" t="s">
        <v>48</v>
      </c>
      <c r="B197" s="29" t="s">
        <v>245</v>
      </c>
      <c r="C197" s="29" t="s">
        <v>246</v>
      </c>
      <c r="D197" s="24" t="s">
        <v>50</v>
      </c>
      <c r="E197" s="30" t="s">
        <v>247</v>
      </c>
      <c r="F197" s="31" t="s">
        <v>106</v>
      </c>
      <c r="G197" s="32">
        <v>47.4</v>
      </c>
      <c r="H197" s="32">
        <v>0</v>
      </c>
      <c r="I197" s="32">
        <f>ROUND(ROUND(H197,2)*ROUND(G197,2),2)</f>
      </c>
      <c r="O197">
        <f>(I197*21)/100</f>
      </c>
      <c r="P197" t="s">
        <v>26</v>
      </c>
    </row>
    <row r="198" spans="1:5" ht="12">
      <c r="A198" s="33" t="s">
        <v>53</v>
      </c>
      <c r="E198" s="34" t="s">
        <v>50</v>
      </c>
    </row>
    <row r="199" spans="1:5" ht="12">
      <c r="A199" s="35" t="s">
        <v>54</v>
      </c>
      <c r="E199" s="36" t="s">
        <v>248</v>
      </c>
    </row>
    <row r="200" spans="1:5" ht="12">
      <c r="A200" t="s">
        <v>55</v>
      </c>
      <c r="E200" s="34" t="s">
        <v>50</v>
      </c>
    </row>
    <row r="201" spans="1:16" ht="12">
      <c r="A201" s="24" t="s">
        <v>48</v>
      </c>
      <c r="B201" s="29" t="s">
        <v>249</v>
      </c>
      <c r="C201" s="29" t="s">
        <v>250</v>
      </c>
      <c r="D201" s="24" t="s">
        <v>50</v>
      </c>
      <c r="E201" s="30" t="s">
        <v>251</v>
      </c>
      <c r="F201" s="31" t="s">
        <v>106</v>
      </c>
      <c r="G201" s="32">
        <v>72.75</v>
      </c>
      <c r="H201" s="32">
        <v>0</v>
      </c>
      <c r="I201" s="32">
        <f>ROUND(ROUND(H201,2)*ROUND(G201,2),2)</f>
      </c>
      <c r="O201">
        <f>(I201*21)/100</f>
      </c>
      <c r="P201" t="s">
        <v>26</v>
      </c>
    </row>
    <row r="202" spans="1:5" ht="12">
      <c r="A202" s="33" t="s">
        <v>53</v>
      </c>
      <c r="E202" s="34" t="s">
        <v>50</v>
      </c>
    </row>
    <row r="203" spans="1:5" ht="12">
      <c r="A203" s="35" t="s">
        <v>54</v>
      </c>
      <c r="E203" s="36" t="s">
        <v>252</v>
      </c>
    </row>
    <row r="204" spans="1:5" ht="12">
      <c r="A204" t="s">
        <v>55</v>
      </c>
      <c r="E204" s="34" t="s">
        <v>50</v>
      </c>
    </row>
    <row r="205" spans="1:16" ht="12">
      <c r="A205" s="24" t="s">
        <v>48</v>
      </c>
      <c r="B205" s="29" t="s">
        <v>253</v>
      </c>
      <c r="C205" s="29" t="s">
        <v>254</v>
      </c>
      <c r="D205" s="24" t="s">
        <v>50</v>
      </c>
      <c r="E205" s="30" t="s">
        <v>255</v>
      </c>
      <c r="F205" s="31" t="s">
        <v>106</v>
      </c>
      <c r="G205" s="32">
        <v>10.6</v>
      </c>
      <c r="H205" s="32">
        <v>0</v>
      </c>
      <c r="I205" s="32">
        <f>ROUND(ROUND(H205,2)*ROUND(G205,2),2)</f>
      </c>
      <c r="O205">
        <f>(I205*21)/100</f>
      </c>
      <c r="P205" t="s">
        <v>26</v>
      </c>
    </row>
    <row r="206" spans="1:5" ht="12">
      <c r="A206" s="33" t="s">
        <v>53</v>
      </c>
      <c r="E206" s="34" t="s">
        <v>50</v>
      </c>
    </row>
    <row r="207" spans="1:5" ht="12">
      <c r="A207" s="35" t="s">
        <v>54</v>
      </c>
      <c r="E207" s="36" t="s">
        <v>256</v>
      </c>
    </row>
    <row r="208" spans="1:5" ht="12">
      <c r="A208" t="s">
        <v>55</v>
      </c>
      <c r="E208" s="34" t="s">
        <v>50</v>
      </c>
    </row>
    <row r="209" spans="1:16" ht="12">
      <c r="A209" s="24" t="s">
        <v>48</v>
      </c>
      <c r="B209" s="29" t="s">
        <v>257</v>
      </c>
      <c r="C209" s="29" t="s">
        <v>258</v>
      </c>
      <c r="D209" s="24" t="s">
        <v>50</v>
      </c>
      <c r="E209" s="30" t="s">
        <v>259</v>
      </c>
      <c r="F209" s="31" t="s">
        <v>106</v>
      </c>
      <c r="G209" s="32">
        <v>130.75</v>
      </c>
      <c r="H209" s="32">
        <v>0</v>
      </c>
      <c r="I209" s="32">
        <f>ROUND(ROUND(H209,2)*ROUND(G209,2),2)</f>
      </c>
      <c r="O209">
        <f>(I209*21)/100</f>
      </c>
      <c r="P209" t="s">
        <v>26</v>
      </c>
    </row>
    <row r="210" spans="1:5" ht="12">
      <c r="A210" s="33" t="s">
        <v>53</v>
      </c>
      <c r="E210" s="34" t="s">
        <v>50</v>
      </c>
    </row>
    <row r="211" spans="1:5" ht="12">
      <c r="A211" s="35" t="s">
        <v>54</v>
      </c>
      <c r="E211" s="36" t="s">
        <v>260</v>
      </c>
    </row>
    <row r="212" spans="1:5" ht="12">
      <c r="A212" t="s">
        <v>55</v>
      </c>
      <c r="E212" s="34" t="s">
        <v>50</v>
      </c>
    </row>
    <row r="213" spans="1:18" ht="12.75" customHeight="1">
      <c r="A213" s="6" t="s">
        <v>46</v>
      </c>
      <c r="B213" s="6"/>
      <c r="C213" s="39" t="s">
        <v>43</v>
      </c>
      <c r="D213" s="6"/>
      <c r="E213" s="27" t="s">
        <v>261</v>
      </c>
      <c r="F213" s="6"/>
      <c r="G213" s="6"/>
      <c r="H213" s="6"/>
      <c r="I213" s="40">
        <f>0+Q213</f>
      </c>
      <c r="O213">
        <f>0+R213</f>
      </c>
      <c r="Q213">
        <f>0+I214+I218+I222+I226+I230+I234+I238+I242+I246+I250+I254+I258+I262+I266+I270</f>
      </c>
      <c r="R213">
        <f>0+O214+O218+O222+O226+O230+O234+O238+O242+O246+O250+O254+O258+O262+O266+O270</f>
      </c>
    </row>
    <row r="214" spans="1:16" ht="12">
      <c r="A214" s="24" t="s">
        <v>48</v>
      </c>
      <c r="B214" s="29" t="s">
        <v>262</v>
      </c>
      <c r="C214" s="29" t="s">
        <v>263</v>
      </c>
      <c r="D214" s="24" t="s">
        <v>50</v>
      </c>
      <c r="E214" s="30" t="s">
        <v>264</v>
      </c>
      <c r="F214" s="31" t="s">
        <v>106</v>
      </c>
      <c r="G214" s="32">
        <v>85</v>
      </c>
      <c r="H214" s="32">
        <v>0</v>
      </c>
      <c r="I214" s="32">
        <f>ROUND(ROUND(H214,2)*ROUND(G214,2),2)</f>
      </c>
      <c r="O214">
        <f>(I214*21)/100</f>
      </c>
      <c r="P214" t="s">
        <v>26</v>
      </c>
    </row>
    <row r="215" spans="1:5" ht="12">
      <c r="A215" s="33" t="s">
        <v>53</v>
      </c>
      <c r="E215" s="34" t="s">
        <v>50</v>
      </c>
    </row>
    <row r="216" spans="1:5" ht="30">
      <c r="A216" s="35" t="s">
        <v>54</v>
      </c>
      <c r="E216" s="36" t="s">
        <v>265</v>
      </c>
    </row>
    <row r="217" spans="1:5" ht="12">
      <c r="A217" t="s">
        <v>55</v>
      </c>
      <c r="E217" s="34" t="s">
        <v>50</v>
      </c>
    </row>
    <row r="218" spans="1:16" ht="12">
      <c r="A218" s="24" t="s">
        <v>48</v>
      </c>
      <c r="B218" s="29" t="s">
        <v>266</v>
      </c>
      <c r="C218" s="29" t="s">
        <v>267</v>
      </c>
      <c r="D218" s="24" t="s">
        <v>50</v>
      </c>
      <c r="E218" s="30" t="s">
        <v>268</v>
      </c>
      <c r="F218" s="31" t="s">
        <v>106</v>
      </c>
      <c r="G218" s="32">
        <v>135.5</v>
      </c>
      <c r="H218" s="32">
        <v>0</v>
      </c>
      <c r="I218" s="32">
        <f>ROUND(ROUND(H218,2)*ROUND(G218,2),2)</f>
      </c>
      <c r="O218">
        <f>(I218*21)/100</f>
      </c>
      <c r="P218" t="s">
        <v>26</v>
      </c>
    </row>
    <row r="219" spans="1:5" ht="12">
      <c r="A219" s="33" t="s">
        <v>53</v>
      </c>
      <c r="E219" s="34" t="s">
        <v>50</v>
      </c>
    </row>
    <row r="220" spans="1:5" ht="30">
      <c r="A220" s="35" t="s">
        <v>54</v>
      </c>
      <c r="E220" s="36" t="s">
        <v>269</v>
      </c>
    </row>
    <row r="221" spans="1:5" ht="12">
      <c r="A221" t="s">
        <v>55</v>
      </c>
      <c r="E221" s="34" t="s">
        <v>50</v>
      </c>
    </row>
    <row r="222" spans="1:16" ht="12">
      <c r="A222" s="24" t="s">
        <v>48</v>
      </c>
      <c r="B222" s="29" t="s">
        <v>270</v>
      </c>
      <c r="C222" s="29" t="s">
        <v>271</v>
      </c>
      <c r="D222" s="24" t="s">
        <v>50</v>
      </c>
      <c r="E222" s="30" t="s">
        <v>272</v>
      </c>
      <c r="F222" s="31" t="s">
        <v>77</v>
      </c>
      <c r="G222" s="32">
        <v>2</v>
      </c>
      <c r="H222" s="32">
        <v>0</v>
      </c>
      <c r="I222" s="32">
        <f>ROUND(ROUND(H222,2)*ROUND(G222,2),2)</f>
      </c>
      <c r="O222">
        <f>(I222*21)/100</f>
      </c>
      <c r="P222" t="s">
        <v>26</v>
      </c>
    </row>
    <row r="223" spans="1:5" ht="12">
      <c r="A223" s="33" t="s">
        <v>53</v>
      </c>
      <c r="E223" s="34" t="s">
        <v>50</v>
      </c>
    </row>
    <row r="224" spans="1:5" ht="12">
      <c r="A224" s="35" t="s">
        <v>54</v>
      </c>
      <c r="E224" s="36" t="s">
        <v>273</v>
      </c>
    </row>
    <row r="225" spans="1:5" ht="12">
      <c r="A225" t="s">
        <v>55</v>
      </c>
      <c r="E225" s="34" t="s">
        <v>50</v>
      </c>
    </row>
    <row r="226" spans="1:16" ht="12">
      <c r="A226" s="24" t="s">
        <v>48</v>
      </c>
      <c r="B226" s="29" t="s">
        <v>274</v>
      </c>
      <c r="C226" s="29" t="s">
        <v>275</v>
      </c>
      <c r="D226" s="24" t="s">
        <v>50</v>
      </c>
      <c r="E226" s="30" t="s">
        <v>276</v>
      </c>
      <c r="F226" s="31" t="s">
        <v>77</v>
      </c>
      <c r="G226" s="32">
        <v>2</v>
      </c>
      <c r="H226" s="32">
        <v>0</v>
      </c>
      <c r="I226" s="32">
        <f>ROUND(ROUND(H226,2)*ROUND(G226,2),2)</f>
      </c>
      <c r="O226">
        <f>(I226*21)/100</f>
      </c>
      <c r="P226" t="s">
        <v>26</v>
      </c>
    </row>
    <row r="227" spans="1:5" ht="12">
      <c r="A227" s="33" t="s">
        <v>53</v>
      </c>
      <c r="E227" s="34" t="s">
        <v>50</v>
      </c>
    </row>
    <row r="228" spans="1:5" ht="12">
      <c r="A228" s="35" t="s">
        <v>54</v>
      </c>
      <c r="E228" s="36" t="s">
        <v>277</v>
      </c>
    </row>
    <row r="229" spans="1:5" ht="12">
      <c r="A229" t="s">
        <v>55</v>
      </c>
      <c r="E229" s="34" t="s">
        <v>50</v>
      </c>
    </row>
    <row r="230" spans="1:16" ht="20.25">
      <c r="A230" s="24" t="s">
        <v>48</v>
      </c>
      <c r="B230" s="29" t="s">
        <v>278</v>
      </c>
      <c r="C230" s="29" t="s">
        <v>279</v>
      </c>
      <c r="D230" s="24" t="s">
        <v>50</v>
      </c>
      <c r="E230" s="30" t="s">
        <v>280</v>
      </c>
      <c r="F230" s="31" t="s">
        <v>77</v>
      </c>
      <c r="G230" s="32">
        <v>1</v>
      </c>
      <c r="H230" s="32">
        <v>0</v>
      </c>
      <c r="I230" s="32">
        <f>ROUND(ROUND(H230,2)*ROUND(G230,2),2)</f>
      </c>
      <c r="O230">
        <f>(I230*21)/100</f>
      </c>
      <c r="P230" t="s">
        <v>26</v>
      </c>
    </row>
    <row r="231" spans="1:5" ht="12">
      <c r="A231" s="33" t="s">
        <v>53</v>
      </c>
      <c r="E231" s="34" t="s">
        <v>50</v>
      </c>
    </row>
    <row r="232" spans="1:5" ht="12">
      <c r="A232" s="35" t="s">
        <v>54</v>
      </c>
      <c r="E232" s="36" t="s">
        <v>50</v>
      </c>
    </row>
    <row r="233" spans="1:5" ht="20.25">
      <c r="A233" t="s">
        <v>55</v>
      </c>
      <c r="E233" s="34" t="s">
        <v>281</v>
      </c>
    </row>
    <row r="234" spans="1:16" ht="12">
      <c r="A234" s="24" t="s">
        <v>48</v>
      </c>
      <c r="B234" s="29" t="s">
        <v>282</v>
      </c>
      <c r="C234" s="29" t="s">
        <v>283</v>
      </c>
      <c r="D234" s="24" t="s">
        <v>50</v>
      </c>
      <c r="E234" s="30" t="s">
        <v>284</v>
      </c>
      <c r="F234" s="31" t="s">
        <v>93</v>
      </c>
      <c r="G234" s="32">
        <v>5.03</v>
      </c>
      <c r="H234" s="32">
        <v>0</v>
      </c>
      <c r="I234" s="32">
        <f>ROUND(ROUND(H234,2)*ROUND(G234,2),2)</f>
      </c>
      <c r="O234">
        <f>(I234*21)/100</f>
      </c>
      <c r="P234" t="s">
        <v>26</v>
      </c>
    </row>
    <row r="235" spans="1:5" ht="12">
      <c r="A235" s="33" t="s">
        <v>53</v>
      </c>
      <c r="E235" s="34" t="s">
        <v>50</v>
      </c>
    </row>
    <row r="236" spans="1:5" ht="12">
      <c r="A236" s="35" t="s">
        <v>54</v>
      </c>
      <c r="E236" s="36" t="s">
        <v>50</v>
      </c>
    </row>
    <row r="237" spans="1:5" ht="12">
      <c r="A237" t="s">
        <v>55</v>
      </c>
      <c r="E237" s="34" t="s">
        <v>50</v>
      </c>
    </row>
    <row r="238" spans="1:16" ht="12">
      <c r="A238" s="24" t="s">
        <v>48</v>
      </c>
      <c r="B238" s="29" t="s">
        <v>285</v>
      </c>
      <c r="C238" s="29" t="s">
        <v>286</v>
      </c>
      <c r="D238" s="24" t="s">
        <v>50</v>
      </c>
      <c r="E238" s="30" t="s">
        <v>287</v>
      </c>
      <c r="F238" s="31" t="s">
        <v>93</v>
      </c>
      <c r="G238" s="32">
        <v>5.03</v>
      </c>
      <c r="H238" s="32">
        <v>0</v>
      </c>
      <c r="I238" s="32">
        <f>ROUND(ROUND(H238,2)*ROUND(G238,2),2)</f>
      </c>
      <c r="O238">
        <f>(I238*21)/100</f>
      </c>
      <c r="P238" t="s">
        <v>26</v>
      </c>
    </row>
    <row r="239" spans="1:5" ht="12">
      <c r="A239" s="33" t="s">
        <v>53</v>
      </c>
      <c r="E239" s="34" t="s">
        <v>50</v>
      </c>
    </row>
    <row r="240" spans="1:5" ht="12">
      <c r="A240" s="35" t="s">
        <v>54</v>
      </c>
      <c r="E240" s="36" t="s">
        <v>288</v>
      </c>
    </row>
    <row r="241" spans="1:5" ht="12">
      <c r="A241" t="s">
        <v>55</v>
      </c>
      <c r="E241" s="34" t="s">
        <v>50</v>
      </c>
    </row>
    <row r="242" spans="1:16" ht="12">
      <c r="A242" s="24" t="s">
        <v>48</v>
      </c>
      <c r="B242" s="29" t="s">
        <v>289</v>
      </c>
      <c r="C242" s="29" t="s">
        <v>290</v>
      </c>
      <c r="D242" s="24" t="s">
        <v>50</v>
      </c>
      <c r="E242" s="30" t="s">
        <v>291</v>
      </c>
      <c r="F242" s="31" t="s">
        <v>106</v>
      </c>
      <c r="G242" s="32">
        <v>35</v>
      </c>
      <c r="H242" s="32">
        <v>0</v>
      </c>
      <c r="I242" s="32">
        <f>ROUND(ROUND(H242,2)*ROUND(G242,2),2)</f>
      </c>
      <c r="O242">
        <f>(I242*21)/100</f>
      </c>
      <c r="P242" t="s">
        <v>26</v>
      </c>
    </row>
    <row r="243" spans="1:5" ht="12">
      <c r="A243" s="33" t="s">
        <v>53</v>
      </c>
      <c r="E243" s="34" t="s">
        <v>50</v>
      </c>
    </row>
    <row r="244" spans="1:5" ht="12">
      <c r="A244" s="35" t="s">
        <v>54</v>
      </c>
      <c r="E244" s="36" t="s">
        <v>292</v>
      </c>
    </row>
    <row r="245" spans="1:5" ht="12">
      <c r="A245" t="s">
        <v>55</v>
      </c>
      <c r="E245" s="34" t="s">
        <v>50</v>
      </c>
    </row>
    <row r="246" spans="1:16" ht="12">
      <c r="A246" s="24" t="s">
        <v>48</v>
      </c>
      <c r="B246" s="29" t="s">
        <v>293</v>
      </c>
      <c r="C246" s="29" t="s">
        <v>294</v>
      </c>
      <c r="D246" s="24" t="s">
        <v>50</v>
      </c>
      <c r="E246" s="30" t="s">
        <v>295</v>
      </c>
      <c r="F246" s="31" t="s">
        <v>106</v>
      </c>
      <c r="G246" s="32">
        <v>100</v>
      </c>
      <c r="H246" s="32">
        <v>0</v>
      </c>
      <c r="I246" s="32">
        <f>ROUND(ROUND(H246,2)*ROUND(G246,2),2)</f>
      </c>
      <c r="O246">
        <f>(I246*21)/100</f>
      </c>
      <c r="P246" t="s">
        <v>26</v>
      </c>
    </row>
    <row r="247" spans="1:5" ht="12">
      <c r="A247" s="33" t="s">
        <v>53</v>
      </c>
      <c r="E247" s="34" t="s">
        <v>50</v>
      </c>
    </row>
    <row r="248" spans="1:5" ht="12">
      <c r="A248" s="35" t="s">
        <v>54</v>
      </c>
      <c r="E248" s="36" t="s">
        <v>296</v>
      </c>
    </row>
    <row r="249" spans="1:5" ht="12">
      <c r="A249" t="s">
        <v>55</v>
      </c>
      <c r="E249" s="34" t="s">
        <v>50</v>
      </c>
    </row>
    <row r="250" spans="1:16" ht="12">
      <c r="A250" s="24" t="s">
        <v>48</v>
      </c>
      <c r="B250" s="29" t="s">
        <v>297</v>
      </c>
      <c r="C250" s="29" t="s">
        <v>298</v>
      </c>
      <c r="D250" s="24" t="s">
        <v>50</v>
      </c>
      <c r="E250" s="30" t="s">
        <v>299</v>
      </c>
      <c r="F250" s="31" t="s">
        <v>106</v>
      </c>
      <c r="G250" s="32">
        <v>194</v>
      </c>
      <c r="H250" s="32">
        <v>0</v>
      </c>
      <c r="I250" s="32">
        <f>ROUND(ROUND(H250,2)*ROUND(G250,2),2)</f>
      </c>
      <c r="O250">
        <f>(I250*21)/100</f>
      </c>
      <c r="P250" t="s">
        <v>26</v>
      </c>
    </row>
    <row r="251" spans="1:5" ht="12">
      <c r="A251" s="33" t="s">
        <v>53</v>
      </c>
      <c r="E251" s="34" t="s">
        <v>50</v>
      </c>
    </row>
    <row r="252" spans="1:5" ht="30">
      <c r="A252" s="35" t="s">
        <v>54</v>
      </c>
      <c r="E252" s="36" t="s">
        <v>300</v>
      </c>
    </row>
    <row r="253" spans="1:5" ht="12">
      <c r="A253" t="s">
        <v>55</v>
      </c>
      <c r="E253" s="34" t="s">
        <v>50</v>
      </c>
    </row>
    <row r="254" spans="1:16" ht="12">
      <c r="A254" s="24" t="s">
        <v>48</v>
      </c>
      <c r="B254" s="29" t="s">
        <v>301</v>
      </c>
      <c r="C254" s="29" t="s">
        <v>302</v>
      </c>
      <c r="D254" s="24" t="s">
        <v>50</v>
      </c>
      <c r="E254" s="30" t="s">
        <v>303</v>
      </c>
      <c r="F254" s="31" t="s">
        <v>106</v>
      </c>
      <c r="G254" s="32">
        <v>71</v>
      </c>
      <c r="H254" s="32">
        <v>0</v>
      </c>
      <c r="I254" s="32">
        <f>ROUND(ROUND(H254,2)*ROUND(G254,2),2)</f>
      </c>
      <c r="O254">
        <f>(I254*21)/100</f>
      </c>
      <c r="P254" t="s">
        <v>26</v>
      </c>
    </row>
    <row r="255" spans="1:5" ht="12">
      <c r="A255" s="33" t="s">
        <v>53</v>
      </c>
      <c r="E255" s="34" t="s">
        <v>50</v>
      </c>
    </row>
    <row r="256" spans="1:5" ht="12">
      <c r="A256" s="35" t="s">
        <v>54</v>
      </c>
      <c r="E256" s="36" t="s">
        <v>304</v>
      </c>
    </row>
    <row r="257" spans="1:5" ht="12">
      <c r="A257" t="s">
        <v>55</v>
      </c>
      <c r="E257" s="34" t="s">
        <v>50</v>
      </c>
    </row>
    <row r="258" spans="1:16" ht="12">
      <c r="A258" s="24" t="s">
        <v>48</v>
      </c>
      <c r="B258" s="29" t="s">
        <v>305</v>
      </c>
      <c r="C258" s="29" t="s">
        <v>306</v>
      </c>
      <c r="D258" s="24" t="s">
        <v>50</v>
      </c>
      <c r="E258" s="30" t="s">
        <v>307</v>
      </c>
      <c r="F258" s="31" t="s">
        <v>106</v>
      </c>
      <c r="G258" s="32">
        <v>11.5</v>
      </c>
      <c r="H258" s="32">
        <v>0</v>
      </c>
      <c r="I258" s="32">
        <f>ROUND(ROUND(H258,2)*ROUND(G258,2),2)</f>
      </c>
      <c r="O258">
        <f>(I258*21)/100</f>
      </c>
      <c r="P258" t="s">
        <v>26</v>
      </c>
    </row>
    <row r="259" spans="1:5" ht="12">
      <c r="A259" s="33" t="s">
        <v>53</v>
      </c>
      <c r="E259" s="34" t="s">
        <v>50</v>
      </c>
    </row>
    <row r="260" spans="1:5" ht="12">
      <c r="A260" s="35" t="s">
        <v>54</v>
      </c>
      <c r="E260" s="36" t="s">
        <v>308</v>
      </c>
    </row>
    <row r="261" spans="1:5" ht="12">
      <c r="A261" t="s">
        <v>55</v>
      </c>
      <c r="E261" s="34" t="s">
        <v>50</v>
      </c>
    </row>
    <row r="262" spans="1:16" ht="12">
      <c r="A262" s="24" t="s">
        <v>48</v>
      </c>
      <c r="B262" s="29" t="s">
        <v>309</v>
      </c>
      <c r="C262" s="29" t="s">
        <v>310</v>
      </c>
      <c r="D262" s="24" t="s">
        <v>50</v>
      </c>
      <c r="E262" s="30" t="s">
        <v>311</v>
      </c>
      <c r="F262" s="31" t="s">
        <v>93</v>
      </c>
      <c r="G262" s="32">
        <v>84.55</v>
      </c>
      <c r="H262" s="32">
        <v>0</v>
      </c>
      <c r="I262" s="32">
        <f>ROUND(ROUND(H262,2)*ROUND(G262,2),2)</f>
      </c>
      <c r="O262">
        <f>(I262*21)/100</f>
      </c>
      <c r="P262" t="s">
        <v>26</v>
      </c>
    </row>
    <row r="263" spans="1:5" ht="12">
      <c r="A263" s="33" t="s">
        <v>53</v>
      </c>
      <c r="E263" s="34" t="s">
        <v>50</v>
      </c>
    </row>
    <row r="264" spans="1:5" ht="12">
      <c r="A264" s="35" t="s">
        <v>54</v>
      </c>
      <c r="E264" s="36" t="s">
        <v>312</v>
      </c>
    </row>
    <row r="265" spans="1:5" ht="12">
      <c r="A265" t="s">
        <v>55</v>
      </c>
      <c r="E265" s="34" t="s">
        <v>50</v>
      </c>
    </row>
    <row r="266" spans="1:16" ht="12">
      <c r="A266" s="24" t="s">
        <v>48</v>
      </c>
      <c r="B266" s="29" t="s">
        <v>313</v>
      </c>
      <c r="C266" s="29" t="s">
        <v>314</v>
      </c>
      <c r="D266" s="24" t="s">
        <v>50</v>
      </c>
      <c r="E266" s="30" t="s">
        <v>315</v>
      </c>
      <c r="F266" s="31" t="s">
        <v>83</v>
      </c>
      <c r="G266" s="32">
        <v>2.1</v>
      </c>
      <c r="H266" s="32">
        <v>0</v>
      </c>
      <c r="I266" s="32">
        <f>ROUND(ROUND(H266,2)*ROUND(G266,2),2)</f>
      </c>
      <c r="O266">
        <f>(I266*21)/100</f>
      </c>
      <c r="P266" t="s">
        <v>26</v>
      </c>
    </row>
    <row r="267" spans="1:5" ht="12">
      <c r="A267" s="33" t="s">
        <v>53</v>
      </c>
      <c r="E267" s="34" t="s">
        <v>50</v>
      </c>
    </row>
    <row r="268" spans="1:5" ht="12">
      <c r="A268" s="35" t="s">
        <v>54</v>
      </c>
      <c r="E268" s="36" t="s">
        <v>316</v>
      </c>
    </row>
    <row r="269" spans="1:5" ht="12">
      <c r="A269" t="s">
        <v>55</v>
      </c>
      <c r="E269" s="34" t="s">
        <v>50</v>
      </c>
    </row>
    <row r="270" spans="1:16" ht="12">
      <c r="A270" s="24" t="s">
        <v>48</v>
      </c>
      <c r="B270" s="29" t="s">
        <v>317</v>
      </c>
      <c r="C270" s="29" t="s">
        <v>318</v>
      </c>
      <c r="D270" s="24" t="s">
        <v>50</v>
      </c>
      <c r="E270" s="30" t="s">
        <v>319</v>
      </c>
      <c r="F270" s="31" t="s">
        <v>106</v>
      </c>
      <c r="G270" s="32">
        <v>105</v>
      </c>
      <c r="H270" s="32">
        <v>0</v>
      </c>
      <c r="I270" s="32">
        <f>ROUND(ROUND(H270,2)*ROUND(G270,2),2)</f>
      </c>
      <c r="O270">
        <f>(I270*21)/100</f>
      </c>
      <c r="P270" t="s">
        <v>26</v>
      </c>
    </row>
    <row r="271" spans="1:5" ht="12">
      <c r="A271" s="33" t="s">
        <v>53</v>
      </c>
      <c r="E271" s="34" t="s">
        <v>50</v>
      </c>
    </row>
    <row r="272" spans="1:5" ht="12">
      <c r="A272" s="35" t="s">
        <v>54</v>
      </c>
      <c r="E272" s="36" t="s">
        <v>320</v>
      </c>
    </row>
    <row r="273" spans="1:5" ht="12">
      <c r="A273" t="s">
        <v>55</v>
      </c>
      <c r="E273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0+O9+O18+O27+O48+O65+O70+O79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323</v>
      </c>
      <c r="I3" s="37">
        <f>0+I9+I18+I27+I48+I65+I70+I79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321</v>
      </c>
      <c r="D4" s="1"/>
      <c r="E4" s="14" t="s">
        <v>322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323</v>
      </c>
      <c r="D5" s="6"/>
      <c r="E5" s="18" t="s">
        <v>322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34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29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">
      <c r="A10" s="24" t="s">
        <v>48</v>
      </c>
      <c r="B10" s="29" t="s">
        <v>31</v>
      </c>
      <c r="C10" s="29" t="s">
        <v>81</v>
      </c>
      <c r="D10" s="24" t="s">
        <v>50</v>
      </c>
      <c r="E10" s="30" t="s">
        <v>82</v>
      </c>
      <c r="F10" s="31" t="s">
        <v>83</v>
      </c>
      <c r="G10" s="32">
        <v>224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">
      <c r="A11" s="33" t="s">
        <v>53</v>
      </c>
      <c r="E11" s="34" t="s">
        <v>50</v>
      </c>
    </row>
    <row r="12" spans="1:5" ht="12">
      <c r="A12" s="35" t="s">
        <v>54</v>
      </c>
      <c r="E12" s="36" t="s">
        <v>324</v>
      </c>
    </row>
    <row r="13" spans="1:5" ht="12">
      <c r="A13" t="s">
        <v>55</v>
      </c>
      <c r="E13" s="34" t="s">
        <v>50</v>
      </c>
    </row>
    <row r="14" spans="1:16" ht="12">
      <c r="A14" s="24" t="s">
        <v>48</v>
      </c>
      <c r="B14" s="29" t="s">
        <v>26</v>
      </c>
      <c r="C14" s="29" t="s">
        <v>85</v>
      </c>
      <c r="D14" s="24" t="s">
        <v>50</v>
      </c>
      <c r="E14" s="30" t="s">
        <v>86</v>
      </c>
      <c r="F14" s="31" t="s">
        <v>87</v>
      </c>
      <c r="G14" s="32">
        <v>1.93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">
      <c r="A15" s="33" t="s">
        <v>53</v>
      </c>
      <c r="E15" s="34" t="s">
        <v>50</v>
      </c>
    </row>
    <row r="16" spans="1:5" ht="12">
      <c r="A16" s="35" t="s">
        <v>54</v>
      </c>
      <c r="E16" s="36" t="s">
        <v>50</v>
      </c>
    </row>
    <row r="17" spans="1:5" ht="12">
      <c r="A17" t="s">
        <v>55</v>
      </c>
      <c r="E17" s="34" t="s">
        <v>50</v>
      </c>
    </row>
    <row r="18" spans="1:18" ht="12.75" customHeight="1">
      <c r="A18" s="6" t="s">
        <v>46</v>
      </c>
      <c r="B18" s="6"/>
      <c r="C18" s="39" t="s">
        <v>31</v>
      </c>
      <c r="D18" s="6"/>
      <c r="E18" s="27" t="s">
        <v>90</v>
      </c>
      <c r="F18" s="6"/>
      <c r="G18" s="6"/>
      <c r="H18" s="6"/>
      <c r="I18" s="40">
        <f>0+Q18</f>
      </c>
      <c r="O18">
        <f>0+R18</f>
      </c>
      <c r="Q18">
        <f>0+I19+I23</f>
      </c>
      <c r="R18">
        <f>0+O19+O23</f>
      </c>
    </row>
    <row r="19" spans="1:16" ht="12">
      <c r="A19" s="24" t="s">
        <v>48</v>
      </c>
      <c r="B19" s="29" t="s">
        <v>34</v>
      </c>
      <c r="C19" s="29" t="s">
        <v>325</v>
      </c>
      <c r="D19" s="24" t="s">
        <v>50</v>
      </c>
      <c r="E19" s="30" t="s">
        <v>326</v>
      </c>
      <c r="F19" s="31" t="s">
        <v>83</v>
      </c>
      <c r="G19" s="32">
        <v>224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">
      <c r="A20" s="33" t="s">
        <v>53</v>
      </c>
      <c r="E20" s="34" t="s">
        <v>50</v>
      </c>
    </row>
    <row r="21" spans="1:5" ht="60.75">
      <c r="A21" s="35" t="s">
        <v>54</v>
      </c>
      <c r="E21" s="36" t="s">
        <v>327</v>
      </c>
    </row>
    <row r="22" spans="1:5" ht="12">
      <c r="A22" t="s">
        <v>55</v>
      </c>
      <c r="E22" s="34" t="s">
        <v>50</v>
      </c>
    </row>
    <row r="23" spans="1:16" ht="12">
      <c r="A23" s="24" t="s">
        <v>48</v>
      </c>
      <c r="B23" s="29" t="s">
        <v>36</v>
      </c>
      <c r="C23" s="29" t="s">
        <v>128</v>
      </c>
      <c r="D23" s="24" t="s">
        <v>50</v>
      </c>
      <c r="E23" s="30" t="s">
        <v>129</v>
      </c>
      <c r="F23" s="31" t="s">
        <v>83</v>
      </c>
      <c r="G23" s="32">
        <v>224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">
      <c r="A24" s="33" t="s">
        <v>53</v>
      </c>
      <c r="E24" s="34" t="s">
        <v>50</v>
      </c>
    </row>
    <row r="25" spans="1:5" ht="12">
      <c r="A25" s="35" t="s">
        <v>54</v>
      </c>
      <c r="E25" s="36" t="s">
        <v>328</v>
      </c>
    </row>
    <row r="26" spans="1:5" ht="12">
      <c r="A26" t="s">
        <v>55</v>
      </c>
      <c r="E26" s="34" t="s">
        <v>50</v>
      </c>
    </row>
    <row r="27" spans="1:18" ht="12.75" customHeight="1">
      <c r="A27" s="6" t="s">
        <v>46</v>
      </c>
      <c r="B27" s="6"/>
      <c r="C27" s="39" t="s">
        <v>26</v>
      </c>
      <c r="D27" s="6"/>
      <c r="E27" s="27" t="s">
        <v>153</v>
      </c>
      <c r="F27" s="6"/>
      <c r="G27" s="6"/>
      <c r="H27" s="6"/>
      <c r="I27" s="40">
        <f>0+Q27</f>
      </c>
      <c r="O27">
        <f>0+R27</f>
      </c>
      <c r="Q27">
        <f>0+I28+I32+I36+I40+I44</f>
      </c>
      <c r="R27">
        <f>0+O28+O32+O36+O40+O44</f>
      </c>
    </row>
    <row r="28" spans="1:16" ht="12">
      <c r="A28" s="24" t="s">
        <v>48</v>
      </c>
      <c r="B28" s="29" t="s">
        <v>38</v>
      </c>
      <c r="C28" s="29" t="s">
        <v>329</v>
      </c>
      <c r="D28" s="24" t="s">
        <v>50</v>
      </c>
      <c r="E28" s="30" t="s">
        <v>330</v>
      </c>
      <c r="F28" s="31" t="s">
        <v>83</v>
      </c>
      <c r="G28" s="32">
        <v>83.1</v>
      </c>
      <c r="H28" s="32">
        <v>0</v>
      </c>
      <c r="I28" s="32">
        <f>ROUND(ROUND(H28,2)*ROUND(G28,2),2)</f>
      </c>
      <c r="O28">
        <f>(I28*21)/100</f>
      </c>
      <c r="P28" t="s">
        <v>26</v>
      </c>
    </row>
    <row r="29" spans="1:5" ht="12">
      <c r="A29" s="33" t="s">
        <v>53</v>
      </c>
      <c r="E29" s="34" t="s">
        <v>50</v>
      </c>
    </row>
    <row r="30" spans="1:5" ht="71.25">
      <c r="A30" s="35" t="s">
        <v>54</v>
      </c>
      <c r="E30" s="41" t="s">
        <v>331</v>
      </c>
    </row>
    <row r="31" spans="1:5" ht="12">
      <c r="A31" t="s">
        <v>55</v>
      </c>
      <c r="E31" s="34" t="s">
        <v>50</v>
      </c>
    </row>
    <row r="32" spans="1:16" ht="12">
      <c r="A32" s="24" t="s">
        <v>48</v>
      </c>
      <c r="B32" s="29" t="s">
        <v>40</v>
      </c>
      <c r="C32" s="29" t="s">
        <v>332</v>
      </c>
      <c r="D32" s="24" t="s">
        <v>50</v>
      </c>
      <c r="E32" s="30" t="s">
        <v>333</v>
      </c>
      <c r="F32" s="31" t="s">
        <v>87</v>
      </c>
      <c r="G32" s="32">
        <v>12.99</v>
      </c>
      <c r="H32" s="32">
        <v>0</v>
      </c>
      <c r="I32" s="32">
        <f>ROUND(ROUND(H32,2)*ROUND(G32,2),2)</f>
      </c>
      <c r="O32">
        <f>(I32*21)/100</f>
      </c>
      <c r="P32" t="s">
        <v>26</v>
      </c>
    </row>
    <row r="33" spans="1:5" ht="12">
      <c r="A33" s="33" t="s">
        <v>53</v>
      </c>
      <c r="E33" s="34" t="s">
        <v>50</v>
      </c>
    </row>
    <row r="34" spans="1:5" ht="71.25">
      <c r="A34" s="35" t="s">
        <v>54</v>
      </c>
      <c r="E34" s="41" t="s">
        <v>334</v>
      </c>
    </row>
    <row r="35" spans="1:5" ht="12">
      <c r="A35" t="s">
        <v>55</v>
      </c>
      <c r="E35" s="34" t="s">
        <v>50</v>
      </c>
    </row>
    <row r="36" spans="1:16" ht="12">
      <c r="A36" s="24" t="s">
        <v>48</v>
      </c>
      <c r="B36" s="29" t="s">
        <v>69</v>
      </c>
      <c r="C36" s="29" t="s">
        <v>335</v>
      </c>
      <c r="D36" s="24" t="s">
        <v>50</v>
      </c>
      <c r="E36" s="30" t="s">
        <v>336</v>
      </c>
      <c r="F36" s="31" t="s">
        <v>106</v>
      </c>
      <c r="G36" s="32">
        <v>765</v>
      </c>
      <c r="H36" s="32">
        <v>0</v>
      </c>
      <c r="I36" s="32">
        <f>ROUND(ROUND(H36,2)*ROUND(G36,2),2)</f>
      </c>
      <c r="O36">
        <f>(I36*21)/100</f>
      </c>
      <c r="P36" t="s">
        <v>26</v>
      </c>
    </row>
    <row r="37" spans="1:5" ht="12">
      <c r="A37" s="33" t="s">
        <v>53</v>
      </c>
      <c r="E37" s="34" t="s">
        <v>50</v>
      </c>
    </row>
    <row r="38" spans="1:5" ht="60.75">
      <c r="A38" s="35" t="s">
        <v>54</v>
      </c>
      <c r="E38" s="36" t="s">
        <v>337</v>
      </c>
    </row>
    <row r="39" spans="1:5" ht="12">
      <c r="A39" t="s">
        <v>55</v>
      </c>
      <c r="E39" s="34" t="s">
        <v>50</v>
      </c>
    </row>
    <row r="40" spans="1:16" ht="12">
      <c r="A40" s="24" t="s">
        <v>48</v>
      </c>
      <c r="B40" s="29" t="s">
        <v>72</v>
      </c>
      <c r="C40" s="29" t="s">
        <v>338</v>
      </c>
      <c r="D40" s="24" t="s">
        <v>50</v>
      </c>
      <c r="E40" s="30" t="s">
        <v>339</v>
      </c>
      <c r="F40" s="31" t="s">
        <v>83</v>
      </c>
      <c r="G40" s="32">
        <v>64.3</v>
      </c>
      <c r="H40" s="32">
        <v>0</v>
      </c>
      <c r="I40" s="32">
        <f>ROUND(ROUND(H40,2)*ROUND(G40,2),2)</f>
      </c>
      <c r="O40">
        <f>(I40*21)/100</f>
      </c>
      <c r="P40" t="s">
        <v>26</v>
      </c>
    </row>
    <row r="41" spans="1:5" ht="12">
      <c r="A41" s="33" t="s">
        <v>53</v>
      </c>
      <c r="E41" s="34" t="s">
        <v>50</v>
      </c>
    </row>
    <row r="42" spans="1:5" ht="60.75">
      <c r="A42" s="35" t="s">
        <v>54</v>
      </c>
      <c r="E42" s="41" t="s">
        <v>340</v>
      </c>
    </row>
    <row r="43" spans="1:5" ht="12">
      <c r="A43" t="s">
        <v>55</v>
      </c>
      <c r="E43" s="34" t="s">
        <v>50</v>
      </c>
    </row>
    <row r="44" spans="1:16" ht="12">
      <c r="A44" s="24" t="s">
        <v>48</v>
      </c>
      <c r="B44" s="29" t="s">
        <v>43</v>
      </c>
      <c r="C44" s="29" t="s">
        <v>341</v>
      </c>
      <c r="D44" s="24" t="s">
        <v>50</v>
      </c>
      <c r="E44" s="30" t="s">
        <v>342</v>
      </c>
      <c r="F44" s="31" t="s">
        <v>87</v>
      </c>
      <c r="G44" s="32">
        <v>4.61</v>
      </c>
      <c r="H44" s="32">
        <v>0</v>
      </c>
      <c r="I44" s="32">
        <f>ROUND(ROUND(H44,2)*ROUND(G44,2),2)</f>
      </c>
      <c r="O44">
        <f>(I44*21)/100</f>
      </c>
      <c r="P44" t="s">
        <v>26</v>
      </c>
    </row>
    <row r="45" spans="1:5" ht="12">
      <c r="A45" s="33" t="s">
        <v>53</v>
      </c>
      <c r="E45" s="34" t="s">
        <v>50</v>
      </c>
    </row>
    <row r="46" spans="1:5" ht="12">
      <c r="A46" s="35" t="s">
        <v>54</v>
      </c>
      <c r="E46" s="36" t="s">
        <v>50</v>
      </c>
    </row>
    <row r="47" spans="1:5" ht="12">
      <c r="A47" t="s">
        <v>55</v>
      </c>
      <c r="E47" s="34" t="s">
        <v>50</v>
      </c>
    </row>
    <row r="48" spans="1:18" ht="12.75" customHeight="1">
      <c r="A48" s="6" t="s">
        <v>46</v>
      </c>
      <c r="B48" s="6"/>
      <c r="C48" s="39" t="s">
        <v>34</v>
      </c>
      <c r="D48" s="6"/>
      <c r="E48" s="27" t="s">
        <v>158</v>
      </c>
      <c r="F48" s="6"/>
      <c r="G48" s="6"/>
      <c r="H48" s="6"/>
      <c r="I48" s="40">
        <f>0+Q48</f>
      </c>
      <c r="O48">
        <f>0+R48</f>
      </c>
      <c r="Q48">
        <f>0+I49+I53+I57+I61</f>
      </c>
      <c r="R48">
        <f>0+O49+O53+O57+O61</f>
      </c>
    </row>
    <row r="49" spans="1:16" ht="12">
      <c r="A49" s="24" t="s">
        <v>48</v>
      </c>
      <c r="B49" s="29" t="s">
        <v>45</v>
      </c>
      <c r="C49" s="29" t="s">
        <v>343</v>
      </c>
      <c r="D49" s="24" t="s">
        <v>50</v>
      </c>
      <c r="E49" s="30" t="s">
        <v>344</v>
      </c>
      <c r="F49" s="31" t="s">
        <v>83</v>
      </c>
      <c r="G49" s="32">
        <v>1.38</v>
      </c>
      <c r="H49" s="32">
        <v>0</v>
      </c>
      <c r="I49" s="32">
        <f>ROUND(ROUND(H49,2)*ROUND(G49,2),2)</f>
      </c>
      <c r="O49">
        <f>(I49*21)/100</f>
      </c>
      <c r="P49" t="s">
        <v>26</v>
      </c>
    </row>
    <row r="50" spans="1:5" ht="12">
      <c r="A50" s="33" t="s">
        <v>53</v>
      </c>
      <c r="E50" s="34" t="s">
        <v>50</v>
      </c>
    </row>
    <row r="51" spans="1:5" ht="12">
      <c r="A51" s="35" t="s">
        <v>54</v>
      </c>
      <c r="E51" s="36" t="s">
        <v>50</v>
      </c>
    </row>
    <row r="52" spans="1:5" ht="12">
      <c r="A52" t="s">
        <v>55</v>
      </c>
      <c r="E52" s="34" t="s">
        <v>50</v>
      </c>
    </row>
    <row r="53" spans="1:16" ht="12">
      <c r="A53" s="24" t="s">
        <v>48</v>
      </c>
      <c r="B53" s="29" t="s">
        <v>112</v>
      </c>
      <c r="C53" s="29" t="s">
        <v>345</v>
      </c>
      <c r="D53" s="24" t="s">
        <v>50</v>
      </c>
      <c r="E53" s="30" t="s">
        <v>346</v>
      </c>
      <c r="F53" s="31" t="s">
        <v>83</v>
      </c>
      <c r="G53" s="32">
        <v>9.25</v>
      </c>
      <c r="H53" s="32">
        <v>0</v>
      </c>
      <c r="I53" s="32">
        <f>ROUND(ROUND(H53,2)*ROUND(G53,2),2)</f>
      </c>
      <c r="O53">
        <f>(I53*21)/100</f>
      </c>
      <c r="P53" t="s">
        <v>26</v>
      </c>
    </row>
    <row r="54" spans="1:5" ht="12">
      <c r="A54" s="33" t="s">
        <v>53</v>
      </c>
      <c r="E54" s="34" t="s">
        <v>50</v>
      </c>
    </row>
    <row r="55" spans="1:5" ht="12">
      <c r="A55" s="35" t="s">
        <v>54</v>
      </c>
      <c r="E55" s="36" t="s">
        <v>50</v>
      </c>
    </row>
    <row r="56" spans="1:5" ht="12">
      <c r="A56" t="s">
        <v>55</v>
      </c>
      <c r="E56" s="34" t="s">
        <v>50</v>
      </c>
    </row>
    <row r="57" spans="1:16" ht="12">
      <c r="A57" s="24" t="s">
        <v>48</v>
      </c>
      <c r="B57" s="29" t="s">
        <v>116</v>
      </c>
      <c r="C57" s="29" t="s">
        <v>347</v>
      </c>
      <c r="D57" s="24" t="s">
        <v>50</v>
      </c>
      <c r="E57" s="30" t="s">
        <v>348</v>
      </c>
      <c r="F57" s="31" t="s">
        <v>87</v>
      </c>
      <c r="G57" s="32">
        <v>0.88</v>
      </c>
      <c r="H57" s="32">
        <v>0</v>
      </c>
      <c r="I57" s="32">
        <f>ROUND(ROUND(H57,2)*ROUND(G57,2),2)</f>
      </c>
      <c r="O57">
        <f>(I57*21)/100</f>
      </c>
      <c r="P57" t="s">
        <v>26</v>
      </c>
    </row>
    <row r="58" spans="1:5" ht="12">
      <c r="A58" s="33" t="s">
        <v>53</v>
      </c>
      <c r="E58" s="34" t="s">
        <v>50</v>
      </c>
    </row>
    <row r="59" spans="1:5" ht="12">
      <c r="A59" s="35" t="s">
        <v>54</v>
      </c>
      <c r="E59" s="36" t="s">
        <v>50</v>
      </c>
    </row>
    <row r="60" spans="1:5" ht="12">
      <c r="A60" t="s">
        <v>55</v>
      </c>
      <c r="E60" s="34" t="s">
        <v>50</v>
      </c>
    </row>
    <row r="61" spans="1:16" ht="12">
      <c r="A61" s="24" t="s">
        <v>48</v>
      </c>
      <c r="B61" s="29" t="s">
        <v>119</v>
      </c>
      <c r="C61" s="29" t="s">
        <v>349</v>
      </c>
      <c r="D61" s="24" t="s">
        <v>50</v>
      </c>
      <c r="E61" s="30" t="s">
        <v>350</v>
      </c>
      <c r="F61" s="31" t="s">
        <v>83</v>
      </c>
      <c r="G61" s="32">
        <v>2.51</v>
      </c>
      <c r="H61" s="32">
        <v>0</v>
      </c>
      <c r="I61" s="32">
        <f>ROUND(ROUND(H61,2)*ROUND(G61,2),2)</f>
      </c>
      <c r="O61">
        <f>(I61*21)/100</f>
      </c>
      <c r="P61" t="s">
        <v>26</v>
      </c>
    </row>
    <row r="62" spans="1:5" ht="12">
      <c r="A62" s="33" t="s">
        <v>53</v>
      </c>
      <c r="E62" s="34" t="s">
        <v>50</v>
      </c>
    </row>
    <row r="63" spans="1:5" ht="12">
      <c r="A63" s="35" t="s">
        <v>54</v>
      </c>
      <c r="E63" s="36" t="s">
        <v>50</v>
      </c>
    </row>
    <row r="64" spans="1:5" ht="12">
      <c r="A64" t="s">
        <v>55</v>
      </c>
      <c r="E64" s="34" t="s">
        <v>50</v>
      </c>
    </row>
    <row r="65" spans="1:18" ht="12.75" customHeight="1">
      <c r="A65" s="6" t="s">
        <v>46</v>
      </c>
      <c r="B65" s="6"/>
      <c r="C65" s="39" t="s">
        <v>36</v>
      </c>
      <c r="D65" s="6"/>
      <c r="E65" s="27" t="s">
        <v>163</v>
      </c>
      <c r="F65" s="6"/>
      <c r="G65" s="6"/>
      <c r="H65" s="6"/>
      <c r="I65" s="40">
        <f>0+Q65</f>
      </c>
      <c r="O65">
        <f>0+R65</f>
      </c>
      <c r="Q65">
        <f>0+I66</f>
      </c>
      <c r="R65">
        <f>0+O66</f>
      </c>
    </row>
    <row r="66" spans="1:16" ht="12">
      <c r="A66" s="24" t="s">
        <v>48</v>
      </c>
      <c r="B66" s="29" t="s">
        <v>123</v>
      </c>
      <c r="C66" s="29" t="s">
        <v>351</v>
      </c>
      <c r="D66" s="24" t="s">
        <v>50</v>
      </c>
      <c r="E66" s="30" t="s">
        <v>352</v>
      </c>
      <c r="F66" s="31" t="s">
        <v>83</v>
      </c>
      <c r="G66" s="32">
        <v>0.84</v>
      </c>
      <c r="H66" s="32">
        <v>0</v>
      </c>
      <c r="I66" s="32">
        <f>ROUND(ROUND(H66,2)*ROUND(G66,2),2)</f>
      </c>
      <c r="O66">
        <f>(I66*21)/100</f>
      </c>
      <c r="P66" t="s">
        <v>26</v>
      </c>
    </row>
    <row r="67" spans="1:5" ht="12">
      <c r="A67" s="33" t="s">
        <v>53</v>
      </c>
      <c r="E67" s="34" t="s">
        <v>50</v>
      </c>
    </row>
    <row r="68" spans="1:5" ht="12">
      <c r="A68" s="35" t="s">
        <v>54</v>
      </c>
      <c r="E68" s="36" t="s">
        <v>50</v>
      </c>
    </row>
    <row r="69" spans="1:5" ht="12">
      <c r="A69" t="s">
        <v>55</v>
      </c>
      <c r="E69" s="34" t="s">
        <v>50</v>
      </c>
    </row>
    <row r="70" spans="1:18" ht="12.75" customHeight="1">
      <c r="A70" s="6" t="s">
        <v>46</v>
      </c>
      <c r="B70" s="6"/>
      <c r="C70" s="39" t="s">
        <v>40</v>
      </c>
      <c r="D70" s="6"/>
      <c r="E70" s="27" t="s">
        <v>353</v>
      </c>
      <c r="F70" s="6"/>
      <c r="G70" s="6"/>
      <c r="H70" s="6"/>
      <c r="I70" s="40">
        <f>0+Q70</f>
      </c>
      <c r="O70">
        <f>0+R70</f>
      </c>
      <c r="Q70">
        <f>0+I71+I75</f>
      </c>
      <c r="R70">
        <f>0+O71+O75</f>
      </c>
    </row>
    <row r="71" spans="1:16" ht="12">
      <c r="A71" s="24" t="s">
        <v>48</v>
      </c>
      <c r="B71" s="29" t="s">
        <v>127</v>
      </c>
      <c r="C71" s="29" t="s">
        <v>354</v>
      </c>
      <c r="D71" s="24" t="s">
        <v>50</v>
      </c>
      <c r="E71" s="30" t="s">
        <v>355</v>
      </c>
      <c r="F71" s="31" t="s">
        <v>93</v>
      </c>
      <c r="G71" s="32">
        <v>16.7</v>
      </c>
      <c r="H71" s="32">
        <v>0</v>
      </c>
      <c r="I71" s="32">
        <f>ROUND(ROUND(H71,2)*ROUND(G71,2),2)</f>
      </c>
      <c r="O71">
        <f>(I71*21)/100</f>
      </c>
      <c r="P71" t="s">
        <v>26</v>
      </c>
    </row>
    <row r="72" spans="1:5" ht="12">
      <c r="A72" s="33" t="s">
        <v>53</v>
      </c>
      <c r="E72" s="34" t="s">
        <v>50</v>
      </c>
    </row>
    <row r="73" spans="1:5" ht="12">
      <c r="A73" s="35" t="s">
        <v>54</v>
      </c>
      <c r="E73" s="36" t="s">
        <v>356</v>
      </c>
    </row>
    <row r="74" spans="1:5" ht="12">
      <c r="A74" t="s">
        <v>55</v>
      </c>
      <c r="E74" s="34" t="s">
        <v>50</v>
      </c>
    </row>
    <row r="75" spans="1:16" ht="12">
      <c r="A75" s="24" t="s">
        <v>48</v>
      </c>
      <c r="B75" s="29" t="s">
        <v>131</v>
      </c>
      <c r="C75" s="29" t="s">
        <v>357</v>
      </c>
      <c r="D75" s="24" t="s">
        <v>50</v>
      </c>
      <c r="E75" s="30" t="s">
        <v>358</v>
      </c>
      <c r="F75" s="31" t="s">
        <v>83</v>
      </c>
      <c r="G75" s="32">
        <v>10.5</v>
      </c>
      <c r="H75" s="32">
        <v>0</v>
      </c>
      <c r="I75" s="32">
        <f>ROUND(ROUND(H75,2)*ROUND(G75,2),2)</f>
      </c>
      <c r="O75">
        <f>(I75*21)/100</f>
      </c>
      <c r="P75" t="s">
        <v>26</v>
      </c>
    </row>
    <row r="76" spans="1:5" ht="12">
      <c r="A76" s="33" t="s">
        <v>53</v>
      </c>
      <c r="E76" s="34" t="s">
        <v>50</v>
      </c>
    </row>
    <row r="77" spans="1:5" ht="60.75">
      <c r="A77" s="35" t="s">
        <v>54</v>
      </c>
      <c r="E77" s="36" t="s">
        <v>359</v>
      </c>
    </row>
    <row r="78" spans="1:5" ht="12">
      <c r="A78" t="s">
        <v>55</v>
      </c>
      <c r="E78" s="34" t="s">
        <v>50</v>
      </c>
    </row>
    <row r="79" spans="1:18" ht="12.75" customHeight="1">
      <c r="A79" s="6" t="s">
        <v>46</v>
      </c>
      <c r="B79" s="6"/>
      <c r="C79" s="39" t="s">
        <v>43</v>
      </c>
      <c r="D79" s="6"/>
      <c r="E79" s="27" t="s">
        <v>261</v>
      </c>
      <c r="F79" s="6"/>
      <c r="G79" s="6"/>
      <c r="H79" s="6"/>
      <c r="I79" s="40">
        <f>0+Q79</f>
      </c>
      <c r="O79">
        <f>0+R79</f>
      </c>
      <c r="Q79">
        <f>0+I80+I84</f>
      </c>
      <c r="R79">
        <f>0+O80+O84</f>
      </c>
    </row>
    <row r="80" spans="1:16" ht="12">
      <c r="A80" s="24" t="s">
        <v>48</v>
      </c>
      <c r="B80" s="29" t="s">
        <v>135</v>
      </c>
      <c r="C80" s="29" t="s">
        <v>360</v>
      </c>
      <c r="D80" s="24" t="s">
        <v>50</v>
      </c>
      <c r="E80" s="30" t="s">
        <v>361</v>
      </c>
      <c r="F80" s="31" t="s">
        <v>83</v>
      </c>
      <c r="G80" s="32">
        <v>4.18</v>
      </c>
      <c r="H80" s="32">
        <v>0</v>
      </c>
      <c r="I80" s="32">
        <f>ROUND(ROUND(H80,2)*ROUND(G80,2),2)</f>
      </c>
      <c r="O80">
        <f>(I80*21)/100</f>
      </c>
      <c r="P80" t="s">
        <v>26</v>
      </c>
    </row>
    <row r="81" spans="1:5" ht="12">
      <c r="A81" s="33" t="s">
        <v>53</v>
      </c>
      <c r="E81" s="34" t="s">
        <v>50</v>
      </c>
    </row>
    <row r="82" spans="1:5" ht="12">
      <c r="A82" s="35" t="s">
        <v>54</v>
      </c>
      <c r="E82" s="36" t="s">
        <v>50</v>
      </c>
    </row>
    <row r="83" spans="1:5" ht="12">
      <c r="A83" t="s">
        <v>55</v>
      </c>
      <c r="E83" s="34" t="s">
        <v>50</v>
      </c>
    </row>
    <row r="84" spans="1:16" ht="12">
      <c r="A84" s="24" t="s">
        <v>48</v>
      </c>
      <c r="B84" s="29" t="s">
        <v>138</v>
      </c>
      <c r="C84" s="29" t="s">
        <v>314</v>
      </c>
      <c r="D84" s="24" t="s">
        <v>50</v>
      </c>
      <c r="E84" s="30" t="s">
        <v>315</v>
      </c>
      <c r="F84" s="31" t="s">
        <v>83</v>
      </c>
      <c r="G84" s="32">
        <v>0.84</v>
      </c>
      <c r="H84" s="32">
        <v>0</v>
      </c>
      <c r="I84" s="32">
        <f>ROUND(ROUND(H84,2)*ROUND(G84,2),2)</f>
      </c>
      <c r="O84">
        <f>(I84*21)/100</f>
      </c>
      <c r="P84" t="s">
        <v>26</v>
      </c>
    </row>
    <row r="85" spans="1:5" ht="12">
      <c r="A85" s="33" t="s">
        <v>53</v>
      </c>
      <c r="E85" s="34" t="s">
        <v>50</v>
      </c>
    </row>
    <row r="86" spans="1:5" ht="12">
      <c r="A86" s="35" t="s">
        <v>54</v>
      </c>
      <c r="E86" s="36" t="s">
        <v>50</v>
      </c>
    </row>
    <row r="87" spans="1:5" ht="12">
      <c r="A87" t="s">
        <v>55</v>
      </c>
      <c r="E87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0+O9+O18+O35+O44+O49+O54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364</v>
      </c>
      <c r="I3" s="37">
        <f>0+I9+I18+I35+I44+I49+I54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362</v>
      </c>
      <c r="D4" s="1"/>
      <c r="E4" s="14" t="s">
        <v>363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364</v>
      </c>
      <c r="D5" s="6"/>
      <c r="E5" s="18" t="s">
        <v>363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34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29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">
      <c r="A10" s="24" t="s">
        <v>48</v>
      </c>
      <c r="B10" s="29" t="s">
        <v>31</v>
      </c>
      <c r="C10" s="29" t="s">
        <v>81</v>
      </c>
      <c r="D10" s="24" t="s">
        <v>50</v>
      </c>
      <c r="E10" s="30" t="s">
        <v>82</v>
      </c>
      <c r="F10" s="31" t="s">
        <v>83</v>
      </c>
      <c r="G10" s="32">
        <v>664.36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">
      <c r="A11" s="33" t="s">
        <v>53</v>
      </c>
      <c r="E11" s="34" t="s">
        <v>50</v>
      </c>
    </row>
    <row r="12" spans="1:5" ht="12">
      <c r="A12" s="35" t="s">
        <v>54</v>
      </c>
      <c r="E12" s="36" t="s">
        <v>365</v>
      </c>
    </row>
    <row r="13" spans="1:5" ht="12">
      <c r="A13" t="s">
        <v>55</v>
      </c>
      <c r="E13" s="34" t="s">
        <v>50</v>
      </c>
    </row>
    <row r="14" spans="1:16" ht="12">
      <c r="A14" s="24" t="s">
        <v>48</v>
      </c>
      <c r="B14" s="29" t="s">
        <v>26</v>
      </c>
      <c r="C14" s="29" t="s">
        <v>85</v>
      </c>
      <c r="D14" s="24" t="s">
        <v>50</v>
      </c>
      <c r="E14" s="30" t="s">
        <v>86</v>
      </c>
      <c r="F14" s="31" t="s">
        <v>87</v>
      </c>
      <c r="G14" s="32">
        <v>268.38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">
      <c r="A15" s="33" t="s">
        <v>53</v>
      </c>
      <c r="E15" s="34" t="s">
        <v>50</v>
      </c>
    </row>
    <row r="16" spans="1:5" ht="12">
      <c r="A16" s="35" t="s">
        <v>54</v>
      </c>
      <c r="E16" s="36" t="s">
        <v>50</v>
      </c>
    </row>
    <row r="17" spans="1:5" ht="12">
      <c r="A17" t="s">
        <v>55</v>
      </c>
      <c r="E17" s="34" t="s">
        <v>50</v>
      </c>
    </row>
    <row r="18" spans="1:18" ht="12.75" customHeight="1">
      <c r="A18" s="6" t="s">
        <v>46</v>
      </c>
      <c r="B18" s="6"/>
      <c r="C18" s="39" t="s">
        <v>31</v>
      </c>
      <c r="D18" s="6"/>
      <c r="E18" s="27" t="s">
        <v>90</v>
      </c>
      <c r="F18" s="6"/>
      <c r="G18" s="6"/>
      <c r="H18" s="6"/>
      <c r="I18" s="40">
        <f>0+Q18</f>
      </c>
      <c r="O18">
        <f>0+R18</f>
      </c>
      <c r="Q18">
        <f>0+I19+I23+I27+I31</f>
      </c>
      <c r="R18">
        <f>0+O19+O23+O27+O31</f>
      </c>
    </row>
    <row r="19" spans="1:16" ht="12">
      <c r="A19" s="24" t="s">
        <v>48</v>
      </c>
      <c r="B19" s="29" t="s">
        <v>34</v>
      </c>
      <c r="C19" s="29" t="s">
        <v>113</v>
      </c>
      <c r="D19" s="24" t="s">
        <v>50</v>
      </c>
      <c r="E19" s="30" t="s">
        <v>114</v>
      </c>
      <c r="F19" s="31" t="s">
        <v>83</v>
      </c>
      <c r="G19" s="32">
        <v>333.28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">
      <c r="A20" s="33" t="s">
        <v>53</v>
      </c>
      <c r="E20" s="34" t="s">
        <v>50</v>
      </c>
    </row>
    <row r="21" spans="1:5" ht="12">
      <c r="A21" s="35" t="s">
        <v>54</v>
      </c>
      <c r="E21" s="36" t="s">
        <v>366</v>
      </c>
    </row>
    <row r="22" spans="1:5" ht="12">
      <c r="A22" t="s">
        <v>55</v>
      </c>
      <c r="E22" s="34" t="s">
        <v>50</v>
      </c>
    </row>
    <row r="23" spans="1:16" ht="12">
      <c r="A23" s="24" t="s">
        <v>48</v>
      </c>
      <c r="B23" s="29" t="s">
        <v>36</v>
      </c>
      <c r="C23" s="29" t="s">
        <v>325</v>
      </c>
      <c r="D23" s="24" t="s">
        <v>50</v>
      </c>
      <c r="E23" s="30" t="s">
        <v>326</v>
      </c>
      <c r="F23" s="31" t="s">
        <v>83</v>
      </c>
      <c r="G23" s="32">
        <v>997.64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">
      <c r="A24" s="33" t="s">
        <v>53</v>
      </c>
      <c r="E24" s="34" t="s">
        <v>50</v>
      </c>
    </row>
    <row r="25" spans="1:5" ht="12">
      <c r="A25" s="35" t="s">
        <v>54</v>
      </c>
      <c r="E25" s="36" t="s">
        <v>50</v>
      </c>
    </row>
    <row r="26" spans="1:5" ht="12">
      <c r="A26" t="s">
        <v>55</v>
      </c>
      <c r="E26" s="34" t="s">
        <v>50</v>
      </c>
    </row>
    <row r="27" spans="1:16" ht="12">
      <c r="A27" s="24" t="s">
        <v>48</v>
      </c>
      <c r="B27" s="29" t="s">
        <v>38</v>
      </c>
      <c r="C27" s="29" t="s">
        <v>128</v>
      </c>
      <c r="D27" s="24" t="s">
        <v>50</v>
      </c>
      <c r="E27" s="30" t="s">
        <v>129</v>
      </c>
      <c r="F27" s="31" t="s">
        <v>83</v>
      </c>
      <c r="G27" s="32">
        <v>997.64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">
      <c r="A28" s="33" t="s">
        <v>53</v>
      </c>
      <c r="E28" s="34" t="s">
        <v>50</v>
      </c>
    </row>
    <row r="29" spans="1:5" ht="12">
      <c r="A29" s="35" t="s">
        <v>54</v>
      </c>
      <c r="E29" s="36" t="s">
        <v>367</v>
      </c>
    </row>
    <row r="30" spans="1:5" ht="12">
      <c r="A30" t="s">
        <v>55</v>
      </c>
      <c r="E30" s="34" t="s">
        <v>50</v>
      </c>
    </row>
    <row r="31" spans="1:16" ht="12">
      <c r="A31" s="24" t="s">
        <v>48</v>
      </c>
      <c r="B31" s="29" t="s">
        <v>40</v>
      </c>
      <c r="C31" s="29" t="s">
        <v>368</v>
      </c>
      <c r="D31" s="24" t="s">
        <v>50</v>
      </c>
      <c r="E31" s="30" t="s">
        <v>369</v>
      </c>
      <c r="F31" s="31" t="s">
        <v>83</v>
      </c>
      <c r="G31" s="32">
        <v>333.28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">
      <c r="A32" s="33" t="s">
        <v>53</v>
      </c>
      <c r="E32" s="34" t="s">
        <v>50</v>
      </c>
    </row>
    <row r="33" spans="1:5" ht="12">
      <c r="A33" s="35" t="s">
        <v>54</v>
      </c>
      <c r="E33" s="36" t="s">
        <v>50</v>
      </c>
    </row>
    <row r="34" spans="1:5" ht="12">
      <c r="A34" t="s">
        <v>55</v>
      </c>
      <c r="E34" s="34" t="s">
        <v>50</v>
      </c>
    </row>
    <row r="35" spans="1:18" ht="12.75" customHeight="1">
      <c r="A35" s="6" t="s">
        <v>46</v>
      </c>
      <c r="B35" s="6"/>
      <c r="C35" s="39" t="s">
        <v>26</v>
      </c>
      <c r="D35" s="6"/>
      <c r="E35" s="27" t="s">
        <v>153</v>
      </c>
      <c r="F35" s="6"/>
      <c r="G35" s="6"/>
      <c r="H35" s="6"/>
      <c r="I35" s="40">
        <f>0+Q35</f>
      </c>
      <c r="O35">
        <f>0+R35</f>
      </c>
      <c r="Q35">
        <f>0+I36+I40</f>
      </c>
      <c r="R35">
        <f>0+O36+O40</f>
      </c>
    </row>
    <row r="36" spans="1:16" ht="12">
      <c r="A36" s="24" t="s">
        <v>48</v>
      </c>
      <c r="B36" s="29" t="s">
        <v>69</v>
      </c>
      <c r="C36" s="29" t="s">
        <v>370</v>
      </c>
      <c r="D36" s="24" t="s">
        <v>50</v>
      </c>
      <c r="E36" s="30" t="s">
        <v>371</v>
      </c>
      <c r="F36" s="31" t="s">
        <v>83</v>
      </c>
      <c r="G36" s="32">
        <v>64.51</v>
      </c>
      <c r="H36" s="32">
        <v>0</v>
      </c>
      <c r="I36" s="32">
        <f>ROUND(ROUND(H36,2)*ROUND(G36,2),2)</f>
      </c>
      <c r="O36">
        <f>(I36*21)/100</f>
      </c>
      <c r="P36" t="s">
        <v>26</v>
      </c>
    </row>
    <row r="37" spans="1:5" ht="12">
      <c r="A37" s="33" t="s">
        <v>53</v>
      </c>
      <c r="E37" s="34" t="s">
        <v>50</v>
      </c>
    </row>
    <row r="38" spans="1:5" ht="12">
      <c r="A38" s="35" t="s">
        <v>54</v>
      </c>
      <c r="E38" s="36" t="s">
        <v>50</v>
      </c>
    </row>
    <row r="39" spans="1:5" ht="12">
      <c r="A39" t="s">
        <v>55</v>
      </c>
      <c r="E39" s="34" t="s">
        <v>50</v>
      </c>
    </row>
    <row r="40" spans="1:16" ht="12">
      <c r="A40" s="24" t="s">
        <v>48</v>
      </c>
      <c r="B40" s="29" t="s">
        <v>72</v>
      </c>
      <c r="C40" s="29" t="s">
        <v>372</v>
      </c>
      <c r="D40" s="24" t="s">
        <v>50</v>
      </c>
      <c r="E40" s="30" t="s">
        <v>373</v>
      </c>
      <c r="F40" s="31" t="s">
        <v>93</v>
      </c>
      <c r="G40" s="32">
        <v>595.15</v>
      </c>
      <c r="H40" s="32">
        <v>0</v>
      </c>
      <c r="I40" s="32">
        <f>ROUND(ROUND(H40,2)*ROUND(G40,2),2)</f>
      </c>
      <c r="O40">
        <f>(I40*21)/100</f>
      </c>
      <c r="P40" t="s">
        <v>26</v>
      </c>
    </row>
    <row r="41" spans="1:5" ht="12">
      <c r="A41" s="33" t="s">
        <v>53</v>
      </c>
      <c r="E41" s="34" t="s">
        <v>50</v>
      </c>
    </row>
    <row r="42" spans="1:5" ht="60.75">
      <c r="A42" s="35" t="s">
        <v>54</v>
      </c>
      <c r="E42" s="41" t="s">
        <v>374</v>
      </c>
    </row>
    <row r="43" spans="1:5" ht="12">
      <c r="A43" t="s">
        <v>55</v>
      </c>
      <c r="E43" s="34" t="s">
        <v>50</v>
      </c>
    </row>
    <row r="44" spans="1:18" ht="12.75" customHeight="1">
      <c r="A44" s="6" t="s">
        <v>46</v>
      </c>
      <c r="B44" s="6"/>
      <c r="C44" s="39" t="s">
        <v>34</v>
      </c>
      <c r="D44" s="6"/>
      <c r="E44" s="27" t="s">
        <v>158</v>
      </c>
      <c r="F44" s="6"/>
      <c r="G44" s="6"/>
      <c r="H44" s="6"/>
      <c r="I44" s="40">
        <f>0+Q44</f>
      </c>
      <c r="O44">
        <f>0+R44</f>
      </c>
      <c r="Q44">
        <f>0+I45</f>
      </c>
      <c r="R44">
        <f>0+O45</f>
      </c>
    </row>
    <row r="45" spans="1:16" ht="12">
      <c r="A45" s="24" t="s">
        <v>48</v>
      </c>
      <c r="B45" s="29" t="s">
        <v>43</v>
      </c>
      <c r="C45" s="29" t="s">
        <v>375</v>
      </c>
      <c r="D45" s="24" t="s">
        <v>50</v>
      </c>
      <c r="E45" s="30" t="s">
        <v>376</v>
      </c>
      <c r="F45" s="31" t="s">
        <v>83</v>
      </c>
      <c r="G45" s="32">
        <v>760.65</v>
      </c>
      <c r="H45" s="32">
        <v>0</v>
      </c>
      <c r="I45" s="32">
        <f>ROUND(ROUND(H45,2)*ROUND(G45,2),2)</f>
      </c>
      <c r="O45">
        <f>(I45*21)/100</f>
      </c>
      <c r="P45" t="s">
        <v>26</v>
      </c>
    </row>
    <row r="46" spans="1:5" ht="12">
      <c r="A46" s="33" t="s">
        <v>53</v>
      </c>
      <c r="E46" s="34" t="s">
        <v>50</v>
      </c>
    </row>
    <row r="47" spans="1:5" ht="51">
      <c r="A47" s="35" t="s">
        <v>54</v>
      </c>
      <c r="E47" s="36" t="s">
        <v>377</v>
      </c>
    </row>
    <row r="48" spans="1:5" ht="20.25">
      <c r="A48" t="s">
        <v>55</v>
      </c>
      <c r="E48" s="34" t="s">
        <v>378</v>
      </c>
    </row>
    <row r="49" spans="1:18" ht="12.75" customHeight="1">
      <c r="A49" s="6" t="s">
        <v>46</v>
      </c>
      <c r="B49" s="6"/>
      <c r="C49" s="39" t="s">
        <v>69</v>
      </c>
      <c r="D49" s="6"/>
      <c r="E49" s="27" t="s">
        <v>217</v>
      </c>
      <c r="F49" s="6"/>
      <c r="G49" s="6"/>
      <c r="H49" s="6"/>
      <c r="I49" s="40">
        <f>0+Q49</f>
      </c>
      <c r="O49">
        <f>0+R49</f>
      </c>
      <c r="Q49">
        <f>0+I50</f>
      </c>
      <c r="R49">
        <f>0+O50</f>
      </c>
    </row>
    <row r="50" spans="1:16" ht="12">
      <c r="A50" s="24" t="s">
        <v>48</v>
      </c>
      <c r="B50" s="29" t="s">
        <v>45</v>
      </c>
      <c r="C50" s="29" t="s">
        <v>379</v>
      </c>
      <c r="D50" s="24" t="s">
        <v>50</v>
      </c>
      <c r="E50" s="30" t="s">
        <v>380</v>
      </c>
      <c r="F50" s="31" t="s">
        <v>77</v>
      </c>
      <c r="G50" s="32">
        <v>2</v>
      </c>
      <c r="H50" s="32">
        <v>0</v>
      </c>
      <c r="I50" s="32">
        <f>ROUND(ROUND(H50,2)*ROUND(G50,2),2)</f>
      </c>
      <c r="O50">
        <f>(I50*21)/100</f>
      </c>
      <c r="P50" t="s">
        <v>26</v>
      </c>
    </row>
    <row r="51" spans="1:5" ht="12">
      <c r="A51" s="33" t="s">
        <v>53</v>
      </c>
      <c r="E51" s="34" t="s">
        <v>50</v>
      </c>
    </row>
    <row r="52" spans="1:5" ht="12">
      <c r="A52" s="35" t="s">
        <v>54</v>
      </c>
      <c r="E52" s="36" t="s">
        <v>50</v>
      </c>
    </row>
    <row r="53" spans="1:5" ht="12">
      <c r="A53" t="s">
        <v>55</v>
      </c>
      <c r="E53" s="34" t="s">
        <v>50</v>
      </c>
    </row>
    <row r="54" spans="1:18" ht="12.75" customHeight="1">
      <c r="A54" s="6" t="s">
        <v>46</v>
      </c>
      <c r="B54" s="6"/>
      <c r="C54" s="39" t="s">
        <v>43</v>
      </c>
      <c r="D54" s="6"/>
      <c r="E54" s="27" t="s">
        <v>261</v>
      </c>
      <c r="F54" s="6"/>
      <c r="G54" s="6"/>
      <c r="H54" s="6"/>
      <c r="I54" s="40">
        <f>0+Q54</f>
      </c>
      <c r="O54">
        <f>0+R54</f>
      </c>
      <c r="Q54">
        <f>0+I55+I59+I63+I67</f>
      </c>
      <c r="R54">
        <f>0+O55+O59+O63+O67</f>
      </c>
    </row>
    <row r="55" spans="1:16" ht="12">
      <c r="A55" s="24" t="s">
        <v>48</v>
      </c>
      <c r="B55" s="29" t="s">
        <v>112</v>
      </c>
      <c r="C55" s="29" t="s">
        <v>381</v>
      </c>
      <c r="D55" s="24" t="s">
        <v>50</v>
      </c>
      <c r="E55" s="30" t="s">
        <v>382</v>
      </c>
      <c r="F55" s="31" t="s">
        <v>106</v>
      </c>
      <c r="G55" s="32">
        <v>75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">
      <c r="A56" s="33" t="s">
        <v>53</v>
      </c>
      <c r="E56" s="34" t="s">
        <v>50</v>
      </c>
    </row>
    <row r="57" spans="1:5" ht="12">
      <c r="A57" s="35" t="s">
        <v>54</v>
      </c>
      <c r="E57" s="36" t="s">
        <v>383</v>
      </c>
    </row>
    <row r="58" spans="1:5" ht="12">
      <c r="A58" t="s">
        <v>55</v>
      </c>
      <c r="E58" s="34" t="s">
        <v>50</v>
      </c>
    </row>
    <row r="59" spans="1:16" ht="12">
      <c r="A59" s="24" t="s">
        <v>48</v>
      </c>
      <c r="B59" s="29" t="s">
        <v>116</v>
      </c>
      <c r="C59" s="29" t="s">
        <v>360</v>
      </c>
      <c r="D59" s="24" t="s">
        <v>50</v>
      </c>
      <c r="E59" s="30" t="s">
        <v>361</v>
      </c>
      <c r="F59" s="31" t="s">
        <v>83</v>
      </c>
      <c r="G59" s="32">
        <v>80</v>
      </c>
      <c r="H59" s="32">
        <v>0</v>
      </c>
      <c r="I59" s="32">
        <f>ROUND(ROUND(H59,2)*ROUND(G59,2),2)</f>
      </c>
      <c r="O59">
        <f>(I59*21)/100</f>
      </c>
      <c r="P59" t="s">
        <v>26</v>
      </c>
    </row>
    <row r="60" spans="1:5" ht="12">
      <c r="A60" s="33" t="s">
        <v>53</v>
      </c>
      <c r="E60" s="34" t="s">
        <v>50</v>
      </c>
    </row>
    <row r="61" spans="1:5" ht="30">
      <c r="A61" s="35" t="s">
        <v>54</v>
      </c>
      <c r="E61" s="36" t="s">
        <v>384</v>
      </c>
    </row>
    <row r="62" spans="1:5" ht="12">
      <c r="A62" t="s">
        <v>55</v>
      </c>
      <c r="E62" s="34" t="s">
        <v>50</v>
      </c>
    </row>
    <row r="63" spans="1:16" ht="12">
      <c r="A63" s="24" t="s">
        <v>48</v>
      </c>
      <c r="B63" s="29" t="s">
        <v>119</v>
      </c>
      <c r="C63" s="29" t="s">
        <v>314</v>
      </c>
      <c r="D63" s="24" t="s">
        <v>50</v>
      </c>
      <c r="E63" s="30" t="s">
        <v>315</v>
      </c>
      <c r="F63" s="31" t="s">
        <v>83</v>
      </c>
      <c r="G63" s="32">
        <v>16.25</v>
      </c>
      <c r="H63" s="32">
        <v>0</v>
      </c>
      <c r="I63" s="32">
        <f>ROUND(ROUND(H63,2)*ROUND(G63,2),2)</f>
      </c>
      <c r="O63">
        <f>(I63*21)/100</f>
      </c>
      <c r="P63" t="s">
        <v>26</v>
      </c>
    </row>
    <row r="64" spans="1:5" ht="12">
      <c r="A64" s="33" t="s">
        <v>53</v>
      </c>
      <c r="E64" s="34" t="s">
        <v>50</v>
      </c>
    </row>
    <row r="65" spans="1:5" ht="60.75">
      <c r="A65" s="35" t="s">
        <v>54</v>
      </c>
      <c r="E65" s="41" t="s">
        <v>385</v>
      </c>
    </row>
    <row r="66" spans="1:5" ht="12">
      <c r="A66" t="s">
        <v>55</v>
      </c>
      <c r="E66" s="34" t="s">
        <v>50</v>
      </c>
    </row>
    <row r="67" spans="1:16" ht="12">
      <c r="A67" s="24" t="s">
        <v>48</v>
      </c>
      <c r="B67" s="29" t="s">
        <v>123</v>
      </c>
      <c r="C67" s="29" t="s">
        <v>386</v>
      </c>
      <c r="D67" s="24" t="s">
        <v>50</v>
      </c>
      <c r="E67" s="30" t="s">
        <v>387</v>
      </c>
      <c r="F67" s="31" t="s">
        <v>83</v>
      </c>
      <c r="G67" s="32">
        <v>15</v>
      </c>
      <c r="H67" s="32">
        <v>0</v>
      </c>
      <c r="I67" s="32">
        <f>ROUND(ROUND(H67,2)*ROUND(G67,2),2)</f>
      </c>
      <c r="O67">
        <f>(I67*21)/100</f>
      </c>
      <c r="P67" t="s">
        <v>26</v>
      </c>
    </row>
    <row r="68" spans="1:5" ht="12">
      <c r="A68" s="33" t="s">
        <v>53</v>
      </c>
      <c r="E68" s="34" t="s">
        <v>50</v>
      </c>
    </row>
    <row r="69" spans="1:5" ht="20.25">
      <c r="A69" s="35" t="s">
        <v>54</v>
      </c>
      <c r="E69" s="41" t="s">
        <v>388</v>
      </c>
    </row>
    <row r="70" spans="1:5" ht="12">
      <c r="A70" t="s">
        <v>55</v>
      </c>
      <c r="E70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0+O9+O22+O71+O88+O109+O118+O143+O152+O161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391</v>
      </c>
      <c r="I3" s="37">
        <f>0+I9+I22+I71+I88+I109+I118+I143+I152+I161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389</v>
      </c>
      <c r="D4" s="1"/>
      <c r="E4" s="14" t="s">
        <v>390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391</v>
      </c>
      <c r="D5" s="6"/>
      <c r="E5" s="18" t="s">
        <v>390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34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29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">
      <c r="A10" s="24" t="s">
        <v>48</v>
      </c>
      <c r="B10" s="29" t="s">
        <v>31</v>
      </c>
      <c r="C10" s="29" t="s">
        <v>81</v>
      </c>
      <c r="D10" s="24" t="s">
        <v>50</v>
      </c>
      <c r="E10" s="30" t="s">
        <v>82</v>
      </c>
      <c r="F10" s="31" t="s">
        <v>83</v>
      </c>
      <c r="G10" s="32">
        <v>209.16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">
      <c r="A11" s="33" t="s">
        <v>53</v>
      </c>
      <c r="E11" s="34" t="s">
        <v>50</v>
      </c>
    </row>
    <row r="12" spans="1:5" ht="12">
      <c r="A12" s="35" t="s">
        <v>54</v>
      </c>
      <c r="E12" s="36" t="s">
        <v>392</v>
      </c>
    </row>
    <row r="13" spans="1:5" ht="12">
      <c r="A13" t="s">
        <v>55</v>
      </c>
      <c r="E13" s="34" t="s">
        <v>50</v>
      </c>
    </row>
    <row r="14" spans="1:16" ht="12">
      <c r="A14" s="24" t="s">
        <v>48</v>
      </c>
      <c r="B14" s="29" t="s">
        <v>26</v>
      </c>
      <c r="C14" s="29" t="s">
        <v>85</v>
      </c>
      <c r="D14" s="24" t="s">
        <v>50</v>
      </c>
      <c r="E14" s="30" t="s">
        <v>86</v>
      </c>
      <c r="F14" s="31" t="s">
        <v>87</v>
      </c>
      <c r="G14" s="32">
        <v>126.43</v>
      </c>
      <c r="H14" s="32">
        <v>0</v>
      </c>
      <c r="I14" s="32">
        <f>ROUND(ROUND(H14,2)*ROUND(G14,2),2)</f>
      </c>
      <c r="O14">
        <f>(I14*21)/100</f>
      </c>
      <c r="P14" t="s">
        <v>26</v>
      </c>
    </row>
    <row r="15" spans="1:5" ht="12">
      <c r="A15" s="33" t="s">
        <v>53</v>
      </c>
      <c r="E15" s="34" t="s">
        <v>50</v>
      </c>
    </row>
    <row r="16" spans="1:5" ht="12">
      <c r="A16" s="35" t="s">
        <v>54</v>
      </c>
      <c r="E16" s="36" t="s">
        <v>50</v>
      </c>
    </row>
    <row r="17" spans="1:5" ht="12">
      <c r="A17" t="s">
        <v>55</v>
      </c>
      <c r="E17" s="34" t="s">
        <v>50</v>
      </c>
    </row>
    <row r="18" spans="1:16" ht="12">
      <c r="A18" s="24" t="s">
        <v>48</v>
      </c>
      <c r="B18" s="29" t="s">
        <v>34</v>
      </c>
      <c r="C18" s="29" t="s">
        <v>88</v>
      </c>
      <c r="D18" s="24" t="s">
        <v>50</v>
      </c>
      <c r="E18" s="30" t="s">
        <v>89</v>
      </c>
      <c r="F18" s="31" t="s">
        <v>87</v>
      </c>
      <c r="G18" s="32">
        <v>98.28</v>
      </c>
      <c r="H18" s="32">
        <v>0</v>
      </c>
      <c r="I18" s="32">
        <f>ROUND(ROUND(H18,2)*ROUND(G18,2),2)</f>
      </c>
      <c r="O18">
        <f>(I18*21)/100</f>
      </c>
      <c r="P18" t="s">
        <v>26</v>
      </c>
    </row>
    <row r="19" spans="1:5" ht="12">
      <c r="A19" s="33" t="s">
        <v>53</v>
      </c>
      <c r="E19" s="34" t="s">
        <v>50</v>
      </c>
    </row>
    <row r="20" spans="1:5" ht="12">
      <c r="A20" s="35" t="s">
        <v>54</v>
      </c>
      <c r="E20" s="36" t="s">
        <v>393</v>
      </c>
    </row>
    <row r="21" spans="1:5" ht="12">
      <c r="A21" t="s">
        <v>55</v>
      </c>
      <c r="E21" s="34" t="s">
        <v>50</v>
      </c>
    </row>
    <row r="22" spans="1:18" ht="12.75" customHeight="1">
      <c r="A22" s="6" t="s">
        <v>46</v>
      </c>
      <c r="B22" s="6"/>
      <c r="C22" s="39" t="s">
        <v>31</v>
      </c>
      <c r="D22" s="6"/>
      <c r="E22" s="27" t="s">
        <v>90</v>
      </c>
      <c r="F22" s="6"/>
      <c r="G22" s="6"/>
      <c r="H22" s="6"/>
      <c r="I22" s="40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">
      <c r="A23" s="24" t="s">
        <v>48</v>
      </c>
      <c r="B23" s="29" t="s">
        <v>36</v>
      </c>
      <c r="C23" s="29" t="s">
        <v>91</v>
      </c>
      <c r="D23" s="24" t="s">
        <v>50</v>
      </c>
      <c r="E23" s="30" t="s">
        <v>92</v>
      </c>
      <c r="F23" s="31" t="s">
        <v>93</v>
      </c>
      <c r="G23" s="32">
        <v>85.5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">
      <c r="A24" s="33" t="s">
        <v>53</v>
      </c>
      <c r="E24" s="34" t="s">
        <v>50</v>
      </c>
    </row>
    <row r="25" spans="1:5" ht="12">
      <c r="A25" s="35" t="s">
        <v>54</v>
      </c>
      <c r="E25" s="36" t="s">
        <v>394</v>
      </c>
    </row>
    <row r="26" spans="1:5" ht="12">
      <c r="A26" t="s">
        <v>55</v>
      </c>
      <c r="E26" s="34" t="s">
        <v>50</v>
      </c>
    </row>
    <row r="27" spans="1:16" ht="12">
      <c r="A27" s="24" t="s">
        <v>48</v>
      </c>
      <c r="B27" s="29" t="s">
        <v>38</v>
      </c>
      <c r="C27" s="29" t="s">
        <v>395</v>
      </c>
      <c r="D27" s="24" t="s">
        <v>50</v>
      </c>
      <c r="E27" s="30" t="s">
        <v>396</v>
      </c>
      <c r="F27" s="31" t="s">
        <v>77</v>
      </c>
      <c r="G27" s="32">
        <v>13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">
      <c r="A28" s="33" t="s">
        <v>53</v>
      </c>
      <c r="E28" s="34" t="s">
        <v>50</v>
      </c>
    </row>
    <row r="29" spans="1:5" ht="12">
      <c r="A29" s="35" t="s">
        <v>54</v>
      </c>
      <c r="E29" s="36" t="s">
        <v>50</v>
      </c>
    </row>
    <row r="30" spans="1:5" ht="12">
      <c r="A30" t="s">
        <v>55</v>
      </c>
      <c r="E30" s="34" t="s">
        <v>50</v>
      </c>
    </row>
    <row r="31" spans="1:16" ht="12">
      <c r="A31" s="24" t="s">
        <v>48</v>
      </c>
      <c r="B31" s="29" t="s">
        <v>40</v>
      </c>
      <c r="C31" s="29" t="s">
        <v>98</v>
      </c>
      <c r="D31" s="24" t="s">
        <v>50</v>
      </c>
      <c r="E31" s="30" t="s">
        <v>99</v>
      </c>
      <c r="F31" s="31" t="s">
        <v>83</v>
      </c>
      <c r="G31" s="32">
        <v>54.6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">
      <c r="A32" s="33" t="s">
        <v>53</v>
      </c>
      <c r="E32" s="34" t="s">
        <v>50</v>
      </c>
    </row>
    <row r="33" spans="1:5" ht="12">
      <c r="A33" s="35" t="s">
        <v>54</v>
      </c>
      <c r="E33" s="36" t="s">
        <v>397</v>
      </c>
    </row>
    <row r="34" spans="1:5" ht="12">
      <c r="A34" t="s">
        <v>55</v>
      </c>
      <c r="E34" s="34" t="s">
        <v>50</v>
      </c>
    </row>
    <row r="35" spans="1:16" ht="12">
      <c r="A35" s="24" t="s">
        <v>48</v>
      </c>
      <c r="B35" s="29" t="s">
        <v>69</v>
      </c>
      <c r="C35" s="29" t="s">
        <v>101</v>
      </c>
      <c r="D35" s="24" t="s">
        <v>50</v>
      </c>
      <c r="E35" s="30" t="s">
        <v>102</v>
      </c>
      <c r="F35" s="31" t="s">
        <v>83</v>
      </c>
      <c r="G35" s="32">
        <v>40.95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">
      <c r="A36" s="33" t="s">
        <v>53</v>
      </c>
      <c r="E36" s="34" t="s">
        <v>50</v>
      </c>
    </row>
    <row r="37" spans="1:5" ht="12">
      <c r="A37" s="35" t="s">
        <v>54</v>
      </c>
      <c r="E37" s="36" t="s">
        <v>398</v>
      </c>
    </row>
    <row r="38" spans="1:5" ht="12">
      <c r="A38" t="s">
        <v>55</v>
      </c>
      <c r="E38" s="34" t="s">
        <v>50</v>
      </c>
    </row>
    <row r="39" spans="1:16" ht="12">
      <c r="A39" s="24" t="s">
        <v>48</v>
      </c>
      <c r="B39" s="29" t="s">
        <v>72</v>
      </c>
      <c r="C39" s="29" t="s">
        <v>399</v>
      </c>
      <c r="D39" s="24" t="s">
        <v>50</v>
      </c>
      <c r="E39" s="30" t="s">
        <v>400</v>
      </c>
      <c r="F39" s="31" t="s">
        <v>83</v>
      </c>
      <c r="G39" s="32">
        <v>27.45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12">
      <c r="A40" s="33" t="s">
        <v>53</v>
      </c>
      <c r="E40" s="34" t="s">
        <v>50</v>
      </c>
    </row>
    <row r="41" spans="1:5" ht="12">
      <c r="A41" s="35" t="s">
        <v>54</v>
      </c>
      <c r="E41" s="36" t="s">
        <v>50</v>
      </c>
    </row>
    <row r="42" spans="1:5" ht="12">
      <c r="A42" t="s">
        <v>55</v>
      </c>
      <c r="E42" s="34" t="s">
        <v>50</v>
      </c>
    </row>
    <row r="43" spans="1:16" ht="12">
      <c r="A43" s="24" t="s">
        <v>48</v>
      </c>
      <c r="B43" s="29" t="s">
        <v>43</v>
      </c>
      <c r="C43" s="29" t="s">
        <v>113</v>
      </c>
      <c r="D43" s="24" t="s">
        <v>50</v>
      </c>
      <c r="E43" s="30" t="s">
        <v>114</v>
      </c>
      <c r="F43" s="31" t="s">
        <v>83</v>
      </c>
      <c r="G43" s="32">
        <v>498.51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">
      <c r="A44" s="33" t="s">
        <v>53</v>
      </c>
      <c r="E44" s="34" t="s">
        <v>50</v>
      </c>
    </row>
    <row r="45" spans="1:5" ht="40.5">
      <c r="A45" s="35" t="s">
        <v>54</v>
      </c>
      <c r="E45" s="36" t="s">
        <v>401</v>
      </c>
    </row>
    <row r="46" spans="1:5" ht="12">
      <c r="A46" t="s">
        <v>55</v>
      </c>
      <c r="E46" s="34" t="s">
        <v>50</v>
      </c>
    </row>
    <row r="47" spans="1:16" ht="12">
      <c r="A47" s="24" t="s">
        <v>48</v>
      </c>
      <c r="B47" s="29" t="s">
        <v>45</v>
      </c>
      <c r="C47" s="29" t="s">
        <v>325</v>
      </c>
      <c r="D47" s="24" t="s">
        <v>50</v>
      </c>
      <c r="E47" s="30" t="s">
        <v>326</v>
      </c>
      <c r="F47" s="31" t="s">
        <v>83</v>
      </c>
      <c r="G47" s="32">
        <v>680.22</v>
      </c>
      <c r="H47" s="32">
        <v>0</v>
      </c>
      <c r="I47" s="32">
        <f>ROUND(ROUND(H47,2)*ROUND(G47,2),2)</f>
      </c>
      <c r="O47">
        <f>(I47*21)/100</f>
      </c>
      <c r="P47" t="s">
        <v>26</v>
      </c>
    </row>
    <row r="48" spans="1:5" ht="12">
      <c r="A48" s="33" t="s">
        <v>53</v>
      </c>
      <c r="E48" s="34" t="s">
        <v>50</v>
      </c>
    </row>
    <row r="49" spans="1:5" ht="12">
      <c r="A49" s="35" t="s">
        <v>54</v>
      </c>
      <c r="E49" s="36" t="s">
        <v>50</v>
      </c>
    </row>
    <row r="50" spans="1:5" ht="12">
      <c r="A50" t="s">
        <v>55</v>
      </c>
      <c r="E50" s="34" t="s">
        <v>50</v>
      </c>
    </row>
    <row r="51" spans="1:16" ht="12">
      <c r="A51" s="24" t="s">
        <v>48</v>
      </c>
      <c r="B51" s="29" t="s">
        <v>112</v>
      </c>
      <c r="C51" s="29" t="s">
        <v>128</v>
      </c>
      <c r="D51" s="24" t="s">
        <v>50</v>
      </c>
      <c r="E51" s="30" t="s">
        <v>129</v>
      </c>
      <c r="F51" s="31" t="s">
        <v>83</v>
      </c>
      <c r="G51" s="32">
        <v>680.22</v>
      </c>
      <c r="H51" s="32">
        <v>0</v>
      </c>
      <c r="I51" s="32">
        <f>ROUND(ROUND(H51,2)*ROUND(G51,2),2)</f>
      </c>
      <c r="O51">
        <f>(I51*21)/100</f>
      </c>
      <c r="P51" t="s">
        <v>26</v>
      </c>
    </row>
    <row r="52" spans="1:5" ht="12">
      <c r="A52" s="33" t="s">
        <v>53</v>
      </c>
      <c r="E52" s="34" t="s">
        <v>50</v>
      </c>
    </row>
    <row r="53" spans="1:5" ht="12">
      <c r="A53" s="35" t="s">
        <v>54</v>
      </c>
      <c r="E53" s="36" t="s">
        <v>402</v>
      </c>
    </row>
    <row r="54" spans="1:5" ht="12">
      <c r="A54" t="s">
        <v>55</v>
      </c>
      <c r="E54" s="34" t="s">
        <v>50</v>
      </c>
    </row>
    <row r="55" spans="1:16" ht="12">
      <c r="A55" s="24" t="s">
        <v>48</v>
      </c>
      <c r="B55" s="29" t="s">
        <v>116</v>
      </c>
      <c r="C55" s="29" t="s">
        <v>368</v>
      </c>
      <c r="D55" s="24" t="s">
        <v>50</v>
      </c>
      <c r="E55" s="30" t="s">
        <v>369</v>
      </c>
      <c r="F55" s="31" t="s">
        <v>83</v>
      </c>
      <c r="G55" s="32">
        <v>471.06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">
      <c r="A56" s="33" t="s">
        <v>53</v>
      </c>
      <c r="E56" s="34" t="s">
        <v>50</v>
      </c>
    </row>
    <row r="57" spans="1:5" ht="12">
      <c r="A57" s="35" t="s">
        <v>54</v>
      </c>
      <c r="E57" s="36" t="s">
        <v>50</v>
      </c>
    </row>
    <row r="58" spans="1:5" ht="12">
      <c r="A58" t="s">
        <v>55</v>
      </c>
      <c r="E58" s="34" t="s">
        <v>50</v>
      </c>
    </row>
    <row r="59" spans="1:16" ht="12">
      <c r="A59" s="24" t="s">
        <v>48</v>
      </c>
      <c r="B59" s="29" t="s">
        <v>119</v>
      </c>
      <c r="C59" s="29" t="s">
        <v>142</v>
      </c>
      <c r="D59" s="24" t="s">
        <v>50</v>
      </c>
      <c r="E59" s="30" t="s">
        <v>143</v>
      </c>
      <c r="F59" s="31" t="s">
        <v>93</v>
      </c>
      <c r="G59" s="32">
        <v>273</v>
      </c>
      <c r="H59" s="32">
        <v>0</v>
      </c>
      <c r="I59" s="32">
        <f>ROUND(ROUND(H59,2)*ROUND(G59,2),2)</f>
      </c>
      <c r="O59">
        <f>(I59*21)/100</f>
      </c>
      <c r="P59" t="s">
        <v>26</v>
      </c>
    </row>
    <row r="60" spans="1:5" ht="12">
      <c r="A60" s="33" t="s">
        <v>53</v>
      </c>
      <c r="E60" s="34" t="s">
        <v>50</v>
      </c>
    </row>
    <row r="61" spans="1:5" ht="12">
      <c r="A61" s="35" t="s">
        <v>54</v>
      </c>
      <c r="E61" s="36" t="s">
        <v>50</v>
      </c>
    </row>
    <row r="62" spans="1:5" ht="12">
      <c r="A62" t="s">
        <v>55</v>
      </c>
      <c r="E62" s="34" t="s">
        <v>50</v>
      </c>
    </row>
    <row r="63" spans="1:16" ht="12">
      <c r="A63" s="24" t="s">
        <v>48</v>
      </c>
      <c r="B63" s="29" t="s">
        <v>123</v>
      </c>
      <c r="C63" s="29" t="s">
        <v>403</v>
      </c>
      <c r="D63" s="24" t="s">
        <v>50</v>
      </c>
      <c r="E63" s="30" t="s">
        <v>404</v>
      </c>
      <c r="F63" s="31" t="s">
        <v>93</v>
      </c>
      <c r="G63" s="32">
        <v>183.03</v>
      </c>
      <c r="H63" s="32">
        <v>0</v>
      </c>
      <c r="I63" s="32">
        <f>ROUND(ROUND(H63,2)*ROUND(G63,2),2)</f>
      </c>
      <c r="O63">
        <f>(I63*21)/100</f>
      </c>
      <c r="P63" t="s">
        <v>26</v>
      </c>
    </row>
    <row r="64" spans="1:5" ht="12">
      <c r="A64" s="33" t="s">
        <v>53</v>
      </c>
      <c r="E64" s="34" t="s">
        <v>50</v>
      </c>
    </row>
    <row r="65" spans="1:5" ht="12">
      <c r="A65" s="35" t="s">
        <v>54</v>
      </c>
      <c r="E65" s="36" t="s">
        <v>50</v>
      </c>
    </row>
    <row r="66" spans="1:5" ht="12">
      <c r="A66" t="s">
        <v>55</v>
      </c>
      <c r="E66" s="34" t="s">
        <v>50</v>
      </c>
    </row>
    <row r="67" spans="1:16" ht="12">
      <c r="A67" s="24" t="s">
        <v>48</v>
      </c>
      <c r="B67" s="29" t="s">
        <v>127</v>
      </c>
      <c r="C67" s="29" t="s">
        <v>150</v>
      </c>
      <c r="D67" s="24" t="s">
        <v>50</v>
      </c>
      <c r="E67" s="30" t="s">
        <v>151</v>
      </c>
      <c r="F67" s="31" t="s">
        <v>93</v>
      </c>
      <c r="G67" s="32">
        <v>183.03</v>
      </c>
      <c r="H67" s="32">
        <v>0</v>
      </c>
      <c r="I67" s="32">
        <f>ROUND(ROUND(H67,2)*ROUND(G67,2),2)</f>
      </c>
      <c r="O67">
        <f>(I67*21)/100</f>
      </c>
      <c r="P67" t="s">
        <v>26</v>
      </c>
    </row>
    <row r="68" spans="1:5" ht="12">
      <c r="A68" s="33" t="s">
        <v>53</v>
      </c>
      <c r="E68" s="34" t="s">
        <v>50</v>
      </c>
    </row>
    <row r="69" spans="1:5" ht="12">
      <c r="A69" s="35" t="s">
        <v>54</v>
      </c>
      <c r="E69" s="36" t="s">
        <v>405</v>
      </c>
    </row>
    <row r="70" spans="1:5" ht="12">
      <c r="A70" t="s">
        <v>55</v>
      </c>
      <c r="E70" s="34" t="s">
        <v>50</v>
      </c>
    </row>
    <row r="71" spans="1:18" ht="12.75" customHeight="1">
      <c r="A71" s="6" t="s">
        <v>46</v>
      </c>
      <c r="B71" s="6"/>
      <c r="C71" s="39" t="s">
        <v>26</v>
      </c>
      <c r="D71" s="6"/>
      <c r="E71" s="27" t="s">
        <v>153</v>
      </c>
      <c r="F71" s="6"/>
      <c r="G71" s="6"/>
      <c r="H71" s="6"/>
      <c r="I71" s="40">
        <f>0+Q71</f>
      </c>
      <c r="O71">
        <f>0+R71</f>
      </c>
      <c r="Q71">
        <f>0+I72+I76+I80+I84</f>
      </c>
      <c r="R71">
        <f>0+O72+O76+O80+O84</f>
      </c>
    </row>
    <row r="72" spans="1:16" ht="12">
      <c r="A72" s="24" t="s">
        <v>48</v>
      </c>
      <c r="B72" s="29" t="s">
        <v>131</v>
      </c>
      <c r="C72" s="29" t="s">
        <v>406</v>
      </c>
      <c r="D72" s="24" t="s">
        <v>50</v>
      </c>
      <c r="E72" s="30" t="s">
        <v>407</v>
      </c>
      <c r="F72" s="31" t="s">
        <v>106</v>
      </c>
      <c r="G72" s="32">
        <v>11.2</v>
      </c>
      <c r="H72" s="32">
        <v>0</v>
      </c>
      <c r="I72" s="32">
        <f>ROUND(ROUND(H72,2)*ROUND(G72,2),2)</f>
      </c>
      <c r="O72">
        <f>(I72*21)/100</f>
      </c>
      <c r="P72" t="s">
        <v>26</v>
      </c>
    </row>
    <row r="73" spans="1:5" ht="12">
      <c r="A73" s="33" t="s">
        <v>53</v>
      </c>
      <c r="E73" s="34" t="s">
        <v>50</v>
      </c>
    </row>
    <row r="74" spans="1:5" ht="12">
      <c r="A74" s="35" t="s">
        <v>54</v>
      </c>
      <c r="E74" s="36" t="s">
        <v>50</v>
      </c>
    </row>
    <row r="75" spans="1:5" ht="12">
      <c r="A75" t="s">
        <v>55</v>
      </c>
      <c r="E75" s="34" t="s">
        <v>50</v>
      </c>
    </row>
    <row r="76" spans="1:16" ht="12">
      <c r="A76" s="24" t="s">
        <v>48</v>
      </c>
      <c r="B76" s="29" t="s">
        <v>135</v>
      </c>
      <c r="C76" s="29" t="s">
        <v>370</v>
      </c>
      <c r="D76" s="24" t="s">
        <v>50</v>
      </c>
      <c r="E76" s="30" t="s">
        <v>371</v>
      </c>
      <c r="F76" s="31" t="s">
        <v>83</v>
      </c>
      <c r="G76" s="32">
        <v>16.95</v>
      </c>
      <c r="H76" s="32">
        <v>0</v>
      </c>
      <c r="I76" s="32">
        <f>ROUND(ROUND(H76,2)*ROUND(G76,2),2)</f>
      </c>
      <c r="O76">
        <f>(I76*21)/100</f>
      </c>
      <c r="P76" t="s">
        <v>26</v>
      </c>
    </row>
    <row r="77" spans="1:5" ht="12">
      <c r="A77" s="33" t="s">
        <v>53</v>
      </c>
      <c r="E77" s="34" t="s">
        <v>50</v>
      </c>
    </row>
    <row r="78" spans="1:5" ht="12">
      <c r="A78" s="35" t="s">
        <v>54</v>
      </c>
      <c r="E78" s="36" t="s">
        <v>50</v>
      </c>
    </row>
    <row r="79" spans="1:5" ht="12">
      <c r="A79" t="s">
        <v>55</v>
      </c>
      <c r="E79" s="34" t="s">
        <v>50</v>
      </c>
    </row>
    <row r="80" spans="1:16" ht="12">
      <c r="A80" s="24" t="s">
        <v>48</v>
      </c>
      <c r="B80" s="29" t="s">
        <v>138</v>
      </c>
      <c r="C80" s="29" t="s">
        <v>408</v>
      </c>
      <c r="D80" s="24" t="s">
        <v>50</v>
      </c>
      <c r="E80" s="30" t="s">
        <v>409</v>
      </c>
      <c r="F80" s="31" t="s">
        <v>83</v>
      </c>
      <c r="G80" s="32">
        <v>58.1</v>
      </c>
      <c r="H80" s="32">
        <v>0</v>
      </c>
      <c r="I80" s="32">
        <f>ROUND(ROUND(H80,2)*ROUND(G80,2),2)</f>
      </c>
      <c r="O80">
        <f>(I80*21)/100</f>
      </c>
      <c r="P80" t="s">
        <v>26</v>
      </c>
    </row>
    <row r="81" spans="1:5" ht="12">
      <c r="A81" s="33" t="s">
        <v>53</v>
      </c>
      <c r="E81" s="34" t="s">
        <v>50</v>
      </c>
    </row>
    <row r="82" spans="1:5" ht="12">
      <c r="A82" s="35" t="s">
        <v>54</v>
      </c>
      <c r="E82" s="36" t="s">
        <v>50</v>
      </c>
    </row>
    <row r="83" spans="1:5" ht="12">
      <c r="A83" t="s">
        <v>55</v>
      </c>
      <c r="E83" s="34" t="s">
        <v>50</v>
      </c>
    </row>
    <row r="84" spans="1:16" ht="12">
      <c r="A84" s="24" t="s">
        <v>48</v>
      </c>
      <c r="B84" s="29" t="s">
        <v>141</v>
      </c>
      <c r="C84" s="29" t="s">
        <v>341</v>
      </c>
      <c r="D84" s="24" t="s">
        <v>50</v>
      </c>
      <c r="E84" s="30" t="s">
        <v>342</v>
      </c>
      <c r="F84" s="31" t="s">
        <v>87</v>
      </c>
      <c r="G84" s="32">
        <v>7.55</v>
      </c>
      <c r="H84" s="32">
        <v>0</v>
      </c>
      <c r="I84" s="32">
        <f>ROUND(ROUND(H84,2)*ROUND(G84,2),2)</f>
      </c>
      <c r="O84">
        <f>(I84*21)/100</f>
      </c>
      <c r="P84" t="s">
        <v>26</v>
      </c>
    </row>
    <row r="85" spans="1:5" ht="12">
      <c r="A85" s="33" t="s">
        <v>53</v>
      </c>
      <c r="E85" s="34" t="s">
        <v>50</v>
      </c>
    </row>
    <row r="86" spans="1:5" ht="12">
      <c r="A86" s="35" t="s">
        <v>54</v>
      </c>
      <c r="E86" s="36" t="s">
        <v>50</v>
      </c>
    </row>
    <row r="87" spans="1:5" ht="12">
      <c r="A87" t="s">
        <v>55</v>
      </c>
      <c r="E87" s="34" t="s">
        <v>50</v>
      </c>
    </row>
    <row r="88" spans="1:18" ht="12.75" customHeight="1">
      <c r="A88" s="6" t="s">
        <v>46</v>
      </c>
      <c r="B88" s="6"/>
      <c r="C88" s="39" t="s">
        <v>34</v>
      </c>
      <c r="D88" s="6"/>
      <c r="E88" s="27" t="s">
        <v>158</v>
      </c>
      <c r="F88" s="6"/>
      <c r="G88" s="6"/>
      <c r="H88" s="6"/>
      <c r="I88" s="40">
        <f>0+Q88</f>
      </c>
      <c r="O88">
        <f>0+R88</f>
      </c>
      <c r="Q88">
        <f>0+I89+I93+I97+I101+I105</f>
      </c>
      <c r="R88">
        <f>0+O89+O93+O97+O101+O105</f>
      </c>
    </row>
    <row r="89" spans="1:16" ht="12">
      <c r="A89" s="24" t="s">
        <v>48</v>
      </c>
      <c r="B89" s="29" t="s">
        <v>145</v>
      </c>
      <c r="C89" s="29" t="s">
        <v>410</v>
      </c>
      <c r="D89" s="24" t="s">
        <v>50</v>
      </c>
      <c r="E89" s="30" t="s">
        <v>411</v>
      </c>
      <c r="F89" s="31" t="s">
        <v>83</v>
      </c>
      <c r="G89" s="32">
        <v>5.33</v>
      </c>
      <c r="H89" s="32">
        <v>0</v>
      </c>
      <c r="I89" s="32">
        <f>ROUND(ROUND(H89,2)*ROUND(G89,2),2)</f>
      </c>
      <c r="O89">
        <f>(I89*21)/100</f>
      </c>
      <c r="P89" t="s">
        <v>26</v>
      </c>
    </row>
    <row r="90" spans="1:5" ht="12">
      <c r="A90" s="33" t="s">
        <v>53</v>
      </c>
      <c r="E90" s="34" t="s">
        <v>50</v>
      </c>
    </row>
    <row r="91" spans="1:5" ht="12">
      <c r="A91" s="35" t="s">
        <v>54</v>
      </c>
      <c r="E91" s="36" t="s">
        <v>50</v>
      </c>
    </row>
    <row r="92" spans="1:5" ht="12">
      <c r="A92" t="s">
        <v>55</v>
      </c>
      <c r="E92" s="34" t="s">
        <v>50</v>
      </c>
    </row>
    <row r="93" spans="1:16" ht="12">
      <c r="A93" s="24" t="s">
        <v>48</v>
      </c>
      <c r="B93" s="29" t="s">
        <v>149</v>
      </c>
      <c r="C93" s="29" t="s">
        <v>347</v>
      </c>
      <c r="D93" s="24" t="s">
        <v>50</v>
      </c>
      <c r="E93" s="30" t="s">
        <v>348</v>
      </c>
      <c r="F93" s="31" t="s">
        <v>87</v>
      </c>
      <c r="G93" s="32">
        <v>0.75</v>
      </c>
      <c r="H93" s="32">
        <v>0</v>
      </c>
      <c r="I93" s="32">
        <f>ROUND(ROUND(H93,2)*ROUND(G93,2),2)</f>
      </c>
      <c r="O93">
        <f>(I93*21)/100</f>
      </c>
      <c r="P93" t="s">
        <v>26</v>
      </c>
    </row>
    <row r="94" spans="1:5" ht="12">
      <c r="A94" s="33" t="s">
        <v>53</v>
      </c>
      <c r="E94" s="34" t="s">
        <v>50</v>
      </c>
    </row>
    <row r="95" spans="1:5" ht="12">
      <c r="A95" s="35" t="s">
        <v>54</v>
      </c>
      <c r="E95" s="36" t="s">
        <v>50</v>
      </c>
    </row>
    <row r="96" spans="1:5" ht="12">
      <c r="A96" t="s">
        <v>55</v>
      </c>
      <c r="E96" s="34" t="s">
        <v>50</v>
      </c>
    </row>
    <row r="97" spans="1:16" ht="12">
      <c r="A97" s="24" t="s">
        <v>48</v>
      </c>
      <c r="B97" s="29" t="s">
        <v>154</v>
      </c>
      <c r="C97" s="29" t="s">
        <v>412</v>
      </c>
      <c r="D97" s="24" t="s">
        <v>50</v>
      </c>
      <c r="E97" s="30" t="s">
        <v>413</v>
      </c>
      <c r="F97" s="31" t="s">
        <v>83</v>
      </c>
      <c r="G97" s="32">
        <v>78.5</v>
      </c>
      <c r="H97" s="32">
        <v>0</v>
      </c>
      <c r="I97" s="32">
        <f>ROUND(ROUND(H97,2)*ROUND(G97,2),2)</f>
      </c>
      <c r="O97">
        <f>(I97*21)/100</f>
      </c>
      <c r="P97" t="s">
        <v>26</v>
      </c>
    </row>
    <row r="98" spans="1:5" ht="12">
      <c r="A98" s="33" t="s">
        <v>53</v>
      </c>
      <c r="E98" s="34" t="s">
        <v>50</v>
      </c>
    </row>
    <row r="99" spans="1:5" ht="12">
      <c r="A99" s="35" t="s">
        <v>54</v>
      </c>
      <c r="E99" s="36" t="s">
        <v>50</v>
      </c>
    </row>
    <row r="100" spans="1:5" ht="12">
      <c r="A100" t="s">
        <v>55</v>
      </c>
      <c r="E100" s="34" t="s">
        <v>50</v>
      </c>
    </row>
    <row r="101" spans="1:16" ht="12">
      <c r="A101" s="24" t="s">
        <v>48</v>
      </c>
      <c r="B101" s="29" t="s">
        <v>159</v>
      </c>
      <c r="C101" s="29" t="s">
        <v>414</v>
      </c>
      <c r="D101" s="24" t="s">
        <v>50</v>
      </c>
      <c r="E101" s="30" t="s">
        <v>415</v>
      </c>
      <c r="F101" s="31" t="s">
        <v>87</v>
      </c>
      <c r="G101" s="32">
        <v>10.21</v>
      </c>
      <c r="H101" s="32">
        <v>0</v>
      </c>
      <c r="I101" s="32">
        <f>ROUND(ROUND(H101,2)*ROUND(G101,2),2)</f>
      </c>
      <c r="O101">
        <f>(I101*21)/100</f>
      </c>
      <c r="P101" t="s">
        <v>26</v>
      </c>
    </row>
    <row r="102" spans="1:5" ht="12">
      <c r="A102" s="33" t="s">
        <v>53</v>
      </c>
      <c r="E102" s="34" t="s">
        <v>50</v>
      </c>
    </row>
    <row r="103" spans="1:5" ht="12">
      <c r="A103" s="35" t="s">
        <v>54</v>
      </c>
      <c r="E103" s="36" t="s">
        <v>50</v>
      </c>
    </row>
    <row r="104" spans="1:5" ht="12">
      <c r="A104" t="s">
        <v>55</v>
      </c>
      <c r="E104" s="34" t="s">
        <v>50</v>
      </c>
    </row>
    <row r="105" spans="1:16" ht="12">
      <c r="A105" s="24" t="s">
        <v>48</v>
      </c>
      <c r="B105" s="29" t="s">
        <v>164</v>
      </c>
      <c r="C105" s="29" t="s">
        <v>416</v>
      </c>
      <c r="D105" s="24" t="s">
        <v>50</v>
      </c>
      <c r="E105" s="30" t="s">
        <v>417</v>
      </c>
      <c r="F105" s="31" t="s">
        <v>87</v>
      </c>
      <c r="G105" s="32">
        <v>0.11</v>
      </c>
      <c r="H105" s="32">
        <v>0</v>
      </c>
      <c r="I105" s="32">
        <f>ROUND(ROUND(H105,2)*ROUND(G105,2),2)</f>
      </c>
      <c r="O105">
        <f>(I105*21)/100</f>
      </c>
      <c r="P105" t="s">
        <v>26</v>
      </c>
    </row>
    <row r="106" spans="1:5" ht="12">
      <c r="A106" s="33" t="s">
        <v>53</v>
      </c>
      <c r="E106" s="34" t="s">
        <v>50</v>
      </c>
    </row>
    <row r="107" spans="1:5" ht="12">
      <c r="A107" s="35" t="s">
        <v>54</v>
      </c>
      <c r="E107" s="36" t="s">
        <v>50</v>
      </c>
    </row>
    <row r="108" spans="1:5" ht="30">
      <c r="A108" t="s">
        <v>55</v>
      </c>
      <c r="E108" s="34" t="s">
        <v>418</v>
      </c>
    </row>
    <row r="109" spans="1:18" ht="12.75" customHeight="1">
      <c r="A109" s="6" t="s">
        <v>46</v>
      </c>
      <c r="B109" s="6"/>
      <c r="C109" s="39" t="s">
        <v>36</v>
      </c>
      <c r="D109" s="6"/>
      <c r="E109" s="27" t="s">
        <v>163</v>
      </c>
      <c r="F109" s="6"/>
      <c r="G109" s="6"/>
      <c r="H109" s="6"/>
      <c r="I109" s="40">
        <f>0+Q109</f>
      </c>
      <c r="O109">
        <f>0+R109</f>
      </c>
      <c r="Q109">
        <f>0+I110+I114</f>
      </c>
      <c r="R109">
        <f>0+O110+O114</f>
      </c>
    </row>
    <row r="110" spans="1:16" ht="12">
      <c r="A110" s="24" t="s">
        <v>48</v>
      </c>
      <c r="B110" s="29" t="s">
        <v>168</v>
      </c>
      <c r="C110" s="29" t="s">
        <v>419</v>
      </c>
      <c r="D110" s="24" t="s">
        <v>50</v>
      </c>
      <c r="E110" s="30" t="s">
        <v>420</v>
      </c>
      <c r="F110" s="31" t="s">
        <v>83</v>
      </c>
      <c r="G110" s="32">
        <v>14.2</v>
      </c>
      <c r="H110" s="32">
        <v>0</v>
      </c>
      <c r="I110" s="32">
        <f>ROUND(ROUND(H110,2)*ROUND(G110,2),2)</f>
      </c>
      <c r="O110">
        <f>(I110*21)/100</f>
      </c>
      <c r="P110" t="s">
        <v>26</v>
      </c>
    </row>
    <row r="111" spans="1:5" ht="12">
      <c r="A111" s="33" t="s">
        <v>53</v>
      </c>
      <c r="E111" s="34" t="s">
        <v>50</v>
      </c>
    </row>
    <row r="112" spans="1:5" ht="12">
      <c r="A112" s="35" t="s">
        <v>54</v>
      </c>
      <c r="E112" s="36" t="s">
        <v>50</v>
      </c>
    </row>
    <row r="113" spans="1:5" ht="12">
      <c r="A113" t="s">
        <v>55</v>
      </c>
      <c r="E113" s="34" t="s">
        <v>50</v>
      </c>
    </row>
    <row r="114" spans="1:16" ht="12">
      <c r="A114" s="24" t="s">
        <v>48</v>
      </c>
      <c r="B114" s="29" t="s">
        <v>172</v>
      </c>
      <c r="C114" s="29" t="s">
        <v>421</v>
      </c>
      <c r="D114" s="24" t="s">
        <v>50</v>
      </c>
      <c r="E114" s="30" t="s">
        <v>422</v>
      </c>
      <c r="F114" s="31" t="s">
        <v>83</v>
      </c>
      <c r="G114" s="32">
        <v>32.28</v>
      </c>
      <c r="H114" s="32">
        <v>0</v>
      </c>
      <c r="I114" s="32">
        <f>ROUND(ROUND(H114,2)*ROUND(G114,2),2)</f>
      </c>
      <c r="O114">
        <f>(I114*21)/100</f>
      </c>
      <c r="P114" t="s">
        <v>26</v>
      </c>
    </row>
    <row r="115" spans="1:5" ht="12">
      <c r="A115" s="33" t="s">
        <v>53</v>
      </c>
      <c r="E115" s="34" t="s">
        <v>50</v>
      </c>
    </row>
    <row r="116" spans="1:5" ht="12">
      <c r="A116" s="35" t="s">
        <v>54</v>
      </c>
      <c r="E116" s="36" t="s">
        <v>423</v>
      </c>
    </row>
    <row r="117" spans="1:5" ht="12">
      <c r="A117" t="s">
        <v>55</v>
      </c>
      <c r="E117" s="34" t="s">
        <v>50</v>
      </c>
    </row>
    <row r="118" spans="1:18" ht="12.75" customHeight="1">
      <c r="A118" s="6" t="s">
        <v>46</v>
      </c>
      <c r="B118" s="6"/>
      <c r="C118" s="39" t="s">
        <v>38</v>
      </c>
      <c r="D118" s="6"/>
      <c r="E118" s="27" t="s">
        <v>79</v>
      </c>
      <c r="F118" s="6"/>
      <c r="G118" s="6"/>
      <c r="H118" s="6"/>
      <c r="I118" s="40">
        <f>0+Q118</f>
      </c>
      <c r="O118">
        <f>0+R118</f>
      </c>
      <c r="Q118">
        <f>0+I119+I123+I127+I131+I135+I139</f>
      </c>
      <c r="R118">
        <f>0+O119+O123+O127+O131+O135+O139</f>
      </c>
    </row>
    <row r="119" spans="1:16" ht="12">
      <c r="A119" s="24" t="s">
        <v>48</v>
      </c>
      <c r="B119" s="29" t="s">
        <v>176</v>
      </c>
      <c r="C119" s="29" t="s">
        <v>424</v>
      </c>
      <c r="D119" s="24" t="s">
        <v>50</v>
      </c>
      <c r="E119" s="30" t="s">
        <v>425</v>
      </c>
      <c r="F119" s="31" t="s">
        <v>93</v>
      </c>
      <c r="G119" s="32">
        <v>273</v>
      </c>
      <c r="H119" s="32">
        <v>0</v>
      </c>
      <c r="I119" s="32">
        <f>ROUND(ROUND(H119,2)*ROUND(G119,2),2)</f>
      </c>
      <c r="O119">
        <f>(I119*21)/100</f>
      </c>
      <c r="P119" t="s">
        <v>26</v>
      </c>
    </row>
    <row r="120" spans="1:5" ht="12">
      <c r="A120" s="33" t="s">
        <v>53</v>
      </c>
      <c r="E120" s="34" t="s">
        <v>50</v>
      </c>
    </row>
    <row r="121" spans="1:5" ht="12">
      <c r="A121" s="35" t="s">
        <v>54</v>
      </c>
      <c r="E121" s="36" t="s">
        <v>50</v>
      </c>
    </row>
    <row r="122" spans="1:5" ht="12">
      <c r="A122" t="s">
        <v>55</v>
      </c>
      <c r="E122" s="34" t="s">
        <v>50</v>
      </c>
    </row>
    <row r="123" spans="1:16" ht="12">
      <c r="A123" s="24" t="s">
        <v>48</v>
      </c>
      <c r="B123" s="29" t="s">
        <v>180</v>
      </c>
      <c r="C123" s="29" t="s">
        <v>426</v>
      </c>
      <c r="D123" s="24" t="s">
        <v>50</v>
      </c>
      <c r="E123" s="30" t="s">
        <v>427</v>
      </c>
      <c r="F123" s="31" t="s">
        <v>93</v>
      </c>
      <c r="G123" s="32">
        <v>273</v>
      </c>
      <c r="H123" s="32">
        <v>0</v>
      </c>
      <c r="I123" s="32">
        <f>ROUND(ROUND(H123,2)*ROUND(G123,2),2)</f>
      </c>
      <c r="O123">
        <f>(I123*21)/100</f>
      </c>
      <c r="P123" t="s">
        <v>26</v>
      </c>
    </row>
    <row r="124" spans="1:5" ht="12">
      <c r="A124" s="33" t="s">
        <v>53</v>
      </c>
      <c r="E124" s="34" t="s">
        <v>50</v>
      </c>
    </row>
    <row r="125" spans="1:5" ht="12">
      <c r="A125" s="35" t="s">
        <v>54</v>
      </c>
      <c r="E125" s="36" t="s">
        <v>50</v>
      </c>
    </row>
    <row r="126" spans="1:5" ht="12">
      <c r="A126" t="s">
        <v>55</v>
      </c>
      <c r="E126" s="34" t="s">
        <v>50</v>
      </c>
    </row>
    <row r="127" spans="1:16" ht="12">
      <c r="A127" s="24" t="s">
        <v>48</v>
      </c>
      <c r="B127" s="29" t="s">
        <v>184</v>
      </c>
      <c r="C127" s="29" t="s">
        <v>428</v>
      </c>
      <c r="D127" s="24" t="s">
        <v>50</v>
      </c>
      <c r="E127" s="30" t="s">
        <v>429</v>
      </c>
      <c r="F127" s="31" t="s">
        <v>93</v>
      </c>
      <c r="G127" s="32">
        <v>40.5</v>
      </c>
      <c r="H127" s="32">
        <v>0</v>
      </c>
      <c r="I127" s="32">
        <f>ROUND(ROUND(H127,2)*ROUND(G127,2),2)</f>
      </c>
      <c r="O127">
        <f>(I127*21)/100</f>
      </c>
      <c r="P127" t="s">
        <v>26</v>
      </c>
    </row>
    <row r="128" spans="1:5" ht="12">
      <c r="A128" s="33" t="s">
        <v>53</v>
      </c>
      <c r="E128" s="34" t="s">
        <v>50</v>
      </c>
    </row>
    <row r="129" spans="1:5" ht="12">
      <c r="A129" s="35" t="s">
        <v>54</v>
      </c>
      <c r="E129" s="36" t="s">
        <v>430</v>
      </c>
    </row>
    <row r="130" spans="1:5" ht="12">
      <c r="A130" t="s">
        <v>55</v>
      </c>
      <c r="E130" s="34" t="s">
        <v>50</v>
      </c>
    </row>
    <row r="131" spans="1:16" ht="12">
      <c r="A131" s="24" t="s">
        <v>48</v>
      </c>
      <c r="B131" s="29" t="s">
        <v>187</v>
      </c>
      <c r="C131" s="29" t="s">
        <v>431</v>
      </c>
      <c r="D131" s="24" t="s">
        <v>50</v>
      </c>
      <c r="E131" s="30" t="s">
        <v>432</v>
      </c>
      <c r="F131" s="31" t="s">
        <v>93</v>
      </c>
      <c r="G131" s="32">
        <v>273</v>
      </c>
      <c r="H131" s="32">
        <v>0</v>
      </c>
      <c r="I131" s="32">
        <f>ROUND(ROUND(H131,2)*ROUND(G131,2),2)</f>
      </c>
      <c r="O131">
        <f>(I131*21)/100</f>
      </c>
      <c r="P131" t="s">
        <v>26</v>
      </c>
    </row>
    <row r="132" spans="1:5" ht="12">
      <c r="A132" s="33" t="s">
        <v>53</v>
      </c>
      <c r="E132" s="34" t="s">
        <v>50</v>
      </c>
    </row>
    <row r="133" spans="1:5" ht="12">
      <c r="A133" s="35" t="s">
        <v>54</v>
      </c>
      <c r="E133" s="36" t="s">
        <v>50</v>
      </c>
    </row>
    <row r="134" spans="1:5" ht="12">
      <c r="A134" t="s">
        <v>55</v>
      </c>
      <c r="E134" s="34" t="s">
        <v>50</v>
      </c>
    </row>
    <row r="135" spans="1:16" ht="12">
      <c r="A135" s="24" t="s">
        <v>48</v>
      </c>
      <c r="B135" s="29" t="s">
        <v>191</v>
      </c>
      <c r="C135" s="29" t="s">
        <v>433</v>
      </c>
      <c r="D135" s="24" t="s">
        <v>50</v>
      </c>
      <c r="E135" s="30" t="s">
        <v>434</v>
      </c>
      <c r="F135" s="31" t="s">
        <v>93</v>
      </c>
      <c r="G135" s="32">
        <v>273</v>
      </c>
      <c r="H135" s="32">
        <v>0</v>
      </c>
      <c r="I135" s="32">
        <f>ROUND(ROUND(H135,2)*ROUND(G135,2),2)</f>
      </c>
      <c r="O135">
        <f>(I135*21)/100</f>
      </c>
      <c r="P135" t="s">
        <v>26</v>
      </c>
    </row>
    <row r="136" spans="1:5" ht="12">
      <c r="A136" s="33" t="s">
        <v>53</v>
      </c>
      <c r="E136" s="34" t="s">
        <v>50</v>
      </c>
    </row>
    <row r="137" spans="1:5" ht="12">
      <c r="A137" s="35" t="s">
        <v>54</v>
      </c>
      <c r="E137" s="36" t="s">
        <v>50</v>
      </c>
    </row>
    <row r="138" spans="1:5" ht="12">
      <c r="A138" t="s">
        <v>55</v>
      </c>
      <c r="E138" s="34" t="s">
        <v>50</v>
      </c>
    </row>
    <row r="139" spans="1:16" ht="12">
      <c r="A139" s="24" t="s">
        <v>48</v>
      </c>
      <c r="B139" s="29" t="s">
        <v>195</v>
      </c>
      <c r="C139" s="29" t="s">
        <v>435</v>
      </c>
      <c r="D139" s="24" t="s">
        <v>50</v>
      </c>
      <c r="E139" s="30" t="s">
        <v>436</v>
      </c>
      <c r="F139" s="31" t="s">
        <v>93</v>
      </c>
      <c r="G139" s="32">
        <v>273</v>
      </c>
      <c r="H139" s="32">
        <v>0</v>
      </c>
      <c r="I139" s="32">
        <f>ROUND(ROUND(H139,2)*ROUND(G139,2),2)</f>
      </c>
      <c r="O139">
        <f>(I139*21)/100</f>
      </c>
      <c r="P139" t="s">
        <v>26</v>
      </c>
    </row>
    <row r="140" spans="1:5" ht="12">
      <c r="A140" s="33" t="s">
        <v>53</v>
      </c>
      <c r="E140" s="34" t="s">
        <v>50</v>
      </c>
    </row>
    <row r="141" spans="1:5" ht="12">
      <c r="A141" s="35" t="s">
        <v>54</v>
      </c>
      <c r="E141" s="36" t="s">
        <v>50</v>
      </c>
    </row>
    <row r="142" spans="1:5" ht="12">
      <c r="A142" t="s">
        <v>55</v>
      </c>
      <c r="E142" s="34" t="s">
        <v>50</v>
      </c>
    </row>
    <row r="143" spans="1:18" ht="12.75" customHeight="1">
      <c r="A143" s="6" t="s">
        <v>46</v>
      </c>
      <c r="B143" s="6"/>
      <c r="C143" s="39" t="s">
        <v>69</v>
      </c>
      <c r="D143" s="6"/>
      <c r="E143" s="27" t="s">
        <v>217</v>
      </c>
      <c r="F143" s="6"/>
      <c r="G143" s="6"/>
      <c r="H143" s="6"/>
      <c r="I143" s="40">
        <f>0+Q143</f>
      </c>
      <c r="O143">
        <f>0+R143</f>
      </c>
      <c r="Q143">
        <f>0+I144+I148</f>
      </c>
      <c r="R143">
        <f>0+O144+O148</f>
      </c>
    </row>
    <row r="144" spans="1:16" ht="12">
      <c r="A144" s="24" t="s">
        <v>48</v>
      </c>
      <c r="B144" s="29" t="s">
        <v>198</v>
      </c>
      <c r="C144" s="29" t="s">
        <v>219</v>
      </c>
      <c r="D144" s="24" t="s">
        <v>50</v>
      </c>
      <c r="E144" s="30" t="s">
        <v>220</v>
      </c>
      <c r="F144" s="31" t="s">
        <v>93</v>
      </c>
      <c r="G144" s="32">
        <v>123</v>
      </c>
      <c r="H144" s="32">
        <v>0</v>
      </c>
      <c r="I144" s="32">
        <f>ROUND(ROUND(H144,2)*ROUND(G144,2),2)</f>
      </c>
      <c r="O144">
        <f>(I144*21)/100</f>
      </c>
      <c r="P144" t="s">
        <v>26</v>
      </c>
    </row>
    <row r="145" spans="1:5" ht="12">
      <c r="A145" s="33" t="s">
        <v>53</v>
      </c>
      <c r="E145" s="34" t="s">
        <v>50</v>
      </c>
    </row>
    <row r="146" spans="1:5" ht="12">
      <c r="A146" s="35" t="s">
        <v>54</v>
      </c>
      <c r="E146" s="36" t="s">
        <v>437</v>
      </c>
    </row>
    <row r="147" spans="1:5" ht="12">
      <c r="A147" t="s">
        <v>55</v>
      </c>
      <c r="E147" s="34" t="s">
        <v>50</v>
      </c>
    </row>
    <row r="148" spans="1:16" ht="12">
      <c r="A148" s="24" t="s">
        <v>48</v>
      </c>
      <c r="B148" s="29" t="s">
        <v>202</v>
      </c>
      <c r="C148" s="29" t="s">
        <v>438</v>
      </c>
      <c r="D148" s="24" t="s">
        <v>50</v>
      </c>
      <c r="E148" s="30" t="s">
        <v>439</v>
      </c>
      <c r="F148" s="31" t="s">
        <v>93</v>
      </c>
      <c r="G148" s="32">
        <v>272.12</v>
      </c>
      <c r="H148" s="32">
        <v>0</v>
      </c>
      <c r="I148" s="32">
        <f>ROUND(ROUND(H148,2)*ROUND(G148,2),2)</f>
      </c>
      <c r="O148">
        <f>(I148*21)/100</f>
      </c>
      <c r="P148" t="s">
        <v>26</v>
      </c>
    </row>
    <row r="149" spans="1:5" ht="12">
      <c r="A149" s="33" t="s">
        <v>53</v>
      </c>
      <c r="E149" s="34" t="s">
        <v>50</v>
      </c>
    </row>
    <row r="150" spans="1:5" ht="12">
      <c r="A150" s="35" t="s">
        <v>54</v>
      </c>
      <c r="E150" s="36" t="s">
        <v>50</v>
      </c>
    </row>
    <row r="151" spans="1:5" ht="12">
      <c r="A151" t="s">
        <v>55</v>
      </c>
      <c r="E151" s="34" t="s">
        <v>50</v>
      </c>
    </row>
    <row r="152" spans="1:18" ht="12.75" customHeight="1">
      <c r="A152" s="6" t="s">
        <v>46</v>
      </c>
      <c r="B152" s="6"/>
      <c r="C152" s="39" t="s">
        <v>72</v>
      </c>
      <c r="D152" s="6"/>
      <c r="E152" s="27" t="s">
        <v>222</v>
      </c>
      <c r="F152" s="6"/>
      <c r="G152" s="6"/>
      <c r="H152" s="6"/>
      <c r="I152" s="40">
        <f>0+Q152</f>
      </c>
      <c r="O152">
        <f>0+R152</f>
      </c>
      <c r="Q152">
        <f>0+I153+I157</f>
      </c>
      <c r="R152">
        <f>0+O153+O157</f>
      </c>
    </row>
    <row r="153" spans="1:16" ht="12">
      <c r="A153" s="24" t="s">
        <v>48</v>
      </c>
      <c r="B153" s="29" t="s">
        <v>205</v>
      </c>
      <c r="C153" s="29" t="s">
        <v>224</v>
      </c>
      <c r="D153" s="24" t="s">
        <v>50</v>
      </c>
      <c r="E153" s="30" t="s">
        <v>225</v>
      </c>
      <c r="F153" s="31" t="s">
        <v>106</v>
      </c>
      <c r="G153" s="32">
        <v>19.6</v>
      </c>
      <c r="H153" s="32">
        <v>0</v>
      </c>
      <c r="I153" s="32">
        <f>ROUND(ROUND(H153,2)*ROUND(G153,2),2)</f>
      </c>
      <c r="O153">
        <f>(I153*21)/100</f>
      </c>
      <c r="P153" t="s">
        <v>26</v>
      </c>
    </row>
    <row r="154" spans="1:5" ht="12">
      <c r="A154" s="33" t="s">
        <v>53</v>
      </c>
      <c r="E154" s="34" t="s">
        <v>50</v>
      </c>
    </row>
    <row r="155" spans="1:5" ht="12">
      <c r="A155" s="35" t="s">
        <v>54</v>
      </c>
      <c r="E155" s="36" t="s">
        <v>440</v>
      </c>
    </row>
    <row r="156" spans="1:5" ht="12">
      <c r="A156" t="s">
        <v>55</v>
      </c>
      <c r="E156" s="34" t="s">
        <v>50</v>
      </c>
    </row>
    <row r="157" spans="1:16" ht="12">
      <c r="A157" s="24" t="s">
        <v>48</v>
      </c>
      <c r="B157" s="29" t="s">
        <v>209</v>
      </c>
      <c r="C157" s="29" t="s">
        <v>441</v>
      </c>
      <c r="D157" s="24" t="s">
        <v>50</v>
      </c>
      <c r="E157" s="30" t="s">
        <v>442</v>
      </c>
      <c r="F157" s="31" t="s">
        <v>106</v>
      </c>
      <c r="G157" s="32">
        <v>16.8</v>
      </c>
      <c r="H157" s="32">
        <v>0</v>
      </c>
      <c r="I157" s="32">
        <f>ROUND(ROUND(H157,2)*ROUND(G157,2),2)</f>
      </c>
      <c r="O157">
        <f>(I157*21)/100</f>
      </c>
      <c r="P157" t="s">
        <v>26</v>
      </c>
    </row>
    <row r="158" spans="1:5" ht="12">
      <c r="A158" s="33" t="s">
        <v>53</v>
      </c>
      <c r="E158" s="34" t="s">
        <v>50</v>
      </c>
    </row>
    <row r="159" spans="1:5" ht="12">
      <c r="A159" s="35" t="s">
        <v>54</v>
      </c>
      <c r="E159" s="36" t="s">
        <v>443</v>
      </c>
    </row>
    <row r="160" spans="1:5" ht="12">
      <c r="A160" t="s">
        <v>55</v>
      </c>
      <c r="E160" s="34" t="s">
        <v>50</v>
      </c>
    </row>
    <row r="161" spans="1:18" ht="12.75" customHeight="1">
      <c r="A161" s="6" t="s">
        <v>46</v>
      </c>
      <c r="B161" s="6"/>
      <c r="C161" s="39" t="s">
        <v>43</v>
      </c>
      <c r="D161" s="6"/>
      <c r="E161" s="27" t="s">
        <v>261</v>
      </c>
      <c r="F161" s="6"/>
      <c r="G161" s="6"/>
      <c r="H161" s="6"/>
      <c r="I161" s="40">
        <f>0+Q161</f>
      </c>
      <c r="O161">
        <f>0+R161</f>
      </c>
      <c r="Q161">
        <f>0+I162+I166+I170</f>
      </c>
      <c r="R161">
        <f>0+O162+O166+O170</f>
      </c>
    </row>
    <row r="162" spans="1:16" ht="12">
      <c r="A162" s="24" t="s">
        <v>48</v>
      </c>
      <c r="B162" s="29" t="s">
        <v>213</v>
      </c>
      <c r="C162" s="29" t="s">
        <v>267</v>
      </c>
      <c r="D162" s="24" t="s">
        <v>50</v>
      </c>
      <c r="E162" s="30" t="s">
        <v>268</v>
      </c>
      <c r="F162" s="31" t="s">
        <v>106</v>
      </c>
      <c r="G162" s="32">
        <v>85</v>
      </c>
      <c r="H162" s="32">
        <v>0</v>
      </c>
      <c r="I162" s="32">
        <f>ROUND(ROUND(H162,2)*ROUND(G162,2),2)</f>
      </c>
      <c r="O162">
        <f>(I162*21)/100</f>
      </c>
      <c r="P162" t="s">
        <v>26</v>
      </c>
    </row>
    <row r="163" spans="1:5" ht="12">
      <c r="A163" s="33" t="s">
        <v>53</v>
      </c>
      <c r="E163" s="34" t="s">
        <v>50</v>
      </c>
    </row>
    <row r="164" spans="1:5" ht="12">
      <c r="A164" s="35" t="s">
        <v>54</v>
      </c>
      <c r="E164" s="36" t="s">
        <v>50</v>
      </c>
    </row>
    <row r="165" spans="1:5" ht="12">
      <c r="A165" t="s">
        <v>55</v>
      </c>
      <c r="E165" s="34" t="s">
        <v>50</v>
      </c>
    </row>
    <row r="166" spans="1:16" ht="12">
      <c r="A166" s="24" t="s">
        <v>48</v>
      </c>
      <c r="B166" s="29" t="s">
        <v>218</v>
      </c>
      <c r="C166" s="29" t="s">
        <v>314</v>
      </c>
      <c r="D166" s="24" t="s">
        <v>50</v>
      </c>
      <c r="E166" s="30" t="s">
        <v>315</v>
      </c>
      <c r="F166" s="31" t="s">
        <v>83</v>
      </c>
      <c r="G166" s="32">
        <v>12.24</v>
      </c>
      <c r="H166" s="32">
        <v>0</v>
      </c>
      <c r="I166" s="32">
        <f>ROUND(ROUND(H166,2)*ROUND(G166,2),2)</f>
      </c>
      <c r="O166">
        <f>(I166*21)/100</f>
      </c>
      <c r="P166" t="s">
        <v>26</v>
      </c>
    </row>
    <row r="167" spans="1:5" ht="12">
      <c r="A167" s="33" t="s">
        <v>53</v>
      </c>
      <c r="E167" s="34" t="s">
        <v>50</v>
      </c>
    </row>
    <row r="168" spans="1:5" ht="12">
      <c r="A168" s="35" t="s">
        <v>54</v>
      </c>
      <c r="E168" s="36" t="s">
        <v>444</v>
      </c>
    </row>
    <row r="169" spans="1:5" ht="12">
      <c r="A169" t="s">
        <v>55</v>
      </c>
      <c r="E169" s="34" t="s">
        <v>50</v>
      </c>
    </row>
    <row r="170" spans="1:16" ht="12">
      <c r="A170" s="24" t="s">
        <v>48</v>
      </c>
      <c r="B170" s="29" t="s">
        <v>223</v>
      </c>
      <c r="C170" s="29" t="s">
        <v>318</v>
      </c>
      <c r="D170" s="24" t="s">
        <v>50</v>
      </c>
      <c r="E170" s="30" t="s">
        <v>319</v>
      </c>
      <c r="F170" s="31" t="s">
        <v>106</v>
      </c>
      <c r="G170" s="32">
        <v>81</v>
      </c>
      <c r="H170" s="32">
        <v>0</v>
      </c>
      <c r="I170" s="32">
        <f>ROUND(ROUND(H170,2)*ROUND(G170,2),2)</f>
      </c>
      <c r="O170">
        <f>(I170*21)/100</f>
      </c>
      <c r="P170" t="s">
        <v>26</v>
      </c>
    </row>
    <row r="171" spans="1:5" ht="12">
      <c r="A171" s="33" t="s">
        <v>53</v>
      </c>
      <c r="E171" s="34" t="s">
        <v>50</v>
      </c>
    </row>
    <row r="172" spans="1:5" ht="12">
      <c r="A172" s="35" t="s">
        <v>54</v>
      </c>
      <c r="E172" s="36" t="s">
        <v>445</v>
      </c>
    </row>
    <row r="173" spans="1:5" ht="12">
      <c r="A173" t="s">
        <v>55</v>
      </c>
      <c r="E173" s="34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