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/>
  <bookViews>
    <workbookView xWindow="630" yWindow="570" windowWidth="17895" windowHeight="13230" activeTab="0"/>
  </bookViews>
  <sheets>
    <sheet name="Rekapitulace stavby" sheetId="1" r:id="rId1"/>
    <sheet name="SO 01 - Fasáda severní (v..." sheetId="2" r:id="rId2"/>
    <sheet name="SO 02 - Fasáda východní, ..." sheetId="3" r:id="rId3"/>
    <sheet name="SO 03 - Dvorní fasáda (po..." sheetId="4" r:id="rId4"/>
    <sheet name="VON - Vedlejší a ostatní ..." sheetId="5" r:id="rId5"/>
    <sheet name="Pokyny pro vyplnění" sheetId="6" r:id="rId6"/>
  </sheets>
  <definedNames>
    <definedName name="_xlnm._FilterDatabase" localSheetId="1" hidden="1">'SO 01 - Fasáda severní (v...'!$C$86:$K$212</definedName>
    <definedName name="_xlnm._FilterDatabase" localSheetId="2" hidden="1">'SO 02 - Fasáda východní, ...'!$C$86:$K$209</definedName>
    <definedName name="_xlnm._FilterDatabase" localSheetId="3" hidden="1">'SO 03 - Dvorní fasáda (po...'!$C$89:$K$257</definedName>
    <definedName name="_xlnm._FilterDatabase" localSheetId="4" hidden="1">'VON - Vedlejší a ostatní ...'!$C$80:$K$104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stavby'!$C$39:$AQ$56</definedName>
    <definedName name="_xlnm.Print_Area" localSheetId="1">'SO 01 - Fasáda severní (v...'!$C$4:$J$36,'SO 01 - Fasáda severní (v...'!$C$42:$J$68,'SO 01 - Fasáda severní (v...'!$C$74:$K$212</definedName>
    <definedName name="_xlnm.Print_Area" localSheetId="2">'SO 02 - Fasáda východní, ...'!$C$4:$J$36,'SO 02 - Fasáda východní, ...'!$C$42:$J$68,'SO 02 - Fasáda východní, ...'!$C$74:$K$209</definedName>
    <definedName name="_xlnm.Print_Area" localSheetId="3">'SO 03 - Dvorní fasáda (po...'!$C$4:$J$36,'SO 03 - Dvorní fasáda (po...'!$C$42:$J$71,'SO 03 - Dvorní fasáda (po...'!$C$77:$K$257</definedName>
    <definedName name="_xlnm.Print_Area" localSheetId="4">'VON - Vedlejší a ostatní ...'!$C$4:$J$36,'VON - Vedlejší a ostatní ...'!$C$42:$J$62,'VON - Vedlejší a ostatní ...'!$C$68:$K$104</definedName>
    <definedName name="_xlnm.Print_Titles" localSheetId="0">'Rekapitulace stavby'!$49:$49</definedName>
    <definedName name="_xlnm.Print_Titles" localSheetId="1">'SO 01 - Fasáda severní (v...'!$86:$86</definedName>
    <definedName name="_xlnm.Print_Titles" localSheetId="3">'SO 03 - Dvorní fasáda (po...'!$89:$89</definedName>
    <definedName name="_xlnm.Print_Titles" localSheetId="4">'VON - Vedlejší a ostatní ...'!$80:$80</definedName>
  </definedNames>
  <calcPr calcId="125725"/>
</workbook>
</file>

<file path=xl/sharedStrings.xml><?xml version="1.0" encoding="utf-8"?>
<sst xmlns="http://schemas.openxmlformats.org/spreadsheetml/2006/main" count="4940" uniqueCount="775">
  <si>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</si>
  <si>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</si>
  <si>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</si>
  <si>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</si>
  <si>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</si>
  <si>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</si>
  <si>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</si>
  <si>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{2acce85c-6b22-44e5-b8f5-6f3cadc7b675}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</si>
  <si>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</si>
  <si>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</si>
  <si>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</si>
  <si>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</si>
  <si>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</si>
  <si>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</si>
  <si>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</si>
  <si>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</si>
  <si>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17h078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</si>
  <si>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</si>
  <si>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</si>
  <si>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a nátěr fasády objektu muzea Jáchymov</t>
  </si>
  <si>
    <t>KSO:</t>
  </si>
  <si>
    <t/>
  </si>
  <si>
    <t>CC-CZ:</t>
  </si>
  <si>
    <t>Místo:</t>
  </si>
  <si>
    <t>Jáchymov</t>
  </si>
  <si>
    <t>Datum:</t>
  </si>
  <si>
    <t>4.6.2017</t>
  </si>
  <si>
    <t>Zadavatel:</t>
  </si>
  <si>
    <t>IČ:</t>
  </si>
  <si>
    <t>Muzeum Karlovy Vary</t>
  </si>
  <si>
    <t>DIČ:</t>
  </si>
  <si>
    <t>Uchazeč:</t>
  </si>
  <si>
    <t>Vyplň údaj</t>
  </si>
  <si>
    <t>Projektant:</t>
  </si>
  <si>
    <t>KV ENGINEERING s.r.o., P. Dindák, M. Ohibská</t>
  </si>
  <si>
    <t>True</t>
  </si>
  <si>
    <t>Poznámka: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</si>
  <si>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 . Položky soupisu prací, které nemají ve sloupci "Cenová soustava" uveden žádný údaj (nebo R-položka), nepocházá z Cenové soustavy ÚRS.
Jména výrobců a obchodní názvy u položek jsou pouze informativní, uvedené jako reference technických parametrů,
vzájemné kompatibility zařízení a dostupnosti odborného servisu. Lze použít výrobky ekvivalentních vlastností jiných výrobců.
Nedílnou součástí Rozpočtu a Výkazu výměr je projektová dokumentace. Nabídkové ceny mohou být vytvářeny dle Výkazu výměr pouze s projektem a jeho Výkazem výměr.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</si>
  <si>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</si>
  <si>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</si>
  <si>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</si>
  <si>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</si>
  <si>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</si>
  <si>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</si>
  <si>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</si>
  <si>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</si>
  <si>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</si>
  <si>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</si>
  <si>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</si>
  <si>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</si>
  <si>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</si>
  <si>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</si>
  <si>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</si>
  <si>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</si>
  <si>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</si>
  <si>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</si>
  <si>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</si>
  <si>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</si>
  <si>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</si>
  <si>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</si>
  <si>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</si>
  <si>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</si>
  <si>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</si>
  <si>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</si>
  <si>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</si>
  <si>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</si>
  <si>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</si>
  <si>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</si>
  <si>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</si>
  <si>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</si>
  <si>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</si>
  <si>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</si>
  <si>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</si>
  <si>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</si>
  <si>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</si>
  <si>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</si>
  <si>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</si>
  <si>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</si>
  <si>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Fasáda severní (vstupní, pohled 1), fasáda západní (pohled 4)</t>
  </si>
  <si>
    <t>STA</t>
  </si>
  <si>
    <t>1</t>
  </si>
  <si>
    <t>{12c7a363-cee9-40e7-aa20-ff52912f8b39}</t>
  </si>
  <si>
    <t>2</t>
  </si>
  <si>
    <t>SO 02</t>
  </si>
  <si>
    <t>Fasáda východní, fasáda jižní (pohled 2a3)</t>
  </si>
  <si>
    <t>{fe37fb9e-ea4c-4062-b794-c2536eeb4c7f}</t>
  </si>
  <si>
    <t>SO 03</t>
  </si>
  <si>
    <t>Dvorní fasáda (pohled 5-8)</t>
  </si>
  <si>
    <t>{3bbc3ee0-b72d-4189-b0f5-0c572e076a5b}</t>
  </si>
  <si>
    <t>VON</t>
  </si>
  <si>
    <t>Vedlejší a ostatní náklady</t>
  </si>
  <si>
    <t>{f4e4b371-404f-4210-ac69-25db75ff3251}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</si>
  <si>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</si>
  <si>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</si>
  <si>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</si>
  <si>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</si>
  <si>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</si>
  <si>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</si>
  <si>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</si>
  <si>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01 - Fasáda severní (vstupní, pohled 1), fasáda západní (pohled 4)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</si>
  <si>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</si>
  <si>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</si>
  <si>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</si>
  <si>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</si>
  <si>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</si>
  <si>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</si>
  <si>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</si>
  <si>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  62 - Úprava povrchů vnějších</t>
  </si>
  <si>
    <t xml:space="preserve">    9 - Ostatní konstrukce a práce, bourání</t>
  </si>
  <si>
    <t xml:space="preserve">      94 - Lešení a stavební výtahy</t>
  </si>
  <si>
    <t xml:space="preserve">      96 - Bourání konstrukcí</t>
  </si>
  <si>
    <t xml:space="preserve">      98 - Sanace</t>
  </si>
  <si>
    <t xml:space="preserve">    997 - Přesun sutě</t>
  </si>
  <si>
    <t xml:space="preserve">    998 - Přesun hmot</t>
  </si>
  <si>
    <t>PSV - Práce a dodávky PSV</t>
  </si>
  <si>
    <t xml:space="preserve">    783 - Dokončovací práce - nátěry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</si>
  <si>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</si>
  <si>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</si>
  <si>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</si>
  <si>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</si>
  <si>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</si>
  <si>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</si>
  <si>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</si>
  <si>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</si>
  <si>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</si>
  <si>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</si>
  <si>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</si>
  <si>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</si>
  <si>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</si>
  <si>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</si>
  <si>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</si>
  <si>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</si>
  <si>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</si>
  <si>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</si>
  <si>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</si>
  <si>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62</t>
  </si>
  <si>
    <t>Úprava povrchů vnějších</t>
  </si>
  <si>
    <t>K</t>
  </si>
  <si>
    <t>622331121</t>
  </si>
  <si>
    <t>Cementová omítka hladká jednovrstvá vnějších stěn nanášená ručně</t>
  </si>
  <si>
    <t>m2</t>
  </si>
  <si>
    <t>CS ÚRS 2017 01</t>
  </si>
  <si>
    <t>4</t>
  </si>
  <si>
    <t>3</t>
  </si>
  <si>
    <t>681879294</t>
  </si>
  <si>
    <t>PP</t>
  </si>
  <si>
    <t>Omítka cementová vnějších ploch nanášená ručně jednovrstvá, tloušťky do 15 mm hladká stěn</t>
  </si>
  <si>
    <t>VV</t>
  </si>
  <si>
    <t>" severní jádrová" 3,93</t>
  </si>
  <si>
    <t>" západní jádrová" 43,55</t>
  </si>
  <si>
    <t>622325501</t>
  </si>
  <si>
    <t>Oprava vnější vápenné štukové omítky složitosti 4 v rozsahu do 10%</t>
  </si>
  <si>
    <t>-786042067</t>
  </si>
  <si>
    <t>Oprava vápenné omítky vnějších ploch stupně členitosti 4 štukové, v rozsahu opravované plochy do 10%</t>
  </si>
  <si>
    <t>" severní" 187,49+49,44+66,82+18,2+1,3</t>
  </si>
  <si>
    <t>" odpočet sanace" -31,79</t>
  </si>
  <si>
    <t>" odpočet jádrová om" -3,93</t>
  </si>
  <si>
    <t>622325503</t>
  </si>
  <si>
    <t>Oprava vnější vápenné štukové omítky složitosti 4 v rozsahu do 30%</t>
  </si>
  <si>
    <t>385330831</t>
  </si>
  <si>
    <t>Oprava vápenné omítky vnějších ploch stupně členitosti 4 štukové, v rozsahu opravované plochy přes 20 do 30%</t>
  </si>
  <si>
    <t>" západní" 81,66</t>
  </si>
  <si>
    <t>" odpočet jádrová" -43,55</t>
  </si>
  <si>
    <t>622131101</t>
  </si>
  <si>
    <t>Cementový postřik vnějších stěn nanášený celoplošně ručně</t>
  </si>
  <si>
    <t>-697301876</t>
  </si>
  <si>
    <t>Podkladní a spojovací vrstva vnějších omítaných ploch cementový postřik nanášený ručně celoplošně stěn</t>
  </si>
  <si>
    <t>" oprava 10%" 287,53*0,1</t>
  </si>
  <si>
    <t>" oprava 30%" 38,11*0,3</t>
  </si>
  <si>
    <t>5</t>
  </si>
  <si>
    <t>619345112</t>
  </si>
  <si>
    <t>Vytažení sádrových profilů délky do 5 m, šířky přes 100 mm</t>
  </si>
  <si>
    <t>m</t>
  </si>
  <si>
    <t>227053391</t>
  </si>
  <si>
    <t>Vytažení profilů, fabionů, hran a koutů při opravách sádrových omítek profilů (s dodáním hmot), délky přes 2 do 5 m, šířky přes 100 mm</t>
  </si>
  <si>
    <t>" oprava říms omítkou - severní" (30,0+33,0)*0,2</t>
  </si>
  <si>
    <t>9</t>
  </si>
  <si>
    <t>Ostatní konstrukce a práce, bourání</t>
  </si>
  <si>
    <t>94</t>
  </si>
  <si>
    <t>Lešení a stavební výtahy</t>
  </si>
  <si>
    <t>941111122</t>
  </si>
  <si>
    <t>Montáž lešení řadového trubkového lehkého s podlahami zatížení do 200 kg/m2 š do 1,2 m v do 25 m</t>
  </si>
  <si>
    <t>-1725017554</t>
  </si>
  <si>
    <t>Montáž lešení řadového trubkového lehkého pracovního s podlahami s provozním zatížením tř. 3 do 200 kg/m2 šířky tř. W09 přes 0,9 do 1,2 m, výšky přes 10 do 25 m</t>
  </si>
  <si>
    <t>" severní" (32,0+1,5*2)*(12+8,5)/2</t>
  </si>
  <si>
    <t>" západní" (11,0+1,5*2)*8,0</t>
  </si>
  <si>
    <t>7</t>
  </si>
  <si>
    <t>941111222</t>
  </si>
  <si>
    <t>Příplatek k lešení řadovému trubkovému lehkému s podlahami š 1,2 m v 25 m za první a ZKD den použití</t>
  </si>
  <si>
    <t>160564501</t>
  </si>
  <si>
    <t>Montáž lešení řadového trubkového lehkého pracovního s podlahami s provozním zatížením tř. 3 do 200 kg/m2 Příplatek za první a každý další den použití lešení k ceně -1122</t>
  </si>
  <si>
    <t>470,75*30*2</t>
  </si>
  <si>
    <t>8</t>
  </si>
  <si>
    <t>941111822</t>
  </si>
  <si>
    <t>Demontáž lešení řadového trubkového lehkého s podlahami zatížení do 200 kg/m2 š do 1,2 m v do 25 m</t>
  </si>
  <si>
    <t>-1274512782</t>
  </si>
  <si>
    <t>Demontáž lešení řadového trubkového lehkého pracovního s podlahami s provozním zatížením tř. 3 do 200 kg/m2 šířky tř. W09 přes 0,9 do 1,2 m, výšky přes 10 do 25 m</t>
  </si>
  <si>
    <t>470,75</t>
  </si>
  <si>
    <t>944511111</t>
  </si>
  <si>
    <t>Montáž ochranné sítě z textilie z umělých vláken</t>
  </si>
  <si>
    <t>164470022</t>
  </si>
  <si>
    <t>Montáž ochranné sítě zavěšené na konstrukci lešení z textilie z umělých vláken</t>
  </si>
  <si>
    <t>10</t>
  </si>
  <si>
    <t>944511211</t>
  </si>
  <si>
    <t>Příplatek k ochranné síti za první a ZKD den použití</t>
  </si>
  <si>
    <t>-813922969</t>
  </si>
  <si>
    <t>Montáž ochranné sítě Příplatek za první a každý další den použití sítě k ceně -1111</t>
  </si>
  <si>
    <t>11</t>
  </si>
  <si>
    <t>944511811</t>
  </si>
  <si>
    <t>Demontáž ochranné sítě z textilie z umělých vláken</t>
  </si>
  <si>
    <t>-361576968</t>
  </si>
  <si>
    <t>Demontáž ochranné sítě zavěšené na konstrukci lešení z textilie z umělých vláken</t>
  </si>
  <si>
    <t>96</t>
  </si>
  <si>
    <t>Bourání konstrukcí</t>
  </si>
  <si>
    <t>12</t>
  </si>
  <si>
    <t>978036121</t>
  </si>
  <si>
    <t>Otlučení cementových omítek vnějších ploch rozsahu do 10 %</t>
  </si>
  <si>
    <t>-2056673885</t>
  </si>
  <si>
    <t>Otlučení cementových omítek vnějších ploch s vyškrabáním spar zdiva a s očištěním povrchu, v rozsahu do 10 %</t>
  </si>
  <si>
    <t>13</t>
  </si>
  <si>
    <t>978036151</t>
  </si>
  <si>
    <t>Otlučení cementových omítek vnějších ploch rozsahu do 40 %</t>
  </si>
  <si>
    <t>-1991808113</t>
  </si>
  <si>
    <t>Otlučení cementových omítek vnějších ploch s vyškrabáním spar zdiva a s očištěním povrchu, v rozsahu přes 30 do 40 %</t>
  </si>
  <si>
    <t>14</t>
  </si>
  <si>
    <t>978036191</t>
  </si>
  <si>
    <t>Otlučení cementových omítek vnějších ploch rozsahu do 100 %</t>
  </si>
  <si>
    <t>288247973</t>
  </si>
  <si>
    <t>Otlučení cementových omítek vnějších ploch s vyškrabáním spar zdiva a s očištěním povrchu, v rozsahu přes 80 do 100 %</t>
  </si>
  <si>
    <t>" severní sanace" 31,79</t>
  </si>
  <si>
    <t>98</t>
  </si>
  <si>
    <t>Sanace</t>
  </si>
  <si>
    <t>985131111</t>
  </si>
  <si>
    <t>Očištění ploch stěn, rubu kleneb a podlah tlakovou vodou</t>
  </si>
  <si>
    <t>1396314812</t>
  </si>
  <si>
    <t>16</t>
  </si>
  <si>
    <t>622821012</t>
  </si>
  <si>
    <t>Vnější sanační štuková omítka pro vlhké a zasolené zdivo prováděná ručně</t>
  </si>
  <si>
    <t>-1671186080</t>
  </si>
  <si>
    <t>Sanační omítka vnějších ploch stěn pro vlhké a zasolené zdivo, prováděná ve dvou vrstvách, tl. jádrové omítky do 30 mm ručně štuková</t>
  </si>
  <si>
    <t>17</t>
  </si>
  <si>
    <t>985311215</t>
  </si>
  <si>
    <t>Reprofilace líce kleneb a podhledů cementovými sanačními maltami tl 50 mm</t>
  </si>
  <si>
    <t>1203319600</t>
  </si>
  <si>
    <t>Reprofilace betonu sanačními maltami na cementové bázi ručně líce kleneb a podhledů, tloušťky přes 40 do 50 mm</t>
  </si>
  <si>
    <t>" západní - reprofilace římsy 20%"(30,0*0,2)*0,5</t>
  </si>
  <si>
    <t>18</t>
  </si>
  <si>
    <t>985323111</t>
  </si>
  <si>
    <t>Spojovací můstek reprofilovaného betonu na cementové bázi tl 1 mm</t>
  </si>
  <si>
    <t>-1854337250</t>
  </si>
  <si>
    <t>Spojovací můstek reprofilovaného betonu na cementové bázi, tloušťky 1 mm</t>
  </si>
  <si>
    <t>997</t>
  </si>
  <si>
    <t>Přesun sutě</t>
  </si>
  <si>
    <t>19</t>
  </si>
  <si>
    <t>997013153</t>
  </si>
  <si>
    <t>Vnitrostaveništní doprava suti a vybouraných hmot pro budovy v do 12 m s omezením mechanizace</t>
  </si>
  <si>
    <t>t</t>
  </si>
  <si>
    <t>-2139775510</t>
  </si>
  <si>
    <t>Vnitrostaveništní doprava suti a vybouraných hmot vodorovně do 50 m svisle s omezením mechanizace pro budovy a haly výšky přes 9 do 12 m</t>
  </si>
  <si>
    <t>20</t>
  </si>
  <si>
    <t>997013501</t>
  </si>
  <si>
    <t>Odvoz suti a vybouraných hmot na skládku nebo meziskládku do 1 km se složením</t>
  </si>
  <si>
    <t>-126815566</t>
  </si>
  <si>
    <t>Odvoz suti a vybouraných hmot na skládku nebo meziskládku se složením, na vzdálenost do 1 km</t>
  </si>
  <si>
    <t>997013509</t>
  </si>
  <si>
    <t>Příplatek k odvozu suti a vybouraných hmot na skládku ZKD 1 km přes 1 km</t>
  </si>
  <si>
    <t>-1149878868</t>
  </si>
  <si>
    <t>Odvoz suti a vybouraných hmot na skládku nebo meziskládku se složením, na vzdálenost Příplatek k ceně za každý další i započatý 1 km přes 1 km</t>
  </si>
  <si>
    <t>P</t>
  </si>
  <si>
    <t>Poznámka k položce:
celkem 15Km</t>
  </si>
  <si>
    <t>6,278*14 'Přepočtené koeficientem množství</t>
  </si>
  <si>
    <t>22</t>
  </si>
  <si>
    <t>997013831</t>
  </si>
  <si>
    <t>Poplatek za uložení stavebního směsného odpadu na skládce (skládkovné)</t>
  </si>
  <si>
    <t>-603513219</t>
  </si>
  <si>
    <t>Poplatek za uložení stavebního odpadu na skládce (skládkovné) směsného</t>
  </si>
  <si>
    <t>998</t>
  </si>
  <si>
    <t>Přesun hmot</t>
  </si>
  <si>
    <t>23</t>
  </si>
  <si>
    <t>998017002</t>
  </si>
  <si>
    <t>Přesun hmot s omezením mechanizace pro budovy v do 12 m</t>
  </si>
  <si>
    <t>1625075938</t>
  </si>
  <si>
    <t>Přesun hmot pro budovy občanské výstavby, bydlení, výrobu a služby s omezením mechanizace vodorovná dopravní vzdálenost do 100 m pro budovy s jakoukoliv nosnou konstrukcí výšky přes 6 do 12 m</t>
  </si>
  <si>
    <t>PSV</t>
  </si>
  <si>
    <t>Práce a dodávky PSV</t>
  </si>
  <si>
    <t>783</t>
  </si>
  <si>
    <t>Dokončovací práce - nátěry</t>
  </si>
  <si>
    <t>24</t>
  </si>
  <si>
    <t>783000103</t>
  </si>
  <si>
    <t>Ochrana podlah nebo vodorovných ploch při provádění nátěrů položením fólie</t>
  </si>
  <si>
    <t>1500301815</t>
  </si>
  <si>
    <t>Zakrývání konstrukcí včetně pozdějšího odkrytí podlah nebo vodorovných ploch položením fólie</t>
  </si>
  <si>
    <t>" chodnik" (32,0+11,0)*2,0</t>
  </si>
  <si>
    <t>25</t>
  </si>
  <si>
    <t>M</t>
  </si>
  <si>
    <t>693111470</t>
  </si>
  <si>
    <t>textilie GEOFILTEX 63 63/35 350 g/m2 do š 8,8 m</t>
  </si>
  <si>
    <t>32</t>
  </si>
  <si>
    <t>1715760739</t>
  </si>
  <si>
    <t>geotextilie netkaná PP 350 g/m2 do š 8,8 m</t>
  </si>
  <si>
    <t>86*1,15 'Přepočtené koeficientem množství</t>
  </si>
  <si>
    <t>26</t>
  </si>
  <si>
    <t>629991011</t>
  </si>
  <si>
    <t>Zakrytí výplní otvorů a svislých ploch fólií přilepenou lepící páskou</t>
  </si>
  <si>
    <t>1642607195</t>
  </si>
  <si>
    <t>Zakrytí vnějších ploch před znečištěním včetně pozdějšího odkrytí výplní otvorů a svislých ploch fólií přilepenou lepící páskou</t>
  </si>
  <si>
    <t>" okna a dveře" 1,745*2,03*7+1,36*1,55*3+2,0*2,2+2,4*3,0*2+0,6*0,8+0,8*1,8*3</t>
  </si>
  <si>
    <t>27</t>
  </si>
  <si>
    <t>783823173</t>
  </si>
  <si>
    <t>Penetrační silikátový nátěr omítek stupně členitosti 4</t>
  </si>
  <si>
    <t>-1077574865</t>
  </si>
  <si>
    <t>Penetrační nátěr omítek hladkých omítek hladkých, zrnitých tenkovrstvých nebo štukových stupně členitosti 4 silikátový</t>
  </si>
  <si>
    <t>" severní - barva 01" 187,49</t>
  </si>
  <si>
    <t>" barva 02" 49,44</t>
  </si>
  <si>
    <t>" barva 03" 66,82</t>
  </si>
  <si>
    <t>" barva 04" 18,2</t>
  </si>
  <si>
    <t>" barva 05" 1,3</t>
  </si>
  <si>
    <t>"západ" 81,66</t>
  </si>
  <si>
    <t>28</t>
  </si>
  <si>
    <t>783827463</t>
  </si>
  <si>
    <t>Krycí dvojnásobný silikátový nátěr omítek stupně členitosti 4</t>
  </si>
  <si>
    <t>-1606465326</t>
  </si>
  <si>
    <t>Krycí (ochranný ) nátěr omítek dvojnásobný hladkých omítek hladkých, zrnitých tenkovrstvých nebo štukových stupně členitosti 4 silikátový</t>
  </si>
  <si>
    <t>404,91</t>
  </si>
  <si>
    <t>29</t>
  </si>
  <si>
    <t>783897619</t>
  </si>
  <si>
    <t>Příplatek k cenám dvojnásobného krycího nátěru omítek za barevné provedení v odstínu náročném</t>
  </si>
  <si>
    <t>123758612</t>
  </si>
  <si>
    <t>Krycí (ochranný ) nátěr omítek Příplatek k cenám za provádění barevného nátěru v odstínu náročném dvojnásobného</t>
  </si>
  <si>
    <t>30</t>
  </si>
  <si>
    <t>783306809</t>
  </si>
  <si>
    <t>Odstranění nátěru ze zámečnických konstrukcí okartáčováním</t>
  </si>
  <si>
    <t>-1444321798</t>
  </si>
  <si>
    <t>Odstranění nátěrů ze zámečnických konstrukcí okartáčováním</t>
  </si>
  <si>
    <t>" drobné oc.prvky - dvířka" 5,0</t>
  </si>
  <si>
    <t>31</t>
  </si>
  <si>
    <t>783301313</t>
  </si>
  <si>
    <t>Odmaštění zámečnických konstrukcí ředidlovým odmašťovačem</t>
  </si>
  <si>
    <t>-1887797913</t>
  </si>
  <si>
    <t>Příprava podkladu zámečnických konstrukcí před provedením nátěru odmaštění odmašťovačem ředidlovým</t>
  </si>
  <si>
    <t>783314203</t>
  </si>
  <si>
    <t>Základní antikorozní jednonásobný syntetický samozákladující nátěr zámečnických konstrukcí</t>
  </si>
  <si>
    <t>-1541687012</t>
  </si>
  <si>
    <t>Základní antikorozní nátěr zámečnických konstrukcí jednonásobný syntetický samozákladující</t>
  </si>
  <si>
    <t>33</t>
  </si>
  <si>
    <t>783317101</t>
  </si>
  <si>
    <t>Krycí jednonásobný syntetický standardní nátěr zámečnických konstrukcí</t>
  </si>
  <si>
    <t>1272730282</t>
  </si>
  <si>
    <t>Krycí nátěr (email) zámečnických konstrukcí jednonásobný syntetický standardní</t>
  </si>
  <si>
    <t>Poznámka k položce:
dvojnásobný</t>
  </si>
  <si>
    <t>5*2 'Přepočtené koeficientem množství</t>
  </si>
  <si>
    <t>SO 02 - Fasáda východní, fasáda jižní (pohled 2a3)</t>
  </si>
  <si>
    <t>-1470971742</t>
  </si>
  <si>
    <t>" východ jádrová" 1,27</t>
  </si>
  <si>
    <t>-1723913984</t>
  </si>
  <si>
    <t>" východ" 353,58+91,87+92,63+5,56</t>
  </si>
  <si>
    <t>" sanace" -33,75</t>
  </si>
  <si>
    <t>" jádrová" -1,27</t>
  </si>
  <si>
    <t>" jih" 176,56+96,5+35,37</t>
  </si>
  <si>
    <t>" sanace" -58,18</t>
  </si>
  <si>
    <t>-912332490</t>
  </si>
  <si>
    <t>" oprava 10%" 758,87*0,10</t>
  </si>
  <si>
    <t>-910587170</t>
  </si>
  <si>
    <t>" oprava šambrán omítkou - jih" 3,0+19,5*0,2+25,0*0,2</t>
  </si>
  <si>
    <t>-835430264</t>
  </si>
  <si>
    <t>" východ" (43,5+1,5*2)*11,8</t>
  </si>
  <si>
    <t>" jižní" (18,5+1,5)*10,5+(6,0+1,5)*7,0</t>
  </si>
  <si>
    <t>1824940056</t>
  </si>
  <si>
    <t>811,2*30*2</t>
  </si>
  <si>
    <t>-396696866</t>
  </si>
  <si>
    <t>811,2</t>
  </si>
  <si>
    <t>-1450016915</t>
  </si>
  <si>
    <t>-1147403066</t>
  </si>
  <si>
    <t>-1457242275</t>
  </si>
  <si>
    <t>-1533730135</t>
  </si>
  <si>
    <t>97894697</t>
  </si>
  <si>
    <t>" východ - sanace" 33,75</t>
  </si>
  <si>
    <t>" východ - jádrová" 1,27</t>
  </si>
  <si>
    <t>" jih - sanace" 58,18</t>
  </si>
  <si>
    <t>-105683242</t>
  </si>
  <si>
    <t>-1907663342</t>
  </si>
  <si>
    <t>" východ - sanace"  33,75</t>
  </si>
  <si>
    <t>" jih - sanace"  58,18</t>
  </si>
  <si>
    <t>1919235996</t>
  </si>
  <si>
    <t>" jih - reprofilace římsy" (19,5*0,2+1,0)*0,5</t>
  </si>
  <si>
    <t>773571772</t>
  </si>
  <si>
    <t>-731057894</t>
  </si>
  <si>
    <t>-1595725407</t>
  </si>
  <si>
    <t>180893297</t>
  </si>
  <si>
    <t>8,454*14 'Přepočtené koeficientem množství</t>
  </si>
  <si>
    <t>1916040051</t>
  </si>
  <si>
    <t>-1581853221</t>
  </si>
  <si>
    <t>671305435</t>
  </si>
  <si>
    <t>" chodnik" (43,5+24,0)*2,0</t>
  </si>
  <si>
    <t>-300810953</t>
  </si>
  <si>
    <t>135*1,15 'Přepočtené koeficientem množství</t>
  </si>
  <si>
    <t>-1495925921</t>
  </si>
  <si>
    <t>" okna a dveře - východ" 1,485*1,915*(10+5)+1,28*1,85*3+0,8*1,8*3+0,6*0,8*2</t>
  </si>
  <si>
    <t>" jih" 1,28*1,85*4+1,485*1,915*4+1,21*2,09*2</t>
  </si>
  <si>
    <t>156736076</t>
  </si>
  <si>
    <t>" východ - barva 01" 353,58</t>
  </si>
  <si>
    <t>" barva 02" 91,87</t>
  </si>
  <si>
    <t>" barva 03" 41,326+51,304</t>
  </si>
  <si>
    <t>" barva 04" 5,56</t>
  </si>
  <si>
    <t>" barva 05" 0</t>
  </si>
  <si>
    <t>"jih - barva 01" 176,56</t>
  </si>
  <si>
    <t>" barva 02" 96,5</t>
  </si>
  <si>
    <t>" barva 03" 35,37</t>
  </si>
  <si>
    <t>-597806239</t>
  </si>
  <si>
    <t>852,07</t>
  </si>
  <si>
    <t>-499615285</t>
  </si>
  <si>
    <t>-973513485</t>
  </si>
  <si>
    <t>906877654</t>
  </si>
  <si>
    <t>7589478</t>
  </si>
  <si>
    <t>1322091183</t>
  </si>
  <si>
    <t>SO 03 - Dvorní fasáda (pohled 5-8)</t>
  </si>
  <si>
    <t xml:space="preserve">      95 - Různé dokončovací konstrukce a práce pozemních staveb</t>
  </si>
  <si>
    <t xml:space="preserve">    764 - Konstrukce klempířské</t>
  </si>
  <si>
    <t xml:space="preserve">    766 - Konstrukce truhlářské</t>
  </si>
  <si>
    <t>1313929153</t>
  </si>
  <si>
    <t>" dvorní část pohled 5" 81,56+9,04+1,73</t>
  </si>
  <si>
    <t>" odpočet sanační" -8,42</t>
  </si>
  <si>
    <t>"pohled 6" 168,94+6,19+9,86</t>
  </si>
  <si>
    <t>" odpočet sanační" -21,24</t>
  </si>
  <si>
    <t>" pohled 7" 132,07+19,37</t>
  </si>
  <si>
    <t>" odpočet sanační" -58,11</t>
  </si>
  <si>
    <t>" pohled 8" 49,47+25,39</t>
  </si>
  <si>
    <t>" odpočet sanační" -12,13</t>
  </si>
  <si>
    <t>-1204904049</t>
  </si>
  <si>
    <t>" oprava 10%" 403,72*0,1</t>
  </si>
  <si>
    <t>" sanační" 99,9</t>
  </si>
  <si>
    <t>893028127</t>
  </si>
  <si>
    <t>" oprava šambrán omítkou - pohled 5" 7,2*0,2+3,0</t>
  </si>
  <si>
    <t>" oprava šambrán omítkou - pohled 6" 16,14*0,2</t>
  </si>
  <si>
    <t>" oprava šambrán omítkou - pohled 7" (16,042+4,95)*0,2</t>
  </si>
  <si>
    <t>" oprava šambrán omítkou - pohled 8" (16,1)*0,2</t>
  </si>
  <si>
    <t>612325302</t>
  </si>
  <si>
    <t>Vápenocementová štuková omítka ostění nebo nadpraží</t>
  </si>
  <si>
    <t>-545160634</t>
  </si>
  <si>
    <t>Vápenocementová nebo vápenná omítka ostění nebo nadpraží štuková</t>
  </si>
  <si>
    <t>" pohled 7" 0,15*(1,2+2*2,2)</t>
  </si>
  <si>
    <t>941111121</t>
  </si>
  <si>
    <t>Montáž lešení řadového trubkového lehkého s podlahami zatížení do 200 kg/m2 š do 1,2 m v do 10 m</t>
  </si>
  <si>
    <t>-1203392490</t>
  </si>
  <si>
    <t>Montáž lešení řadového trubkového lehkého pracovního s podlahami s provozním zatížením tř. 3 do 200 kg/m2 šířky tř. W09 přes 0,9 do 1,2 m, výšky do 10 m</t>
  </si>
  <si>
    <t>"pohled 5" (7,2+1,5*2)*9,5</t>
  </si>
  <si>
    <t>" pohled 6" (18,0+1,5*2)*9,5</t>
  </si>
  <si>
    <t>" pohled 7" (13,5+1,17+1,5*3)*9,5+(7,53+1,5*2)*5,0</t>
  </si>
  <si>
    <t>" pohled 8" (8,0+1,5*2)*9,5</t>
  </si>
  <si>
    <t>941111221</t>
  </si>
  <si>
    <t>Příplatek k lešení řadovému trubkovému lehkému s podlahami š 1,2 m v 10 m za první a ZKD den použití</t>
  </si>
  <si>
    <t>425049076</t>
  </si>
  <si>
    <t>Montáž lešení řadového trubkového lehkého pracovního s podlahami s provozním zatížením tř. 3 do 200 kg/m2 Příplatek za první a každý další den použití lešení k ceně -1121</t>
  </si>
  <si>
    <t>635,665*30*2</t>
  </si>
  <si>
    <t>941111821</t>
  </si>
  <si>
    <t>Demontáž lešení řadového trubkového lehkého s podlahami zatížení do 200 kg/m2 š do 1,2 m v do 10 m</t>
  </si>
  <si>
    <t>392521882</t>
  </si>
  <si>
    <t>Demontáž lešení řadového trubkového lehkého pracovního s podlahami s provozním zatížením tř. 3 do 200 kg/m2 šířky tř. W09 přes 0,9 do 1,2 m, výšky do 10 m</t>
  </si>
  <si>
    <t>635,665</t>
  </si>
  <si>
    <t>137454550</t>
  </si>
  <si>
    <t>2048727391</t>
  </si>
  <si>
    <t>-2058684146</t>
  </si>
  <si>
    <t>949111112</t>
  </si>
  <si>
    <t>Montáž lešení lehkého kozového trubkového v do 1,9 m</t>
  </si>
  <si>
    <t>sada</t>
  </si>
  <si>
    <t>110344646</t>
  </si>
  <si>
    <t>Montáž lešení lehkého kozového trubkového o výšce lešeňové podlahy přes 1,2 do 1,9 m</t>
  </si>
  <si>
    <t>" dvůr - pro loubí" 4</t>
  </si>
  <si>
    <t>949111212</t>
  </si>
  <si>
    <t>Příplatek k lešení lehkému kozovému trubkovému v do 1,9 m za první a ZKD den použití</t>
  </si>
  <si>
    <t>242431619</t>
  </si>
  <si>
    <t>Montáž lešení lehkého kozového trubkového Příplatek za první a každý další den použití lešení k ceně -1112</t>
  </si>
  <si>
    <t>" dvůr - pro loubí" 4*30*2</t>
  </si>
  <si>
    <t>949111812</t>
  </si>
  <si>
    <t>Demontáž lešení lehkého kozového trubkového v do 1,9 m</t>
  </si>
  <si>
    <t>-1433644273</t>
  </si>
  <si>
    <t>Demontáž lešení lehkého kozového trubkového o výšce lešeňové podlahy přes 1,2 do 1,9 m</t>
  </si>
  <si>
    <t>95</t>
  </si>
  <si>
    <t>Různé dokončovací konstrukce a práce pozemních staveb</t>
  </si>
  <si>
    <t>952902121</t>
  </si>
  <si>
    <t>Čištění budov zametení drsných podlah</t>
  </si>
  <si>
    <t>235336145</t>
  </si>
  <si>
    <t>Čištění budov při provádění oprav a udržovacích prací podlah drsných nebo chodníků zametením</t>
  </si>
  <si>
    <t>Poznámka k položce:
3x metení</t>
  </si>
  <si>
    <t>" dvůr" (16,5+7,5)*2*2,0</t>
  </si>
  <si>
    <t>96*3 'Přepočtené koeficientem množství</t>
  </si>
  <si>
    <t>-1728387513</t>
  </si>
  <si>
    <t>-704591885</t>
  </si>
  <si>
    <t>"  sanační"  8,42</t>
  </si>
  <si>
    <t>" sanační"  21,24</t>
  </si>
  <si>
    <t>"  sanační"  58,11</t>
  </si>
  <si>
    <t>" sanační"  12,13</t>
  </si>
  <si>
    <t>111828386</t>
  </si>
  <si>
    <t>1012459133</t>
  </si>
  <si>
    <t>1944841569</t>
  </si>
  <si>
    <t>" oprava šambrán omítkou - pohled 5" (7,2*0,2+3,0)*0,5</t>
  </si>
  <si>
    <t>" oprava šambrán omítkou - pohled 6" (16,14*0,2)*0,5</t>
  </si>
  <si>
    <t>" oprava šambrán omítkou - pohled 7" (16,042+4,95)*0,2*0,5</t>
  </si>
  <si>
    <t>" oprava šambrán omítkou - pohled 8" (16,1)*0,2*0,5</t>
  </si>
  <si>
    <t>-122463735</t>
  </si>
  <si>
    <t>-993897282</t>
  </si>
  <si>
    <t>598875497</t>
  </si>
  <si>
    <t>-234620582</t>
  </si>
  <si>
    <t>7,014*14 'Přepočtené koeficientem množství</t>
  </si>
  <si>
    <t>543214527</t>
  </si>
  <si>
    <t>223918039</t>
  </si>
  <si>
    <t>764</t>
  </si>
  <si>
    <t>Konstrukce klempířské</t>
  </si>
  <si>
    <t>764001901</t>
  </si>
  <si>
    <t>Napojení klempířských konstrukcí na stávající délky spoje do 0,5 m</t>
  </si>
  <si>
    <t>kus</t>
  </si>
  <si>
    <t>537871187</t>
  </si>
  <si>
    <t>Napojení na stávající klempířské konstrukce délky spoje do 0,5 m</t>
  </si>
  <si>
    <t>" oprava spojů žlabů - pohled 5-8" 46,2/1,5</t>
  </si>
  <si>
    <t>766</t>
  </si>
  <si>
    <t>Konstrukce truhlářské</t>
  </si>
  <si>
    <t>766663991</t>
  </si>
  <si>
    <t>Oprava vyspravením dřevěné zárubně pro dveře jednokřídlové</t>
  </si>
  <si>
    <t>881061594</t>
  </si>
  <si>
    <t>Oprava dveřních křídel dřevěných vyspravení dřevěné zárubně pro dveře jednokřídlové</t>
  </si>
  <si>
    <t>" pohled 7" 2</t>
  </si>
  <si>
    <t>919105590</t>
  </si>
  <si>
    <t>893213947</t>
  </si>
  <si>
    <t>96*1,15 'Přepočtené koeficientem množství</t>
  </si>
  <si>
    <t>1418477583</t>
  </si>
  <si>
    <t>" dvorní část pohled 5" 1,16*1,915*3+0,9*2,2</t>
  </si>
  <si>
    <t>"pohled 6" 1,16*1,915*4+0,6*0,8*3+0,9*2,2*2</t>
  </si>
  <si>
    <t>" pohled 7" 1,16*1,915*5+1,485*1,915*1+0,8*1,2+1,2*2,2*2</t>
  </si>
  <si>
    <t>" pohled 8" 1,485*1,915*2+2,2*2,8</t>
  </si>
  <si>
    <t>-1938751318</t>
  </si>
  <si>
    <t>1492351224</t>
  </si>
  <si>
    <t>503,62</t>
  </si>
  <si>
    <t>550084071</t>
  </si>
  <si>
    <t>34</t>
  </si>
  <si>
    <t>370501675</t>
  </si>
  <si>
    <t>35</t>
  </si>
  <si>
    <t>-578583004</t>
  </si>
  <si>
    <t>36</t>
  </si>
  <si>
    <t>1643170743</t>
  </si>
  <si>
    <t>37</t>
  </si>
  <si>
    <t>-714510182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</si>
  <si>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</si>
  <si>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</si>
  <si>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</si>
  <si>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</si>
  <si>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</si>
  <si>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</si>
  <si>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</si>
  <si>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</si>
  <si>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</si>
  <si>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</si>
  <si>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</si>
  <si>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</si>
  <si>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Kč</t>
  </si>
  <si>
    <t>CS ÚRS 2016 02</t>
  </si>
  <si>
    <t>1024</t>
  </si>
  <si>
    <t>-1786578155</t>
  </si>
  <si>
    <t>Průzkumné, geodetické a projektové práce projektové práce dokumentace stavby (výkresová a textová) skutečného provedení stavby</t>
  </si>
  <si>
    <t>VRN3</t>
  </si>
  <si>
    <t>Zařízení staveniště</t>
  </si>
  <si>
    <t>032903000</t>
  </si>
  <si>
    <t>Náklady na provoz a údržbu vybavení staveniště</t>
  </si>
  <si>
    <t>Ks</t>
  </si>
  <si>
    <t>-1394711685</t>
  </si>
  <si>
    <t>Zařízení staveniště vybavení staveniště náklady na provoz a údržbu vybavení staveniště</t>
  </si>
  <si>
    <t>034503000</t>
  </si>
  <si>
    <t>Informační tabule na staveništi</t>
  </si>
  <si>
    <t>ks</t>
  </si>
  <si>
    <t>-1284075240</t>
  </si>
  <si>
    <t>Zařízení staveniště zabezpečení staveniště informační tabule</t>
  </si>
  <si>
    <t>034703000</t>
  </si>
  <si>
    <t>Osvětlení staveniště</t>
  </si>
  <si>
    <t>-1587240547</t>
  </si>
  <si>
    <t>Zařízení staveniště zabezpečení staveniště osvětlení staveniště</t>
  </si>
  <si>
    <t>Poznámka k položce:
Označení a osvětlení staveniště</t>
  </si>
  <si>
    <t>035103001</t>
  </si>
  <si>
    <t>Pronájem ploch</t>
  </si>
  <si>
    <t>2145030894</t>
  </si>
  <si>
    <t>Zařízení staveniště pronájem ploch</t>
  </si>
  <si>
    <t>Poznámka k položce:
Zábor pozemků okolo muzea pro stavební práce</t>
  </si>
  <si>
    <t>VRN4</t>
  </si>
  <si>
    <t>Inženýrská činnost</t>
  </si>
  <si>
    <t>041903000</t>
  </si>
  <si>
    <t>Dozor jiné osoby</t>
  </si>
  <si>
    <t>301062221</t>
  </si>
  <si>
    <t>Inženýrská činnost dozory dozor jiné osoby</t>
  </si>
  <si>
    <t>Poznámka k položce:
Dohled PÚ</t>
  </si>
  <si>
    <t>VRN7</t>
  </si>
  <si>
    <t>Provozní vlivy</t>
  </si>
  <si>
    <t>071002000</t>
  </si>
  <si>
    <t>Provoz investora, třetích osob</t>
  </si>
  <si>
    <t>85375775</t>
  </si>
  <si>
    <t>Hlavní tituly průvodních činností a nákladů provozní vlivy provoz investora, třetích osob</t>
  </si>
  <si>
    <t>Poznámka k položce:
Opatření pro zachování provozu muzea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</si>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</sst>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7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21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1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1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166" fontId="32" fillId="0" borderId="14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4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 wrapText="1"/>
      <protection/>
    </xf>
    <xf numFmtId="0" fontId="36" fillId="0" borderId="0" xfId="0" applyFont="1" applyAlignment="1" applyProtection="1">
      <alignment vertical="center" wrapText="1"/>
      <protection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9" fillId="2" borderId="0" xfId="20" applyFont="1" applyFill="1" applyAlignment="1">
      <alignment vertical="center"/>
    </xf>
    <xf numFmtId="0" fontId="17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7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>
      <pane ySplit="1" topLeftCell="A40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AR2" s="321"/>
      <c r="AS2" s="321"/>
      <c r="AT2" s="321"/>
      <c r="AU2" s="321"/>
      <c r="AV2" s="321"/>
      <c r="AW2" s="321"/>
      <c r="AX2" s="321"/>
      <c r="AY2" s="321"/>
      <c r="AZ2" s="321"/>
      <c r="BA2" s="321"/>
      <c r="BB2" s="321"/>
      <c r="BC2" s="321"/>
      <c r="BD2" s="321"/>
      <c r="BE2" s="321"/>
      <c r="BS2" s="21" t="s">
        <v>8</v>
      </c>
      <c r="BT2" s="21" t="s">
        <v>9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95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45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48" t="s">
        <v>16</v>
      </c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26"/>
      <c r="AQ5" s="28"/>
      <c r="BE5" s="346" t="s">
        <v>17</v>
      </c>
      <c r="BS5" s="21" t="s">
        <v>8</v>
      </c>
    </row>
    <row r="6" spans="2:71" ht="36.95" customHeight="1">
      <c r="B6" s="25"/>
      <c r="C6" s="26"/>
      <c r="D6" s="33" t="s">
        <v>18</v>
      </c>
      <c r="E6" s="26"/>
      <c r="F6" s="26"/>
      <c r="G6" s="26"/>
      <c r="H6" s="26"/>
      <c r="I6" s="26"/>
      <c r="J6" s="26"/>
      <c r="K6" s="350" t="s">
        <v>19</v>
      </c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26"/>
      <c r="AQ6" s="28"/>
      <c r="BE6" s="347"/>
      <c r="BS6" s="21" t="s">
        <v>8</v>
      </c>
    </row>
    <row r="7" spans="2:71" ht="14.45" customHeight="1">
      <c r="B7" s="25"/>
      <c r="C7" s="26"/>
      <c r="D7" s="34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22</v>
      </c>
      <c r="AL7" s="26"/>
      <c r="AM7" s="26"/>
      <c r="AN7" s="32" t="s">
        <v>21</v>
      </c>
      <c r="AO7" s="26"/>
      <c r="AP7" s="26"/>
      <c r="AQ7" s="28"/>
      <c r="BE7" s="347"/>
      <c r="BS7" s="21" t="s">
        <v>8</v>
      </c>
    </row>
    <row r="8" spans="2:71" ht="14.45" customHeight="1">
      <c r="B8" s="25"/>
      <c r="C8" s="26"/>
      <c r="D8" s="34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25</v>
      </c>
      <c r="AL8" s="26"/>
      <c r="AM8" s="26"/>
      <c r="AN8" s="35" t="s">
        <v>26</v>
      </c>
      <c r="AO8" s="26"/>
      <c r="AP8" s="26"/>
      <c r="AQ8" s="28"/>
      <c r="BE8" s="347"/>
      <c r="BS8" s="21" t="s">
        <v>8</v>
      </c>
    </row>
    <row r="9" spans="2:71" ht="14.4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47"/>
      <c r="BS9" s="21" t="s">
        <v>8</v>
      </c>
    </row>
    <row r="10" spans="2:71" ht="14.45" customHeight="1">
      <c r="B10" s="25"/>
      <c r="C10" s="26"/>
      <c r="D10" s="34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28</v>
      </c>
      <c r="AL10" s="26"/>
      <c r="AM10" s="26"/>
      <c r="AN10" s="32" t="s">
        <v>21</v>
      </c>
      <c r="AO10" s="26"/>
      <c r="AP10" s="26"/>
      <c r="AQ10" s="28"/>
      <c r="BE10" s="347"/>
      <c r="BS10" s="21" t="s">
        <v>8</v>
      </c>
    </row>
    <row r="11" spans="2:71" ht="18.4" customHeight="1">
      <c r="B11" s="25"/>
      <c r="C11" s="26"/>
      <c r="D11" s="26"/>
      <c r="E11" s="32" t="s">
        <v>29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30</v>
      </c>
      <c r="AL11" s="26"/>
      <c r="AM11" s="26"/>
      <c r="AN11" s="32" t="s">
        <v>21</v>
      </c>
      <c r="AO11" s="26"/>
      <c r="AP11" s="26"/>
      <c r="AQ11" s="28"/>
      <c r="BE11" s="347"/>
      <c r="BS11" s="21" t="s">
        <v>8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47"/>
      <c r="BS12" s="21" t="s">
        <v>8</v>
      </c>
    </row>
    <row r="13" spans="2:71" ht="14.45" customHeight="1">
      <c r="B13" s="25"/>
      <c r="C13" s="26"/>
      <c r="D13" s="34" t="s">
        <v>31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28</v>
      </c>
      <c r="AL13" s="26"/>
      <c r="AM13" s="26"/>
      <c r="AN13" s="36" t="s">
        <v>32</v>
      </c>
      <c r="AO13" s="26"/>
      <c r="AP13" s="26"/>
      <c r="AQ13" s="28"/>
      <c r="BE13" s="347"/>
      <c r="BS13" s="21" t="s">
        <v>8</v>
      </c>
    </row>
    <row r="14" spans="2:71" ht="15">
      <c r="B14" s="25"/>
      <c r="C14" s="26"/>
      <c r="D14" s="26"/>
      <c r="E14" s="351" t="s">
        <v>32</v>
      </c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34" t="s">
        <v>30</v>
      </c>
      <c r="AL14" s="26"/>
      <c r="AM14" s="26"/>
      <c r="AN14" s="36" t="s">
        <v>32</v>
      </c>
      <c r="AO14" s="26"/>
      <c r="AP14" s="26"/>
      <c r="AQ14" s="28"/>
      <c r="BE14" s="347"/>
      <c r="BS14" s="21" t="s">
        <v>8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47"/>
      <c r="BS15" s="21" t="s">
        <v>6</v>
      </c>
    </row>
    <row r="16" spans="2:71" ht="14.45" customHeight="1">
      <c r="B16" s="25"/>
      <c r="C16" s="26"/>
      <c r="D16" s="34" t="s">
        <v>33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28</v>
      </c>
      <c r="AL16" s="26"/>
      <c r="AM16" s="26"/>
      <c r="AN16" s="32" t="s">
        <v>21</v>
      </c>
      <c r="AO16" s="26"/>
      <c r="AP16" s="26"/>
      <c r="AQ16" s="28"/>
      <c r="BE16" s="347"/>
      <c r="BS16" s="21" t="s">
        <v>6</v>
      </c>
    </row>
    <row r="17" spans="2:71" ht="18.4" customHeight="1">
      <c r="B17" s="25"/>
      <c r="C17" s="26"/>
      <c r="D17" s="26"/>
      <c r="E17" s="32" t="s">
        <v>34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30</v>
      </c>
      <c r="AL17" s="26"/>
      <c r="AM17" s="26"/>
      <c r="AN17" s="32" t="s">
        <v>21</v>
      </c>
      <c r="AO17" s="26"/>
      <c r="AP17" s="26"/>
      <c r="AQ17" s="28"/>
      <c r="BE17" s="347"/>
      <c r="BS17" s="21" t="s">
        <v>35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47"/>
      <c r="BS18" s="21" t="s">
        <v>8</v>
      </c>
    </row>
    <row r="19" spans="2:71" ht="14.45" customHeight="1">
      <c r="B19" s="25"/>
      <c r="C19" s="26"/>
      <c r="D19" s="34" t="s">
        <v>36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47"/>
      <c r="BS19" s="21" t="s">
        <v>8</v>
      </c>
    </row>
    <row r="20" spans="2:71" ht="114" customHeight="1">
      <c r="B20" s="25"/>
      <c r="C20" s="26"/>
      <c r="D20" s="26"/>
      <c r="E20" s="353" t="s">
        <v>37</v>
      </c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3"/>
      <c r="AC20" s="353"/>
      <c r="AD20" s="353"/>
      <c r="AE20" s="353"/>
      <c r="AF20" s="353"/>
      <c r="AG20" s="353"/>
      <c r="AH20" s="353"/>
      <c r="AI20" s="353"/>
      <c r="AJ20" s="353"/>
      <c r="AK20" s="353"/>
      <c r="AL20" s="353"/>
      <c r="AM20" s="353"/>
      <c r="AN20" s="353"/>
      <c r="AO20" s="26"/>
      <c r="AP20" s="26"/>
      <c r="AQ20" s="28"/>
      <c r="BE20" s="347"/>
      <c r="BS20" s="21" t="s">
        <v>6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47"/>
    </row>
    <row r="22" spans="2:57" ht="6.95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347"/>
    </row>
    <row r="23" spans="2:57" s="1" customFormat="1" ht="25.9" customHeight="1">
      <c r="B23" s="38"/>
      <c r="C23" s="39"/>
      <c r="D23" s="40" t="s">
        <v>38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54">
        <f>ROUND(AG51,2)</f>
        <v>0</v>
      </c>
      <c r="AL23" s="355"/>
      <c r="AM23" s="355"/>
      <c r="AN23" s="355"/>
      <c r="AO23" s="355"/>
      <c r="AP23" s="39"/>
      <c r="AQ23" s="42"/>
      <c r="BE23" s="347"/>
    </row>
    <row r="24" spans="2:57" s="1" customFormat="1" ht="6.9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347"/>
    </row>
    <row r="25" spans="2:57" s="1" customFormat="1" ht="13.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56" t="s">
        <v>39</v>
      </c>
      <c r="M25" s="356"/>
      <c r="N25" s="356"/>
      <c r="O25" s="356"/>
      <c r="P25" s="39"/>
      <c r="Q25" s="39"/>
      <c r="R25" s="39"/>
      <c r="S25" s="39"/>
      <c r="T25" s="39"/>
      <c r="U25" s="39"/>
      <c r="V25" s="39"/>
      <c r="W25" s="356" t="s">
        <v>40</v>
      </c>
      <c r="X25" s="356"/>
      <c r="Y25" s="356"/>
      <c r="Z25" s="356"/>
      <c r="AA25" s="356"/>
      <c r="AB25" s="356"/>
      <c r="AC25" s="356"/>
      <c r="AD25" s="356"/>
      <c r="AE25" s="356"/>
      <c r="AF25" s="39"/>
      <c r="AG25" s="39"/>
      <c r="AH25" s="39"/>
      <c r="AI25" s="39"/>
      <c r="AJ25" s="39"/>
      <c r="AK25" s="356" t="s">
        <v>41</v>
      </c>
      <c r="AL25" s="356"/>
      <c r="AM25" s="356"/>
      <c r="AN25" s="356"/>
      <c r="AO25" s="356"/>
      <c r="AP25" s="39"/>
      <c r="AQ25" s="42"/>
      <c r="BE25" s="347"/>
    </row>
    <row r="26" spans="2:57" s="2" customFormat="1" ht="14.45" customHeight="1">
      <c r="B26" s="44"/>
      <c r="C26" s="45"/>
      <c r="D26" s="46" t="s">
        <v>42</v>
      </c>
      <c r="E26" s="45"/>
      <c r="F26" s="46" t="s">
        <v>43</v>
      </c>
      <c r="G26" s="45"/>
      <c r="H26" s="45"/>
      <c r="I26" s="45"/>
      <c r="J26" s="45"/>
      <c r="K26" s="45"/>
      <c r="L26" s="339">
        <v>0.21</v>
      </c>
      <c r="M26" s="340"/>
      <c r="N26" s="340"/>
      <c r="O26" s="340"/>
      <c r="P26" s="45"/>
      <c r="Q26" s="45"/>
      <c r="R26" s="45"/>
      <c r="S26" s="45"/>
      <c r="T26" s="45"/>
      <c r="U26" s="45"/>
      <c r="V26" s="45"/>
      <c r="W26" s="341">
        <f>ROUND(AZ51,2)</f>
        <v>0</v>
      </c>
      <c r="X26" s="340"/>
      <c r="Y26" s="340"/>
      <c r="Z26" s="340"/>
      <c r="AA26" s="340"/>
      <c r="AB26" s="340"/>
      <c r="AC26" s="340"/>
      <c r="AD26" s="340"/>
      <c r="AE26" s="340"/>
      <c r="AF26" s="45"/>
      <c r="AG26" s="45"/>
      <c r="AH26" s="45"/>
      <c r="AI26" s="45"/>
      <c r="AJ26" s="45"/>
      <c r="AK26" s="341">
        <f>ROUND(AV51,2)</f>
        <v>0</v>
      </c>
      <c r="AL26" s="340"/>
      <c r="AM26" s="340"/>
      <c r="AN26" s="340"/>
      <c r="AO26" s="340"/>
      <c r="AP26" s="45"/>
      <c r="AQ26" s="47"/>
      <c r="BE26" s="347"/>
    </row>
    <row r="27" spans="2:57" s="2" customFormat="1" ht="14.45" customHeight="1">
      <c r="B27" s="44"/>
      <c r="C27" s="45"/>
      <c r="D27" s="45"/>
      <c r="E27" s="45"/>
      <c r="F27" s="46" t="s">
        <v>44</v>
      </c>
      <c r="G27" s="45"/>
      <c r="H27" s="45"/>
      <c r="I27" s="45"/>
      <c r="J27" s="45"/>
      <c r="K27" s="45"/>
      <c r="L27" s="339">
        <v>0.15</v>
      </c>
      <c r="M27" s="340"/>
      <c r="N27" s="340"/>
      <c r="O27" s="340"/>
      <c r="P27" s="45"/>
      <c r="Q27" s="45"/>
      <c r="R27" s="45"/>
      <c r="S27" s="45"/>
      <c r="T27" s="45"/>
      <c r="U27" s="45"/>
      <c r="V27" s="45"/>
      <c r="W27" s="341">
        <f>ROUND(BA51,2)</f>
        <v>0</v>
      </c>
      <c r="X27" s="340"/>
      <c r="Y27" s="340"/>
      <c r="Z27" s="340"/>
      <c r="AA27" s="340"/>
      <c r="AB27" s="340"/>
      <c r="AC27" s="340"/>
      <c r="AD27" s="340"/>
      <c r="AE27" s="340"/>
      <c r="AF27" s="45"/>
      <c r="AG27" s="45"/>
      <c r="AH27" s="45"/>
      <c r="AI27" s="45"/>
      <c r="AJ27" s="45"/>
      <c r="AK27" s="341">
        <f>ROUND(AW51,2)</f>
        <v>0</v>
      </c>
      <c r="AL27" s="340"/>
      <c r="AM27" s="340"/>
      <c r="AN27" s="340"/>
      <c r="AO27" s="340"/>
      <c r="AP27" s="45"/>
      <c r="AQ27" s="47"/>
      <c r="BE27" s="347"/>
    </row>
    <row r="28" spans="2:57" s="2" customFormat="1" ht="14.45" customHeight="1" hidden="1">
      <c r="B28" s="44"/>
      <c r="C28" s="45"/>
      <c r="D28" s="45"/>
      <c r="E28" s="45"/>
      <c r="F28" s="46" t="s">
        <v>45</v>
      </c>
      <c r="G28" s="45"/>
      <c r="H28" s="45"/>
      <c r="I28" s="45"/>
      <c r="J28" s="45"/>
      <c r="K28" s="45"/>
      <c r="L28" s="339">
        <v>0.21</v>
      </c>
      <c r="M28" s="340"/>
      <c r="N28" s="340"/>
      <c r="O28" s="340"/>
      <c r="P28" s="45"/>
      <c r="Q28" s="45"/>
      <c r="R28" s="45"/>
      <c r="S28" s="45"/>
      <c r="T28" s="45"/>
      <c r="U28" s="45"/>
      <c r="V28" s="45"/>
      <c r="W28" s="341">
        <f>ROUND(BB51,2)</f>
        <v>0</v>
      </c>
      <c r="X28" s="340"/>
      <c r="Y28" s="340"/>
      <c r="Z28" s="340"/>
      <c r="AA28" s="340"/>
      <c r="AB28" s="340"/>
      <c r="AC28" s="340"/>
      <c r="AD28" s="340"/>
      <c r="AE28" s="340"/>
      <c r="AF28" s="45"/>
      <c r="AG28" s="45"/>
      <c r="AH28" s="45"/>
      <c r="AI28" s="45"/>
      <c r="AJ28" s="45"/>
      <c r="AK28" s="341">
        <v>0</v>
      </c>
      <c r="AL28" s="340"/>
      <c r="AM28" s="340"/>
      <c r="AN28" s="340"/>
      <c r="AO28" s="340"/>
      <c r="AP28" s="45"/>
      <c r="AQ28" s="47"/>
      <c r="BE28" s="347"/>
    </row>
    <row r="29" spans="2:57" s="2" customFormat="1" ht="14.45" customHeight="1" hidden="1">
      <c r="B29" s="44"/>
      <c r="C29" s="45"/>
      <c r="D29" s="45"/>
      <c r="E29" s="45"/>
      <c r="F29" s="46" t="s">
        <v>46</v>
      </c>
      <c r="G29" s="45"/>
      <c r="H29" s="45"/>
      <c r="I29" s="45"/>
      <c r="J29" s="45"/>
      <c r="K29" s="45"/>
      <c r="L29" s="339">
        <v>0.15</v>
      </c>
      <c r="M29" s="340"/>
      <c r="N29" s="340"/>
      <c r="O29" s="340"/>
      <c r="P29" s="45"/>
      <c r="Q29" s="45"/>
      <c r="R29" s="45"/>
      <c r="S29" s="45"/>
      <c r="T29" s="45"/>
      <c r="U29" s="45"/>
      <c r="V29" s="45"/>
      <c r="W29" s="341">
        <f>ROUND(BC51,2)</f>
        <v>0</v>
      </c>
      <c r="X29" s="340"/>
      <c r="Y29" s="340"/>
      <c r="Z29" s="340"/>
      <c r="AA29" s="340"/>
      <c r="AB29" s="340"/>
      <c r="AC29" s="340"/>
      <c r="AD29" s="340"/>
      <c r="AE29" s="340"/>
      <c r="AF29" s="45"/>
      <c r="AG29" s="45"/>
      <c r="AH29" s="45"/>
      <c r="AI29" s="45"/>
      <c r="AJ29" s="45"/>
      <c r="AK29" s="341">
        <v>0</v>
      </c>
      <c r="AL29" s="340"/>
      <c r="AM29" s="340"/>
      <c r="AN29" s="340"/>
      <c r="AO29" s="340"/>
      <c r="AP29" s="45"/>
      <c r="AQ29" s="47"/>
      <c r="BE29" s="347"/>
    </row>
    <row r="30" spans="2:57" s="2" customFormat="1" ht="14.45" customHeight="1" hidden="1">
      <c r="B30" s="44"/>
      <c r="C30" s="45"/>
      <c r="D30" s="45"/>
      <c r="E30" s="45"/>
      <c r="F30" s="46" t="s">
        <v>47</v>
      </c>
      <c r="G30" s="45"/>
      <c r="H30" s="45"/>
      <c r="I30" s="45"/>
      <c r="J30" s="45"/>
      <c r="K30" s="45"/>
      <c r="L30" s="339">
        <v>0</v>
      </c>
      <c r="M30" s="340"/>
      <c r="N30" s="340"/>
      <c r="O30" s="340"/>
      <c r="P30" s="45"/>
      <c r="Q30" s="45"/>
      <c r="R30" s="45"/>
      <c r="S30" s="45"/>
      <c r="T30" s="45"/>
      <c r="U30" s="45"/>
      <c r="V30" s="45"/>
      <c r="W30" s="341">
        <f>ROUND(BD51,2)</f>
        <v>0</v>
      </c>
      <c r="X30" s="340"/>
      <c r="Y30" s="340"/>
      <c r="Z30" s="340"/>
      <c r="AA30" s="340"/>
      <c r="AB30" s="340"/>
      <c r="AC30" s="340"/>
      <c r="AD30" s="340"/>
      <c r="AE30" s="340"/>
      <c r="AF30" s="45"/>
      <c r="AG30" s="45"/>
      <c r="AH30" s="45"/>
      <c r="AI30" s="45"/>
      <c r="AJ30" s="45"/>
      <c r="AK30" s="341">
        <v>0</v>
      </c>
      <c r="AL30" s="340"/>
      <c r="AM30" s="340"/>
      <c r="AN30" s="340"/>
      <c r="AO30" s="340"/>
      <c r="AP30" s="45"/>
      <c r="AQ30" s="47"/>
      <c r="BE30" s="347"/>
    </row>
    <row r="31" spans="2:57" s="1" customFormat="1" ht="6.95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347"/>
    </row>
    <row r="32" spans="2:57" s="1" customFormat="1" ht="25.9" customHeight="1">
      <c r="B32" s="38"/>
      <c r="C32" s="48"/>
      <c r="D32" s="49" t="s">
        <v>48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49</v>
      </c>
      <c r="U32" s="50"/>
      <c r="V32" s="50"/>
      <c r="W32" s="50"/>
      <c r="X32" s="342" t="s">
        <v>50</v>
      </c>
      <c r="Y32" s="343"/>
      <c r="Z32" s="343"/>
      <c r="AA32" s="343"/>
      <c r="AB32" s="343"/>
      <c r="AC32" s="50"/>
      <c r="AD32" s="50"/>
      <c r="AE32" s="50"/>
      <c r="AF32" s="50"/>
      <c r="AG32" s="50"/>
      <c r="AH32" s="50"/>
      <c r="AI32" s="50"/>
      <c r="AJ32" s="50"/>
      <c r="AK32" s="344">
        <f>SUM(AK23:AK30)</f>
        <v>0</v>
      </c>
      <c r="AL32" s="343"/>
      <c r="AM32" s="343"/>
      <c r="AN32" s="343"/>
      <c r="AO32" s="345"/>
      <c r="AP32" s="48"/>
      <c r="AQ32" s="52"/>
      <c r="BE32" s="347"/>
    </row>
    <row r="33" spans="2:43" s="1" customFormat="1" ht="6.95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43" s="1" customFormat="1" ht="6.95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44" s="1" customFormat="1" ht="6.95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</row>
    <row r="39" spans="2:44" s="1" customFormat="1" ht="36.95" customHeight="1">
      <c r="B39" s="38"/>
      <c r="C39" s="59" t="s">
        <v>51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8"/>
    </row>
    <row r="40" spans="2:44" s="1" customFormat="1" ht="6.95" customHeight="1">
      <c r="B40" s="38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58"/>
    </row>
    <row r="41" spans="2:44" s="3" customFormat="1" ht="14.45" customHeight="1">
      <c r="B41" s="61"/>
      <c r="C41" s="62" t="s">
        <v>15</v>
      </c>
      <c r="D41" s="63"/>
      <c r="E41" s="63"/>
      <c r="F41" s="63"/>
      <c r="G41" s="63"/>
      <c r="H41" s="63"/>
      <c r="I41" s="63"/>
      <c r="J41" s="63"/>
      <c r="K41" s="63"/>
      <c r="L41" s="63" t="str">
        <f>K5</f>
        <v>17h078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</row>
    <row r="42" spans="2:44" s="4" customFormat="1" ht="36.95" customHeight="1">
      <c r="B42" s="65"/>
      <c r="C42" s="66" t="s">
        <v>18</v>
      </c>
      <c r="D42" s="67"/>
      <c r="E42" s="67"/>
      <c r="F42" s="67"/>
      <c r="G42" s="67"/>
      <c r="H42" s="67"/>
      <c r="I42" s="67"/>
      <c r="J42" s="67"/>
      <c r="K42" s="67"/>
      <c r="L42" s="325" t="str">
        <f>K6</f>
        <v>Oprava a nátěr fasády objektu muzea Jáchymov</v>
      </c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  <c r="AJ42" s="326"/>
      <c r="AK42" s="326"/>
      <c r="AL42" s="326"/>
      <c r="AM42" s="326"/>
      <c r="AN42" s="326"/>
      <c r="AO42" s="326"/>
      <c r="AP42" s="67"/>
      <c r="AQ42" s="67"/>
      <c r="AR42" s="68"/>
    </row>
    <row r="43" spans="2:44" s="1" customFormat="1" ht="6.95" customHeight="1">
      <c r="B43" s="38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58"/>
    </row>
    <row r="44" spans="2:44" s="1" customFormat="1" ht="15">
      <c r="B44" s="38"/>
      <c r="C44" s="62" t="s">
        <v>23</v>
      </c>
      <c r="D44" s="60"/>
      <c r="E44" s="60"/>
      <c r="F44" s="60"/>
      <c r="G44" s="60"/>
      <c r="H44" s="60"/>
      <c r="I44" s="60"/>
      <c r="J44" s="60"/>
      <c r="K44" s="60"/>
      <c r="L44" s="69" t="str">
        <f>IF(K8="","",K8)</f>
        <v>Jáchymov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2" t="s">
        <v>25</v>
      </c>
      <c r="AJ44" s="60"/>
      <c r="AK44" s="60"/>
      <c r="AL44" s="60"/>
      <c r="AM44" s="327" t="str">
        <f>IF(AN8="","",AN8)</f>
        <v>4.6.2017</v>
      </c>
      <c r="AN44" s="327"/>
      <c r="AO44" s="60"/>
      <c r="AP44" s="60"/>
      <c r="AQ44" s="60"/>
      <c r="AR44" s="58"/>
    </row>
    <row r="45" spans="2:44" s="1" customFormat="1" ht="6.95" customHeight="1">
      <c r="B45" s="38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8"/>
    </row>
    <row r="46" spans="2:56" s="1" customFormat="1" ht="15">
      <c r="B46" s="38"/>
      <c r="C46" s="62" t="s">
        <v>27</v>
      </c>
      <c r="D46" s="60"/>
      <c r="E46" s="60"/>
      <c r="F46" s="60"/>
      <c r="G46" s="60"/>
      <c r="H46" s="60"/>
      <c r="I46" s="60"/>
      <c r="J46" s="60"/>
      <c r="K46" s="60"/>
      <c r="L46" s="63" t="str">
        <f>IF(E11="","",E11)</f>
        <v>Muzeum Karlovy Vary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2" t="s">
        <v>33</v>
      </c>
      <c r="AJ46" s="60"/>
      <c r="AK46" s="60"/>
      <c r="AL46" s="60"/>
      <c r="AM46" s="328" t="str">
        <f>IF(E17="","",E17)</f>
        <v>KV ENGINEERING s.r.o., P. Dindák, M. Ohibská</v>
      </c>
      <c r="AN46" s="328"/>
      <c r="AO46" s="328"/>
      <c r="AP46" s="328"/>
      <c r="AQ46" s="60"/>
      <c r="AR46" s="58"/>
      <c r="AS46" s="329" t="s">
        <v>52</v>
      </c>
      <c r="AT46" s="330"/>
      <c r="AU46" s="71"/>
      <c r="AV46" s="71"/>
      <c r="AW46" s="71"/>
      <c r="AX46" s="71"/>
      <c r="AY46" s="71"/>
      <c r="AZ46" s="71"/>
      <c r="BA46" s="71"/>
      <c r="BB46" s="71"/>
      <c r="BC46" s="71"/>
      <c r="BD46" s="72"/>
    </row>
    <row r="47" spans="2:56" s="1" customFormat="1" ht="15">
      <c r="B47" s="38"/>
      <c r="C47" s="62" t="s">
        <v>31</v>
      </c>
      <c r="D47" s="60"/>
      <c r="E47" s="60"/>
      <c r="F47" s="60"/>
      <c r="G47" s="60"/>
      <c r="H47" s="60"/>
      <c r="I47" s="60"/>
      <c r="J47" s="60"/>
      <c r="K47" s="60"/>
      <c r="L47" s="63" t="str">
        <f>IF(E14="Vyplň údaj","",E14)</f>
        <v/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58"/>
      <c r="AS47" s="331"/>
      <c r="AT47" s="332"/>
      <c r="AU47" s="73"/>
      <c r="AV47" s="73"/>
      <c r="AW47" s="73"/>
      <c r="AX47" s="73"/>
      <c r="AY47" s="73"/>
      <c r="AZ47" s="73"/>
      <c r="BA47" s="73"/>
      <c r="BB47" s="73"/>
      <c r="BC47" s="73"/>
      <c r="BD47" s="74"/>
    </row>
    <row r="48" spans="2:56" s="1" customFormat="1" ht="10.9" customHeight="1">
      <c r="B48" s="38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58"/>
      <c r="AS48" s="333"/>
      <c r="AT48" s="334"/>
      <c r="AU48" s="39"/>
      <c r="AV48" s="39"/>
      <c r="AW48" s="39"/>
      <c r="AX48" s="39"/>
      <c r="AY48" s="39"/>
      <c r="AZ48" s="39"/>
      <c r="BA48" s="39"/>
      <c r="BB48" s="39"/>
      <c r="BC48" s="39"/>
      <c r="BD48" s="75"/>
    </row>
    <row r="49" spans="2:56" s="1" customFormat="1" ht="29.25" customHeight="1">
      <c r="B49" s="38"/>
      <c r="C49" s="335" t="s">
        <v>53</v>
      </c>
      <c r="D49" s="336"/>
      <c r="E49" s="336"/>
      <c r="F49" s="336"/>
      <c r="G49" s="336"/>
      <c r="H49" s="76"/>
      <c r="I49" s="337" t="s">
        <v>54</v>
      </c>
      <c r="J49" s="336"/>
      <c r="K49" s="336"/>
      <c r="L49" s="336"/>
      <c r="M49" s="336"/>
      <c r="N49" s="336"/>
      <c r="O49" s="336"/>
      <c r="P49" s="336"/>
      <c r="Q49" s="336"/>
      <c r="R49" s="336"/>
      <c r="S49" s="336"/>
      <c r="T49" s="336"/>
      <c r="U49" s="336"/>
      <c r="V49" s="336"/>
      <c r="W49" s="336"/>
      <c r="X49" s="336"/>
      <c r="Y49" s="336"/>
      <c r="Z49" s="336"/>
      <c r="AA49" s="336"/>
      <c r="AB49" s="336"/>
      <c r="AC49" s="336"/>
      <c r="AD49" s="336"/>
      <c r="AE49" s="336"/>
      <c r="AF49" s="336"/>
      <c r="AG49" s="338" t="s">
        <v>55</v>
      </c>
      <c r="AH49" s="336"/>
      <c r="AI49" s="336"/>
      <c r="AJ49" s="336"/>
      <c r="AK49" s="336"/>
      <c r="AL49" s="336"/>
      <c r="AM49" s="336"/>
      <c r="AN49" s="337" t="s">
        <v>56</v>
      </c>
      <c r="AO49" s="336"/>
      <c r="AP49" s="336"/>
      <c r="AQ49" s="77" t="s">
        <v>57</v>
      </c>
      <c r="AR49" s="58"/>
      <c r="AS49" s="78" t="s">
        <v>58</v>
      </c>
      <c r="AT49" s="79" t="s">
        <v>59</v>
      </c>
      <c r="AU49" s="79" t="s">
        <v>60</v>
      </c>
      <c r="AV49" s="79" t="s">
        <v>61</v>
      </c>
      <c r="AW49" s="79" t="s">
        <v>62</v>
      </c>
      <c r="AX49" s="79" t="s">
        <v>63</v>
      </c>
      <c r="AY49" s="79" t="s">
        <v>64</v>
      </c>
      <c r="AZ49" s="79" t="s">
        <v>65</v>
      </c>
      <c r="BA49" s="79" t="s">
        <v>66</v>
      </c>
      <c r="BB49" s="79" t="s">
        <v>67</v>
      </c>
      <c r="BC49" s="79" t="s">
        <v>68</v>
      </c>
      <c r="BD49" s="80" t="s">
        <v>69</v>
      </c>
    </row>
    <row r="50" spans="2:56" s="1" customFormat="1" ht="10.9" customHeight="1">
      <c r="B50" s="3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58"/>
      <c r="AS50" s="81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2:90" s="4" customFormat="1" ht="32.45" customHeight="1">
      <c r="B51" s="65"/>
      <c r="C51" s="84" t="s">
        <v>70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319">
        <f>ROUND(SUM(AG52:AG55),2)</f>
        <v>0</v>
      </c>
      <c r="AH51" s="319"/>
      <c r="AI51" s="319"/>
      <c r="AJ51" s="319"/>
      <c r="AK51" s="319"/>
      <c r="AL51" s="319"/>
      <c r="AM51" s="319"/>
      <c r="AN51" s="320">
        <f>SUM(AG51,AT51)</f>
        <v>0</v>
      </c>
      <c r="AO51" s="320"/>
      <c r="AP51" s="320"/>
      <c r="AQ51" s="86" t="s">
        <v>21</v>
      </c>
      <c r="AR51" s="68"/>
      <c r="AS51" s="87">
        <f>ROUND(SUM(AS52:AS55),2)</f>
        <v>0</v>
      </c>
      <c r="AT51" s="88">
        <f>ROUND(SUM(AV51:AW51),2)</f>
        <v>0</v>
      </c>
      <c r="AU51" s="89">
        <f>ROUND(SUM(AU52:AU55),5)</f>
        <v>0</v>
      </c>
      <c r="AV51" s="88">
        <f>ROUND(AZ51*L26,2)</f>
        <v>0</v>
      </c>
      <c r="AW51" s="88">
        <f>ROUND(BA51*L27,2)</f>
        <v>0</v>
      </c>
      <c r="AX51" s="88">
        <f>ROUND(BB51*L26,2)</f>
        <v>0</v>
      </c>
      <c r="AY51" s="88">
        <f>ROUND(BC51*L27,2)</f>
        <v>0</v>
      </c>
      <c r="AZ51" s="88">
        <f>ROUND(SUM(AZ52:AZ55),2)</f>
        <v>0</v>
      </c>
      <c r="BA51" s="88">
        <f>ROUND(SUM(BA52:BA55),2)</f>
        <v>0</v>
      </c>
      <c r="BB51" s="88">
        <f>ROUND(SUM(BB52:BB55),2)</f>
        <v>0</v>
      </c>
      <c r="BC51" s="88">
        <f>ROUND(SUM(BC52:BC55),2)</f>
        <v>0</v>
      </c>
      <c r="BD51" s="90">
        <f>ROUND(SUM(BD52:BD55),2)</f>
        <v>0</v>
      </c>
      <c r="BS51" s="91" t="s">
        <v>71</v>
      </c>
      <c r="BT51" s="91" t="s">
        <v>72</v>
      </c>
      <c r="BU51" s="92" t="s">
        <v>73</v>
      </c>
      <c r="BV51" s="91" t="s">
        <v>74</v>
      </c>
      <c r="BW51" s="91" t="s">
        <v>7</v>
      </c>
      <c r="BX51" s="91" t="s">
        <v>75</v>
      </c>
      <c r="CL51" s="91" t="s">
        <v>21</v>
      </c>
    </row>
    <row r="52" spans="1:91" s="5" customFormat="1" ht="31.5" customHeight="1">
      <c r="A52" s="93" t="s">
        <v>76</v>
      </c>
      <c r="B52" s="94"/>
      <c r="C52" s="95"/>
      <c r="D52" s="324" t="s">
        <v>77</v>
      </c>
      <c r="E52" s="324"/>
      <c r="F52" s="324"/>
      <c r="G52" s="324"/>
      <c r="H52" s="324"/>
      <c r="I52" s="96"/>
      <c r="J52" s="324" t="s">
        <v>78</v>
      </c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22">
        <f>'SO 01 - Fasáda severní (v...'!J27</f>
        <v>0</v>
      </c>
      <c r="AH52" s="323"/>
      <c r="AI52" s="323"/>
      <c r="AJ52" s="323"/>
      <c r="AK52" s="323"/>
      <c r="AL52" s="323"/>
      <c r="AM52" s="323"/>
      <c r="AN52" s="322">
        <f>SUM(AG52,AT52)</f>
        <v>0</v>
      </c>
      <c r="AO52" s="323"/>
      <c r="AP52" s="323"/>
      <c r="AQ52" s="97" t="s">
        <v>79</v>
      </c>
      <c r="AR52" s="98"/>
      <c r="AS52" s="99">
        <v>0</v>
      </c>
      <c r="AT52" s="100">
        <f>ROUND(SUM(AV52:AW52),2)</f>
        <v>0</v>
      </c>
      <c r="AU52" s="101">
        <f>'SO 01 - Fasáda severní (v...'!P87</f>
        <v>0</v>
      </c>
      <c r="AV52" s="100">
        <f>'SO 01 - Fasáda severní (v...'!J30</f>
        <v>0</v>
      </c>
      <c r="AW52" s="100">
        <f>'SO 01 - Fasáda severní (v...'!J31</f>
        <v>0</v>
      </c>
      <c r="AX52" s="100">
        <f>'SO 01 - Fasáda severní (v...'!J32</f>
        <v>0</v>
      </c>
      <c r="AY52" s="100">
        <f>'SO 01 - Fasáda severní (v...'!J33</f>
        <v>0</v>
      </c>
      <c r="AZ52" s="100">
        <f>'SO 01 - Fasáda severní (v...'!F30</f>
        <v>0</v>
      </c>
      <c r="BA52" s="100">
        <f>'SO 01 - Fasáda severní (v...'!F31</f>
        <v>0</v>
      </c>
      <c r="BB52" s="100">
        <f>'SO 01 - Fasáda severní (v...'!F32</f>
        <v>0</v>
      </c>
      <c r="BC52" s="100">
        <f>'SO 01 - Fasáda severní (v...'!F33</f>
        <v>0</v>
      </c>
      <c r="BD52" s="102">
        <f>'SO 01 - Fasáda severní (v...'!F34</f>
        <v>0</v>
      </c>
      <c r="BT52" s="103" t="s">
        <v>80</v>
      </c>
      <c r="BV52" s="103" t="s">
        <v>74</v>
      </c>
      <c r="BW52" s="103" t="s">
        <v>81</v>
      </c>
      <c r="BX52" s="103" t="s">
        <v>7</v>
      </c>
      <c r="CL52" s="103" t="s">
        <v>21</v>
      </c>
      <c r="CM52" s="103" t="s">
        <v>82</v>
      </c>
    </row>
    <row r="53" spans="1:91" s="5" customFormat="1" ht="31.5" customHeight="1">
      <c r="A53" s="93" t="s">
        <v>76</v>
      </c>
      <c r="B53" s="94"/>
      <c r="C53" s="95"/>
      <c r="D53" s="324" t="s">
        <v>83</v>
      </c>
      <c r="E53" s="324"/>
      <c r="F53" s="324"/>
      <c r="G53" s="324"/>
      <c r="H53" s="324"/>
      <c r="I53" s="96"/>
      <c r="J53" s="324" t="s">
        <v>84</v>
      </c>
      <c r="K53" s="324"/>
      <c r="L53" s="324"/>
      <c r="M53" s="324"/>
      <c r="N53" s="324"/>
      <c r="O53" s="324"/>
      <c r="P53" s="324"/>
      <c r="Q53" s="324"/>
      <c r="R53" s="324"/>
      <c r="S53" s="324"/>
      <c r="T53" s="324"/>
      <c r="U53" s="324"/>
      <c r="V53" s="324"/>
      <c r="W53" s="324"/>
      <c r="X53" s="324"/>
      <c r="Y53" s="324"/>
      <c r="Z53" s="324"/>
      <c r="AA53" s="324"/>
      <c r="AB53" s="324"/>
      <c r="AC53" s="324"/>
      <c r="AD53" s="324"/>
      <c r="AE53" s="324"/>
      <c r="AF53" s="324"/>
      <c r="AG53" s="322">
        <f>'SO 02 - Fasáda východní, ...'!J27</f>
        <v>0</v>
      </c>
      <c r="AH53" s="323"/>
      <c r="AI53" s="323"/>
      <c r="AJ53" s="323"/>
      <c r="AK53" s="323"/>
      <c r="AL53" s="323"/>
      <c r="AM53" s="323"/>
      <c r="AN53" s="322">
        <f>SUM(AG53,AT53)</f>
        <v>0</v>
      </c>
      <c r="AO53" s="323"/>
      <c r="AP53" s="323"/>
      <c r="AQ53" s="97" t="s">
        <v>79</v>
      </c>
      <c r="AR53" s="98"/>
      <c r="AS53" s="99">
        <v>0</v>
      </c>
      <c r="AT53" s="100">
        <f>ROUND(SUM(AV53:AW53),2)</f>
        <v>0</v>
      </c>
      <c r="AU53" s="101">
        <f>'SO 02 - Fasáda východní, ...'!P87</f>
        <v>0</v>
      </c>
      <c r="AV53" s="100">
        <f>'SO 02 - Fasáda východní, ...'!J30</f>
        <v>0</v>
      </c>
      <c r="AW53" s="100">
        <f>'SO 02 - Fasáda východní, ...'!J31</f>
        <v>0</v>
      </c>
      <c r="AX53" s="100">
        <f>'SO 02 - Fasáda východní, ...'!J32</f>
        <v>0</v>
      </c>
      <c r="AY53" s="100">
        <f>'SO 02 - Fasáda východní, ...'!J33</f>
        <v>0</v>
      </c>
      <c r="AZ53" s="100">
        <f>'SO 02 - Fasáda východní, ...'!F30</f>
        <v>0</v>
      </c>
      <c r="BA53" s="100">
        <f>'SO 02 - Fasáda východní, ...'!F31</f>
        <v>0</v>
      </c>
      <c r="BB53" s="100">
        <f>'SO 02 - Fasáda východní, ...'!F32</f>
        <v>0</v>
      </c>
      <c r="BC53" s="100">
        <f>'SO 02 - Fasáda východní, ...'!F33</f>
        <v>0</v>
      </c>
      <c r="BD53" s="102">
        <f>'SO 02 - Fasáda východní, ...'!F34</f>
        <v>0</v>
      </c>
      <c r="BT53" s="103" t="s">
        <v>80</v>
      </c>
      <c r="BV53" s="103" t="s">
        <v>74</v>
      </c>
      <c r="BW53" s="103" t="s">
        <v>85</v>
      </c>
      <c r="BX53" s="103" t="s">
        <v>7</v>
      </c>
      <c r="CL53" s="103" t="s">
        <v>21</v>
      </c>
      <c r="CM53" s="103" t="s">
        <v>82</v>
      </c>
    </row>
    <row r="54" spans="1:91" s="5" customFormat="1" ht="16.5" customHeight="1">
      <c r="A54" s="93" t="s">
        <v>76</v>
      </c>
      <c r="B54" s="94"/>
      <c r="C54" s="95"/>
      <c r="D54" s="324" t="s">
        <v>86</v>
      </c>
      <c r="E54" s="324"/>
      <c r="F54" s="324"/>
      <c r="G54" s="324"/>
      <c r="H54" s="324"/>
      <c r="I54" s="96"/>
      <c r="J54" s="324" t="s">
        <v>87</v>
      </c>
      <c r="K54" s="324"/>
      <c r="L54" s="324"/>
      <c r="M54" s="324"/>
      <c r="N54" s="324"/>
      <c r="O54" s="324"/>
      <c r="P54" s="324"/>
      <c r="Q54" s="324"/>
      <c r="R54" s="324"/>
      <c r="S54" s="324"/>
      <c r="T54" s="324"/>
      <c r="U54" s="324"/>
      <c r="V54" s="324"/>
      <c r="W54" s="324"/>
      <c r="X54" s="324"/>
      <c r="Y54" s="324"/>
      <c r="Z54" s="324"/>
      <c r="AA54" s="324"/>
      <c r="AB54" s="324"/>
      <c r="AC54" s="324"/>
      <c r="AD54" s="324"/>
      <c r="AE54" s="324"/>
      <c r="AF54" s="324"/>
      <c r="AG54" s="322">
        <f>'SO 03 - Dvorní fasáda (po...'!J27</f>
        <v>0</v>
      </c>
      <c r="AH54" s="323"/>
      <c r="AI54" s="323"/>
      <c r="AJ54" s="323"/>
      <c r="AK54" s="323"/>
      <c r="AL54" s="323"/>
      <c r="AM54" s="323"/>
      <c r="AN54" s="322">
        <f>SUM(AG54,AT54)</f>
        <v>0</v>
      </c>
      <c r="AO54" s="323"/>
      <c r="AP54" s="323"/>
      <c r="AQ54" s="97" t="s">
        <v>79</v>
      </c>
      <c r="AR54" s="98"/>
      <c r="AS54" s="99">
        <v>0</v>
      </c>
      <c r="AT54" s="100">
        <f>ROUND(SUM(AV54:AW54),2)</f>
        <v>0</v>
      </c>
      <c r="AU54" s="101">
        <f>'SO 03 - Dvorní fasáda (po...'!P90</f>
        <v>0</v>
      </c>
      <c r="AV54" s="100">
        <f>'SO 03 - Dvorní fasáda (po...'!J30</f>
        <v>0</v>
      </c>
      <c r="AW54" s="100">
        <f>'SO 03 - Dvorní fasáda (po...'!J31</f>
        <v>0</v>
      </c>
      <c r="AX54" s="100">
        <f>'SO 03 - Dvorní fasáda (po...'!J32</f>
        <v>0</v>
      </c>
      <c r="AY54" s="100">
        <f>'SO 03 - Dvorní fasáda (po...'!J33</f>
        <v>0</v>
      </c>
      <c r="AZ54" s="100">
        <f>'SO 03 - Dvorní fasáda (po...'!F30</f>
        <v>0</v>
      </c>
      <c r="BA54" s="100">
        <f>'SO 03 - Dvorní fasáda (po...'!F31</f>
        <v>0</v>
      </c>
      <c r="BB54" s="100">
        <f>'SO 03 - Dvorní fasáda (po...'!F32</f>
        <v>0</v>
      </c>
      <c r="BC54" s="100">
        <f>'SO 03 - Dvorní fasáda (po...'!F33</f>
        <v>0</v>
      </c>
      <c r="BD54" s="102">
        <f>'SO 03 - Dvorní fasáda (po...'!F34</f>
        <v>0</v>
      </c>
      <c r="BT54" s="103" t="s">
        <v>80</v>
      </c>
      <c r="BV54" s="103" t="s">
        <v>74</v>
      </c>
      <c r="BW54" s="103" t="s">
        <v>88</v>
      </c>
      <c r="BX54" s="103" t="s">
        <v>7</v>
      </c>
      <c r="CL54" s="103" t="s">
        <v>21</v>
      </c>
      <c r="CM54" s="103" t="s">
        <v>82</v>
      </c>
    </row>
    <row r="55" spans="1:91" s="5" customFormat="1" ht="16.5" customHeight="1">
      <c r="A55" s="93" t="s">
        <v>76</v>
      </c>
      <c r="B55" s="94"/>
      <c r="C55" s="95"/>
      <c r="D55" s="324" t="s">
        <v>89</v>
      </c>
      <c r="E55" s="324"/>
      <c r="F55" s="324"/>
      <c r="G55" s="324"/>
      <c r="H55" s="324"/>
      <c r="I55" s="96"/>
      <c r="J55" s="324" t="s">
        <v>90</v>
      </c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  <c r="AG55" s="322">
        <f>'VON - Vedlejší a ostatní ...'!J27</f>
        <v>0</v>
      </c>
      <c r="AH55" s="323"/>
      <c r="AI55" s="323"/>
      <c r="AJ55" s="323"/>
      <c r="AK55" s="323"/>
      <c r="AL55" s="323"/>
      <c r="AM55" s="323"/>
      <c r="AN55" s="322">
        <f>SUM(AG55,AT55)</f>
        <v>0</v>
      </c>
      <c r="AO55" s="323"/>
      <c r="AP55" s="323"/>
      <c r="AQ55" s="97" t="s">
        <v>89</v>
      </c>
      <c r="AR55" s="98"/>
      <c r="AS55" s="104">
        <v>0</v>
      </c>
      <c r="AT55" s="105">
        <f>ROUND(SUM(AV55:AW55),2)</f>
        <v>0</v>
      </c>
      <c r="AU55" s="106">
        <f>'VON - Vedlejší a ostatní ...'!P81</f>
        <v>0</v>
      </c>
      <c r="AV55" s="105">
        <f>'VON - Vedlejší a ostatní ...'!J30</f>
        <v>0</v>
      </c>
      <c r="AW55" s="105">
        <f>'VON - Vedlejší a ostatní ...'!J31</f>
        <v>0</v>
      </c>
      <c r="AX55" s="105">
        <f>'VON - Vedlejší a ostatní ...'!J32</f>
        <v>0</v>
      </c>
      <c r="AY55" s="105">
        <f>'VON - Vedlejší a ostatní ...'!J33</f>
        <v>0</v>
      </c>
      <c r="AZ55" s="105">
        <f>'VON - Vedlejší a ostatní ...'!F30</f>
        <v>0</v>
      </c>
      <c r="BA55" s="105">
        <f>'VON - Vedlejší a ostatní ...'!F31</f>
        <v>0</v>
      </c>
      <c r="BB55" s="105">
        <f>'VON - Vedlejší a ostatní ...'!F32</f>
        <v>0</v>
      </c>
      <c r="BC55" s="105">
        <f>'VON - Vedlejší a ostatní ...'!F33</f>
        <v>0</v>
      </c>
      <c r="BD55" s="107">
        <f>'VON - Vedlejší a ostatní ...'!F34</f>
        <v>0</v>
      </c>
      <c r="BT55" s="103" t="s">
        <v>80</v>
      </c>
      <c r="BV55" s="103" t="s">
        <v>74</v>
      </c>
      <c r="BW55" s="103" t="s">
        <v>91</v>
      </c>
      <c r="BX55" s="103" t="s">
        <v>7</v>
      </c>
      <c r="CL55" s="103" t="s">
        <v>21</v>
      </c>
      <c r="CM55" s="103" t="s">
        <v>82</v>
      </c>
    </row>
    <row r="56" spans="2:44" s="1" customFormat="1" ht="30" customHeight="1">
      <c r="B56" s="38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58"/>
    </row>
    <row r="57" spans="2:44" s="1" customFormat="1" ht="6.95" customHeight="1">
      <c r="B57" s="53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8"/>
    </row>
  </sheetData>
  <sheetProtection password="CC35" sheet="1" objects="1" scenarios="1" formatCells="0" formatColumns="0" formatRows="0" sort="0" autoFilter="0"/>
  <mergeCells count="53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D54:H54"/>
    <mergeCell ref="J54:AF54"/>
    <mergeCell ref="AN55:AP55"/>
    <mergeCell ref="AG55:AM55"/>
    <mergeCell ref="D55:H55"/>
    <mergeCell ref="J55:AF55"/>
    <mergeCell ref="AG51:AM51"/>
    <mergeCell ref="AN51:AP51"/>
    <mergeCell ref="AR2:BE2"/>
    <mergeCell ref="AN54:AP54"/>
    <mergeCell ref="AG54:AM54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</mergeCells>
  <hyperlinks>
    <hyperlink ref="K1:S1" location="C2" display="1) Rekapitulace stavby"/>
    <hyperlink ref="W1:AI1" location="C51" display="2) Rekapitulace objektů stavby a soupisů prací"/>
    <hyperlink ref="A52" location="'SO 01 - Fasáda severní (v...'!C2" display="/"/>
    <hyperlink ref="A53" location="'SO 02 - Fasáda východní, ...'!C2" display="/"/>
    <hyperlink ref="A54" location="'SO 03 - Dvorní fasáda (po...'!C2" display="/"/>
    <hyperlink ref="A55" location="'VON - Vedlejší a ostatní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92</v>
      </c>
      <c r="G1" s="361" t="s">
        <v>93</v>
      </c>
      <c r="H1" s="361"/>
      <c r="I1" s="112"/>
      <c r="J1" s="111" t="s">
        <v>94</v>
      </c>
      <c r="K1" s="110" t="s">
        <v>95</v>
      </c>
      <c r="L1" s="111" t="s">
        <v>96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21" t="s">
        <v>81</v>
      </c>
    </row>
    <row r="3" spans="2:46" ht="6.9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82</v>
      </c>
    </row>
    <row r="4" spans="2:46" ht="36.95" customHeight="1">
      <c r="B4" s="25"/>
      <c r="C4" s="26"/>
      <c r="D4" s="27" t="s">
        <v>97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5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16.5" customHeight="1">
      <c r="B7" s="25"/>
      <c r="C7" s="26"/>
      <c r="D7" s="26"/>
      <c r="E7" s="362" t="str">
        <f>'Rekapitulace stavby'!K6</f>
        <v>Oprava a nátěr fasády objektu muzea Jáchymov</v>
      </c>
      <c r="F7" s="363"/>
      <c r="G7" s="363"/>
      <c r="H7" s="363"/>
      <c r="I7" s="114"/>
      <c r="J7" s="26"/>
      <c r="K7" s="28"/>
    </row>
    <row r="8" spans="2:11" s="1" customFormat="1" ht="15">
      <c r="B8" s="38"/>
      <c r="C8" s="39"/>
      <c r="D8" s="34" t="s">
        <v>98</v>
      </c>
      <c r="E8" s="39"/>
      <c r="F8" s="39"/>
      <c r="G8" s="39"/>
      <c r="H8" s="39"/>
      <c r="I8" s="115"/>
      <c r="J8" s="39"/>
      <c r="K8" s="42"/>
    </row>
    <row r="9" spans="2:11" s="1" customFormat="1" ht="36.95" customHeight="1">
      <c r="B9" s="38"/>
      <c r="C9" s="39"/>
      <c r="D9" s="39"/>
      <c r="E9" s="364" t="s">
        <v>99</v>
      </c>
      <c r="F9" s="365"/>
      <c r="G9" s="365"/>
      <c r="H9" s="365"/>
      <c r="I9" s="115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6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6" t="s">
        <v>25</v>
      </c>
      <c r="J12" s="117" t="str">
        <f>'Rekapitulace stavby'!AN8</f>
        <v>4.6.2017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6" t="s">
        <v>28</v>
      </c>
      <c r="J14" s="32" t="s">
        <v>21</v>
      </c>
      <c r="K14" s="42"/>
    </row>
    <row r="15" spans="2:11" s="1" customFormat="1" ht="18" customHeight="1">
      <c r="B15" s="38"/>
      <c r="C15" s="39"/>
      <c r="D15" s="39"/>
      <c r="E15" s="32" t="s">
        <v>29</v>
      </c>
      <c r="F15" s="39"/>
      <c r="G15" s="39"/>
      <c r="H15" s="39"/>
      <c r="I15" s="116" t="s">
        <v>30</v>
      </c>
      <c r="J15" s="32" t="s">
        <v>21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5" customHeight="1">
      <c r="B17" s="38"/>
      <c r="C17" s="39"/>
      <c r="D17" s="34" t="s">
        <v>31</v>
      </c>
      <c r="E17" s="39"/>
      <c r="F17" s="39"/>
      <c r="G17" s="39"/>
      <c r="H17" s="39"/>
      <c r="I17" s="116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30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5" customHeight="1">
      <c r="B20" s="38"/>
      <c r="C20" s="39"/>
      <c r="D20" s="34" t="s">
        <v>33</v>
      </c>
      <c r="E20" s="39"/>
      <c r="F20" s="39"/>
      <c r="G20" s="39"/>
      <c r="H20" s="39"/>
      <c r="I20" s="116" t="s">
        <v>28</v>
      </c>
      <c r="J20" s="32" t="s">
        <v>21</v>
      </c>
      <c r="K20" s="42"/>
    </row>
    <row r="21" spans="2:11" s="1" customFormat="1" ht="18" customHeight="1">
      <c r="B21" s="38"/>
      <c r="C21" s="39"/>
      <c r="D21" s="39"/>
      <c r="E21" s="32" t="s">
        <v>34</v>
      </c>
      <c r="F21" s="39"/>
      <c r="G21" s="39"/>
      <c r="H21" s="39"/>
      <c r="I21" s="116" t="s">
        <v>30</v>
      </c>
      <c r="J21" s="32" t="s">
        <v>21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5" customHeight="1">
      <c r="B23" s="38"/>
      <c r="C23" s="39"/>
      <c r="D23" s="34" t="s">
        <v>36</v>
      </c>
      <c r="E23" s="39"/>
      <c r="F23" s="39"/>
      <c r="G23" s="39"/>
      <c r="H23" s="39"/>
      <c r="I23" s="115"/>
      <c r="J23" s="39"/>
      <c r="K23" s="42"/>
    </row>
    <row r="24" spans="2:11" s="6" customFormat="1" ht="16.5" customHeight="1">
      <c r="B24" s="118"/>
      <c r="C24" s="119"/>
      <c r="D24" s="119"/>
      <c r="E24" s="353" t="s">
        <v>21</v>
      </c>
      <c r="F24" s="353"/>
      <c r="G24" s="353"/>
      <c r="H24" s="353"/>
      <c r="I24" s="120"/>
      <c r="J24" s="119"/>
      <c r="K24" s="121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38</v>
      </c>
      <c r="E27" s="39"/>
      <c r="F27" s="39"/>
      <c r="G27" s="39"/>
      <c r="H27" s="39"/>
      <c r="I27" s="115"/>
      <c r="J27" s="125">
        <f>ROUND(J87,2)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5" customHeight="1">
      <c r="B29" s="38"/>
      <c r="C29" s="39"/>
      <c r="D29" s="39"/>
      <c r="E29" s="39"/>
      <c r="F29" s="43" t="s">
        <v>40</v>
      </c>
      <c r="G29" s="39"/>
      <c r="H29" s="39"/>
      <c r="I29" s="126" t="s">
        <v>39</v>
      </c>
      <c r="J29" s="43" t="s">
        <v>41</v>
      </c>
      <c r="K29" s="42"/>
    </row>
    <row r="30" spans="2:11" s="1" customFormat="1" ht="14.45" customHeight="1">
      <c r="B30" s="38"/>
      <c r="C30" s="39"/>
      <c r="D30" s="46" t="s">
        <v>42</v>
      </c>
      <c r="E30" s="46" t="s">
        <v>43</v>
      </c>
      <c r="F30" s="127">
        <f>ROUND(SUM(BE87:BE212),2)</f>
        <v>0</v>
      </c>
      <c r="G30" s="39"/>
      <c r="H30" s="39"/>
      <c r="I30" s="128">
        <v>0.21</v>
      </c>
      <c r="J30" s="127">
        <f>ROUND(ROUND((SUM(BE87:BE212)),2)*I30,2)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44</v>
      </c>
      <c r="F31" s="127">
        <f>ROUND(SUM(BF87:BF212),2)</f>
        <v>0</v>
      </c>
      <c r="G31" s="39"/>
      <c r="H31" s="39"/>
      <c r="I31" s="128">
        <v>0.15</v>
      </c>
      <c r="J31" s="127">
        <f>ROUND(ROUND((SUM(BF87:BF212)),2)*I31,2)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45</v>
      </c>
      <c r="F32" s="127">
        <f>ROUND(SUM(BG87:BG212),2)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46</v>
      </c>
      <c r="F33" s="127">
        <f>ROUND(SUM(BH87:BH212),2)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47</v>
      </c>
      <c r="F34" s="127">
        <f>ROUND(SUM(BI87:BI212),2)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48</v>
      </c>
      <c r="E36" s="76"/>
      <c r="F36" s="76"/>
      <c r="G36" s="131" t="s">
        <v>49</v>
      </c>
      <c r="H36" s="132" t="s">
        <v>50</v>
      </c>
      <c r="I36" s="133"/>
      <c r="J36" s="134">
        <f>SUM(J27:J34)</f>
        <v>0</v>
      </c>
      <c r="K36" s="135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" customHeight="1">
      <c r="B42" s="38"/>
      <c r="C42" s="27" t="s">
        <v>100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16.5" customHeight="1">
      <c r="B45" s="38"/>
      <c r="C45" s="39"/>
      <c r="D45" s="39"/>
      <c r="E45" s="362" t="str">
        <f>E7</f>
        <v>Oprava a nátěr fasády objektu muzea Jáchymov</v>
      </c>
      <c r="F45" s="363"/>
      <c r="G45" s="363"/>
      <c r="H45" s="363"/>
      <c r="I45" s="115"/>
      <c r="J45" s="39"/>
      <c r="K45" s="42"/>
    </row>
    <row r="46" spans="2:11" s="1" customFormat="1" ht="14.45" customHeight="1">
      <c r="B46" s="38"/>
      <c r="C46" s="34" t="s">
        <v>98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17.25" customHeight="1">
      <c r="B47" s="38"/>
      <c r="C47" s="39"/>
      <c r="D47" s="39"/>
      <c r="E47" s="364" t="str">
        <f>E9</f>
        <v>SO 01 - Fasáda severní (vstupní, pohled 1), fasáda západní (pohled 4)</v>
      </c>
      <c r="F47" s="365"/>
      <c r="G47" s="365"/>
      <c r="H47" s="365"/>
      <c r="I47" s="115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Jáchymov</v>
      </c>
      <c r="G49" s="39"/>
      <c r="H49" s="39"/>
      <c r="I49" s="116" t="s">
        <v>25</v>
      </c>
      <c r="J49" s="117" t="str">
        <f>IF(J12="","",J12)</f>
        <v>4.6.2017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5">
      <c r="B51" s="38"/>
      <c r="C51" s="34" t="s">
        <v>27</v>
      </c>
      <c r="D51" s="39"/>
      <c r="E51" s="39"/>
      <c r="F51" s="32" t="str">
        <f>E15</f>
        <v>Muzeum Karlovy Vary</v>
      </c>
      <c r="G51" s="39"/>
      <c r="H51" s="39"/>
      <c r="I51" s="116" t="s">
        <v>33</v>
      </c>
      <c r="J51" s="353" t="str">
        <f>E21</f>
        <v>KV ENGINEERING s.r.o., P. Dindák, M. Ohibská</v>
      </c>
      <c r="K51" s="42"/>
    </row>
    <row r="52" spans="2:11" s="1" customFormat="1" ht="14.45" customHeight="1">
      <c r="B52" s="38"/>
      <c r="C52" s="34" t="s">
        <v>31</v>
      </c>
      <c r="D52" s="39"/>
      <c r="E52" s="39"/>
      <c r="F52" s="32" t="str">
        <f>IF(E18="","",E18)</f>
        <v/>
      </c>
      <c r="G52" s="39"/>
      <c r="H52" s="39"/>
      <c r="I52" s="115"/>
      <c r="J52" s="357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101</v>
      </c>
      <c r="D54" s="129"/>
      <c r="E54" s="129"/>
      <c r="F54" s="129"/>
      <c r="G54" s="129"/>
      <c r="H54" s="129"/>
      <c r="I54" s="142"/>
      <c r="J54" s="143" t="s">
        <v>102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103</v>
      </c>
      <c r="D56" s="39"/>
      <c r="E56" s="39"/>
      <c r="F56" s="39"/>
      <c r="G56" s="39"/>
      <c r="H56" s="39"/>
      <c r="I56" s="115"/>
      <c r="J56" s="125">
        <f>J87</f>
        <v>0</v>
      </c>
      <c r="K56" s="42"/>
      <c r="AU56" s="21" t="s">
        <v>104</v>
      </c>
    </row>
    <row r="57" spans="2:11" s="7" customFormat="1" ht="24.95" customHeight="1">
      <c r="B57" s="146"/>
      <c r="C57" s="147"/>
      <c r="D57" s="148" t="s">
        <v>105</v>
      </c>
      <c r="E57" s="149"/>
      <c r="F57" s="149"/>
      <c r="G57" s="149"/>
      <c r="H57" s="149"/>
      <c r="I57" s="150"/>
      <c r="J57" s="151">
        <f>J88</f>
        <v>0</v>
      </c>
      <c r="K57" s="152"/>
    </row>
    <row r="58" spans="2:11" s="8" customFormat="1" ht="19.9" customHeight="1">
      <c r="B58" s="153"/>
      <c r="C58" s="154"/>
      <c r="D58" s="155" t="s">
        <v>106</v>
      </c>
      <c r="E58" s="156"/>
      <c r="F58" s="156"/>
      <c r="G58" s="156"/>
      <c r="H58" s="156"/>
      <c r="I58" s="157"/>
      <c r="J58" s="158">
        <f>J89</f>
        <v>0</v>
      </c>
      <c r="K58" s="159"/>
    </row>
    <row r="59" spans="2:11" s="8" customFormat="1" ht="14.85" customHeight="1">
      <c r="B59" s="153"/>
      <c r="C59" s="154"/>
      <c r="D59" s="155" t="s">
        <v>107</v>
      </c>
      <c r="E59" s="156"/>
      <c r="F59" s="156"/>
      <c r="G59" s="156"/>
      <c r="H59" s="156"/>
      <c r="I59" s="157"/>
      <c r="J59" s="158">
        <f>J90</f>
        <v>0</v>
      </c>
      <c r="K59" s="159"/>
    </row>
    <row r="60" spans="2:11" s="8" customFormat="1" ht="19.9" customHeight="1">
      <c r="B60" s="153"/>
      <c r="C60" s="154"/>
      <c r="D60" s="155" t="s">
        <v>108</v>
      </c>
      <c r="E60" s="156"/>
      <c r="F60" s="156"/>
      <c r="G60" s="156"/>
      <c r="H60" s="156"/>
      <c r="I60" s="157"/>
      <c r="J60" s="158">
        <f>J113</f>
        <v>0</v>
      </c>
      <c r="K60" s="159"/>
    </row>
    <row r="61" spans="2:11" s="8" customFormat="1" ht="14.85" customHeight="1">
      <c r="B61" s="153"/>
      <c r="C61" s="154"/>
      <c r="D61" s="155" t="s">
        <v>109</v>
      </c>
      <c r="E61" s="156"/>
      <c r="F61" s="156"/>
      <c r="G61" s="156"/>
      <c r="H61" s="156"/>
      <c r="I61" s="157"/>
      <c r="J61" s="158">
        <f>J114</f>
        <v>0</v>
      </c>
      <c r="K61" s="159"/>
    </row>
    <row r="62" spans="2:11" s="8" customFormat="1" ht="14.85" customHeight="1">
      <c r="B62" s="153"/>
      <c r="C62" s="154"/>
      <c r="D62" s="155" t="s">
        <v>110</v>
      </c>
      <c r="E62" s="156"/>
      <c r="F62" s="156"/>
      <c r="G62" s="156"/>
      <c r="H62" s="156"/>
      <c r="I62" s="157"/>
      <c r="J62" s="158">
        <f>J135</f>
        <v>0</v>
      </c>
      <c r="K62" s="159"/>
    </row>
    <row r="63" spans="2:11" s="8" customFormat="1" ht="14.85" customHeight="1">
      <c r="B63" s="153"/>
      <c r="C63" s="154"/>
      <c r="D63" s="155" t="s">
        <v>111</v>
      </c>
      <c r="E63" s="156"/>
      <c r="F63" s="156"/>
      <c r="G63" s="156"/>
      <c r="H63" s="156"/>
      <c r="I63" s="157"/>
      <c r="J63" s="158">
        <f>J150</f>
        <v>0</v>
      </c>
      <c r="K63" s="159"/>
    </row>
    <row r="64" spans="2:11" s="8" customFormat="1" ht="19.9" customHeight="1">
      <c r="B64" s="153"/>
      <c r="C64" s="154"/>
      <c r="D64" s="155" t="s">
        <v>112</v>
      </c>
      <c r="E64" s="156"/>
      <c r="F64" s="156"/>
      <c r="G64" s="156"/>
      <c r="H64" s="156"/>
      <c r="I64" s="157"/>
      <c r="J64" s="158">
        <f>J164</f>
        <v>0</v>
      </c>
      <c r="K64" s="159"/>
    </row>
    <row r="65" spans="2:11" s="8" customFormat="1" ht="19.9" customHeight="1">
      <c r="B65" s="153"/>
      <c r="C65" s="154"/>
      <c r="D65" s="155" t="s">
        <v>113</v>
      </c>
      <c r="E65" s="156"/>
      <c r="F65" s="156"/>
      <c r="G65" s="156"/>
      <c r="H65" s="156"/>
      <c r="I65" s="157"/>
      <c r="J65" s="158">
        <f>J175</f>
        <v>0</v>
      </c>
      <c r="K65" s="159"/>
    </row>
    <row r="66" spans="2:11" s="7" customFormat="1" ht="24.95" customHeight="1">
      <c r="B66" s="146"/>
      <c r="C66" s="147"/>
      <c r="D66" s="148" t="s">
        <v>114</v>
      </c>
      <c r="E66" s="149"/>
      <c r="F66" s="149"/>
      <c r="G66" s="149"/>
      <c r="H66" s="149"/>
      <c r="I66" s="150"/>
      <c r="J66" s="151">
        <f>J178</f>
        <v>0</v>
      </c>
      <c r="K66" s="152"/>
    </row>
    <row r="67" spans="2:11" s="8" customFormat="1" ht="19.9" customHeight="1">
      <c r="B67" s="153"/>
      <c r="C67" s="154"/>
      <c r="D67" s="155" t="s">
        <v>115</v>
      </c>
      <c r="E67" s="156"/>
      <c r="F67" s="156"/>
      <c r="G67" s="156"/>
      <c r="H67" s="156"/>
      <c r="I67" s="157"/>
      <c r="J67" s="158">
        <f>J179</f>
        <v>0</v>
      </c>
      <c r="K67" s="159"/>
    </row>
    <row r="68" spans="2:11" s="1" customFormat="1" ht="21.75" customHeight="1">
      <c r="B68" s="38"/>
      <c r="C68" s="39"/>
      <c r="D68" s="39"/>
      <c r="E68" s="39"/>
      <c r="F68" s="39"/>
      <c r="G68" s="39"/>
      <c r="H68" s="39"/>
      <c r="I68" s="115"/>
      <c r="J68" s="39"/>
      <c r="K68" s="42"/>
    </row>
    <row r="69" spans="2:11" s="1" customFormat="1" ht="6.95" customHeight="1">
      <c r="B69" s="53"/>
      <c r="C69" s="54"/>
      <c r="D69" s="54"/>
      <c r="E69" s="54"/>
      <c r="F69" s="54"/>
      <c r="G69" s="54"/>
      <c r="H69" s="54"/>
      <c r="I69" s="136"/>
      <c r="J69" s="54"/>
      <c r="K69" s="55"/>
    </row>
    <row r="73" spans="2:12" s="1" customFormat="1" ht="6.95" customHeight="1">
      <c r="B73" s="56"/>
      <c r="C73" s="57"/>
      <c r="D73" s="57"/>
      <c r="E73" s="57"/>
      <c r="F73" s="57"/>
      <c r="G73" s="57"/>
      <c r="H73" s="57"/>
      <c r="I73" s="139"/>
      <c r="J73" s="57"/>
      <c r="K73" s="57"/>
      <c r="L73" s="58"/>
    </row>
    <row r="74" spans="2:12" s="1" customFormat="1" ht="36.95" customHeight="1">
      <c r="B74" s="38"/>
      <c r="C74" s="59" t="s">
        <v>116</v>
      </c>
      <c r="D74" s="60"/>
      <c r="E74" s="60"/>
      <c r="F74" s="60"/>
      <c r="G74" s="60"/>
      <c r="H74" s="60"/>
      <c r="I74" s="160"/>
      <c r="J74" s="60"/>
      <c r="K74" s="60"/>
      <c r="L74" s="58"/>
    </row>
    <row r="75" spans="2:12" s="1" customFormat="1" ht="6.95" customHeight="1">
      <c r="B75" s="38"/>
      <c r="C75" s="60"/>
      <c r="D75" s="60"/>
      <c r="E75" s="60"/>
      <c r="F75" s="60"/>
      <c r="G75" s="60"/>
      <c r="H75" s="60"/>
      <c r="I75" s="160"/>
      <c r="J75" s="60"/>
      <c r="K75" s="60"/>
      <c r="L75" s="58"/>
    </row>
    <row r="76" spans="2:12" s="1" customFormat="1" ht="14.45" customHeight="1">
      <c r="B76" s="38"/>
      <c r="C76" s="62" t="s">
        <v>18</v>
      </c>
      <c r="D76" s="60"/>
      <c r="E76" s="60"/>
      <c r="F76" s="60"/>
      <c r="G76" s="60"/>
      <c r="H76" s="60"/>
      <c r="I76" s="160"/>
      <c r="J76" s="60"/>
      <c r="K76" s="60"/>
      <c r="L76" s="58"/>
    </row>
    <row r="77" spans="2:12" s="1" customFormat="1" ht="16.5" customHeight="1">
      <c r="B77" s="38"/>
      <c r="C77" s="60"/>
      <c r="D77" s="60"/>
      <c r="E77" s="358" t="str">
        <f>E7</f>
        <v>Oprava a nátěr fasády objektu muzea Jáchymov</v>
      </c>
      <c r="F77" s="359"/>
      <c r="G77" s="359"/>
      <c r="H77" s="359"/>
      <c r="I77" s="160"/>
      <c r="J77" s="60"/>
      <c r="K77" s="60"/>
      <c r="L77" s="58"/>
    </row>
    <row r="78" spans="2:12" s="1" customFormat="1" ht="14.45" customHeight="1">
      <c r="B78" s="38"/>
      <c r="C78" s="62" t="s">
        <v>98</v>
      </c>
      <c r="D78" s="60"/>
      <c r="E78" s="60"/>
      <c r="F78" s="60"/>
      <c r="G78" s="60"/>
      <c r="H78" s="60"/>
      <c r="I78" s="160"/>
      <c r="J78" s="60"/>
      <c r="K78" s="60"/>
      <c r="L78" s="58"/>
    </row>
    <row r="79" spans="2:12" s="1" customFormat="1" ht="17.25" customHeight="1">
      <c r="B79" s="38"/>
      <c r="C79" s="60"/>
      <c r="D79" s="60"/>
      <c r="E79" s="325" t="str">
        <f>E9</f>
        <v>SO 01 - Fasáda severní (vstupní, pohled 1), fasáda západní (pohled 4)</v>
      </c>
      <c r="F79" s="360"/>
      <c r="G79" s="360"/>
      <c r="H79" s="360"/>
      <c r="I79" s="160"/>
      <c r="J79" s="60"/>
      <c r="K79" s="60"/>
      <c r="L79" s="58"/>
    </row>
    <row r="80" spans="2:12" s="1" customFormat="1" ht="6.95" customHeight="1">
      <c r="B80" s="38"/>
      <c r="C80" s="60"/>
      <c r="D80" s="60"/>
      <c r="E80" s="60"/>
      <c r="F80" s="60"/>
      <c r="G80" s="60"/>
      <c r="H80" s="60"/>
      <c r="I80" s="160"/>
      <c r="J80" s="60"/>
      <c r="K80" s="60"/>
      <c r="L80" s="58"/>
    </row>
    <row r="81" spans="2:12" s="1" customFormat="1" ht="18" customHeight="1">
      <c r="B81" s="38"/>
      <c r="C81" s="62" t="s">
        <v>23</v>
      </c>
      <c r="D81" s="60"/>
      <c r="E81" s="60"/>
      <c r="F81" s="161" t="str">
        <f>F12</f>
        <v>Jáchymov</v>
      </c>
      <c r="G81" s="60"/>
      <c r="H81" s="60"/>
      <c r="I81" s="162" t="s">
        <v>25</v>
      </c>
      <c r="J81" s="70" t="str">
        <f>IF(J12="","",J12)</f>
        <v>4.6.2017</v>
      </c>
      <c r="K81" s="60"/>
      <c r="L81" s="58"/>
    </row>
    <row r="82" spans="2:12" s="1" customFormat="1" ht="6.95" customHeight="1">
      <c r="B82" s="38"/>
      <c r="C82" s="60"/>
      <c r="D82" s="60"/>
      <c r="E82" s="60"/>
      <c r="F82" s="60"/>
      <c r="G82" s="60"/>
      <c r="H82" s="60"/>
      <c r="I82" s="160"/>
      <c r="J82" s="60"/>
      <c r="K82" s="60"/>
      <c r="L82" s="58"/>
    </row>
    <row r="83" spans="2:12" s="1" customFormat="1" ht="15">
      <c r="B83" s="38"/>
      <c r="C83" s="62" t="s">
        <v>27</v>
      </c>
      <c r="D83" s="60"/>
      <c r="E83" s="60"/>
      <c r="F83" s="161" t="str">
        <f>E15</f>
        <v>Muzeum Karlovy Vary</v>
      </c>
      <c r="G83" s="60"/>
      <c r="H83" s="60"/>
      <c r="I83" s="162" t="s">
        <v>33</v>
      </c>
      <c r="J83" s="161" t="str">
        <f>E21</f>
        <v>KV ENGINEERING s.r.o., P. Dindák, M. Ohibská</v>
      </c>
      <c r="K83" s="60"/>
      <c r="L83" s="58"/>
    </row>
    <row r="84" spans="2:12" s="1" customFormat="1" ht="14.45" customHeight="1">
      <c r="B84" s="38"/>
      <c r="C84" s="62" t="s">
        <v>31</v>
      </c>
      <c r="D84" s="60"/>
      <c r="E84" s="60"/>
      <c r="F84" s="161" t="str">
        <f>IF(E18="","",E18)</f>
        <v/>
      </c>
      <c r="G84" s="60"/>
      <c r="H84" s="60"/>
      <c r="I84" s="160"/>
      <c r="J84" s="60"/>
      <c r="K84" s="60"/>
      <c r="L84" s="58"/>
    </row>
    <row r="85" spans="2:12" s="1" customFormat="1" ht="10.35" customHeight="1">
      <c r="B85" s="38"/>
      <c r="C85" s="60"/>
      <c r="D85" s="60"/>
      <c r="E85" s="60"/>
      <c r="F85" s="60"/>
      <c r="G85" s="60"/>
      <c r="H85" s="60"/>
      <c r="I85" s="160"/>
      <c r="J85" s="60"/>
      <c r="K85" s="60"/>
      <c r="L85" s="58"/>
    </row>
    <row r="86" spans="2:20" s="9" customFormat="1" ht="29.25" customHeight="1">
      <c r="B86" s="163"/>
      <c r="C86" s="164" t="s">
        <v>117</v>
      </c>
      <c r="D86" s="165" t="s">
        <v>57</v>
      </c>
      <c r="E86" s="165" t="s">
        <v>53</v>
      </c>
      <c r="F86" s="165" t="s">
        <v>118</v>
      </c>
      <c r="G86" s="165" t="s">
        <v>119</v>
      </c>
      <c r="H86" s="165" t="s">
        <v>120</v>
      </c>
      <c r="I86" s="166" t="s">
        <v>121</v>
      </c>
      <c r="J86" s="165" t="s">
        <v>102</v>
      </c>
      <c r="K86" s="167" t="s">
        <v>122</v>
      </c>
      <c r="L86" s="168"/>
      <c r="M86" s="78" t="s">
        <v>123</v>
      </c>
      <c r="N86" s="79" t="s">
        <v>42</v>
      </c>
      <c r="O86" s="79" t="s">
        <v>124</v>
      </c>
      <c r="P86" s="79" t="s">
        <v>125</v>
      </c>
      <c r="Q86" s="79" t="s">
        <v>126</v>
      </c>
      <c r="R86" s="79" t="s">
        <v>127</v>
      </c>
      <c r="S86" s="79" t="s">
        <v>128</v>
      </c>
      <c r="T86" s="80" t="s">
        <v>129</v>
      </c>
    </row>
    <row r="87" spans="2:63" s="1" customFormat="1" ht="29.25" customHeight="1">
      <c r="B87" s="38"/>
      <c r="C87" s="84" t="s">
        <v>103</v>
      </c>
      <c r="D87" s="60"/>
      <c r="E87" s="60"/>
      <c r="F87" s="60"/>
      <c r="G87" s="60"/>
      <c r="H87" s="60"/>
      <c r="I87" s="160"/>
      <c r="J87" s="169">
        <f>BK87</f>
        <v>0</v>
      </c>
      <c r="K87" s="60"/>
      <c r="L87" s="58"/>
      <c r="M87" s="81"/>
      <c r="N87" s="82"/>
      <c r="O87" s="82"/>
      <c r="P87" s="170">
        <f>P88+P178</f>
        <v>0</v>
      </c>
      <c r="Q87" s="82"/>
      <c r="R87" s="170">
        <f>R88+R178</f>
        <v>6.9755829</v>
      </c>
      <c r="S87" s="82"/>
      <c r="T87" s="171">
        <f>T88+T178</f>
        <v>6.27768</v>
      </c>
      <c r="AT87" s="21" t="s">
        <v>71</v>
      </c>
      <c r="AU87" s="21" t="s">
        <v>104</v>
      </c>
      <c r="BK87" s="172">
        <f>BK88+BK178</f>
        <v>0</v>
      </c>
    </row>
    <row r="88" spans="2:63" s="10" customFormat="1" ht="37.35" customHeight="1">
      <c r="B88" s="173"/>
      <c r="C88" s="174"/>
      <c r="D88" s="175" t="s">
        <v>71</v>
      </c>
      <c r="E88" s="176" t="s">
        <v>130</v>
      </c>
      <c r="F88" s="176" t="s">
        <v>131</v>
      </c>
      <c r="G88" s="174"/>
      <c r="H88" s="174"/>
      <c r="I88" s="177"/>
      <c r="J88" s="178">
        <f>BK88</f>
        <v>0</v>
      </c>
      <c r="K88" s="174"/>
      <c r="L88" s="179"/>
      <c r="M88" s="180"/>
      <c r="N88" s="181"/>
      <c r="O88" s="181"/>
      <c r="P88" s="182">
        <f>P89+P113+P164+P175</f>
        <v>0</v>
      </c>
      <c r="Q88" s="181"/>
      <c r="R88" s="182">
        <f>R89+R113+R164+R175</f>
        <v>6.4988978</v>
      </c>
      <c r="S88" s="181"/>
      <c r="T88" s="183">
        <f>T89+T113+T164+T175</f>
        <v>6.27768</v>
      </c>
      <c r="AR88" s="184" t="s">
        <v>80</v>
      </c>
      <c r="AT88" s="185" t="s">
        <v>71</v>
      </c>
      <c r="AU88" s="185" t="s">
        <v>72</v>
      </c>
      <c r="AY88" s="184" t="s">
        <v>132</v>
      </c>
      <c r="BK88" s="186">
        <f>BK89+BK113+BK164+BK175</f>
        <v>0</v>
      </c>
    </row>
    <row r="89" spans="2:63" s="10" customFormat="1" ht="19.9" customHeight="1">
      <c r="B89" s="173"/>
      <c r="C89" s="174"/>
      <c r="D89" s="175" t="s">
        <v>71</v>
      </c>
      <c r="E89" s="187" t="s">
        <v>133</v>
      </c>
      <c r="F89" s="187" t="s">
        <v>134</v>
      </c>
      <c r="G89" s="174"/>
      <c r="H89" s="174"/>
      <c r="I89" s="177"/>
      <c r="J89" s="188">
        <f>BK89</f>
        <v>0</v>
      </c>
      <c r="K89" s="174"/>
      <c r="L89" s="179"/>
      <c r="M89" s="180"/>
      <c r="N89" s="181"/>
      <c r="O89" s="181"/>
      <c r="P89" s="182">
        <f>P90</f>
        <v>0</v>
      </c>
      <c r="Q89" s="181"/>
      <c r="R89" s="182">
        <f>R90</f>
        <v>5.0981528</v>
      </c>
      <c r="S89" s="181"/>
      <c r="T89" s="183">
        <f>T90</f>
        <v>0</v>
      </c>
      <c r="AR89" s="184" t="s">
        <v>80</v>
      </c>
      <c r="AT89" s="185" t="s">
        <v>71</v>
      </c>
      <c r="AU89" s="185" t="s">
        <v>80</v>
      </c>
      <c r="AY89" s="184" t="s">
        <v>132</v>
      </c>
      <c r="BK89" s="186">
        <f>BK90</f>
        <v>0</v>
      </c>
    </row>
    <row r="90" spans="2:63" s="10" customFormat="1" ht="14.85" customHeight="1">
      <c r="B90" s="173"/>
      <c r="C90" s="174"/>
      <c r="D90" s="189" t="s">
        <v>71</v>
      </c>
      <c r="E90" s="190" t="s">
        <v>135</v>
      </c>
      <c r="F90" s="190" t="s">
        <v>136</v>
      </c>
      <c r="G90" s="174"/>
      <c r="H90" s="174"/>
      <c r="I90" s="177"/>
      <c r="J90" s="191">
        <f>BK90</f>
        <v>0</v>
      </c>
      <c r="K90" s="174"/>
      <c r="L90" s="179"/>
      <c r="M90" s="180"/>
      <c r="N90" s="181"/>
      <c r="O90" s="181"/>
      <c r="P90" s="182">
        <f>SUM(P91:P112)</f>
        <v>0</v>
      </c>
      <c r="Q90" s="181"/>
      <c r="R90" s="182">
        <f>SUM(R91:R112)</f>
        <v>5.0981528</v>
      </c>
      <c r="S90" s="181"/>
      <c r="T90" s="183">
        <f>SUM(T91:T112)</f>
        <v>0</v>
      </c>
      <c r="AR90" s="184" t="s">
        <v>80</v>
      </c>
      <c r="AT90" s="185" t="s">
        <v>71</v>
      </c>
      <c r="AU90" s="185" t="s">
        <v>82</v>
      </c>
      <c r="AY90" s="184" t="s">
        <v>132</v>
      </c>
      <c r="BK90" s="186">
        <f>SUM(BK91:BK112)</f>
        <v>0</v>
      </c>
    </row>
    <row r="91" spans="2:65" s="1" customFormat="1" ht="16.5" customHeight="1">
      <c r="B91" s="38"/>
      <c r="C91" s="192" t="s">
        <v>80</v>
      </c>
      <c r="D91" s="192" t="s">
        <v>137</v>
      </c>
      <c r="E91" s="193" t="s">
        <v>138</v>
      </c>
      <c r="F91" s="194" t="s">
        <v>139</v>
      </c>
      <c r="G91" s="195" t="s">
        <v>140</v>
      </c>
      <c r="H91" s="196">
        <v>47.48</v>
      </c>
      <c r="I91" s="197"/>
      <c r="J91" s="198">
        <f>ROUND(I91*H91,2)</f>
        <v>0</v>
      </c>
      <c r="K91" s="194" t="s">
        <v>141</v>
      </c>
      <c r="L91" s="58"/>
      <c r="M91" s="199" t="s">
        <v>21</v>
      </c>
      <c r="N91" s="200" t="s">
        <v>43</v>
      </c>
      <c r="O91" s="39"/>
      <c r="P91" s="201">
        <f>O91*H91</f>
        <v>0</v>
      </c>
      <c r="Q91" s="201">
        <v>0.0315</v>
      </c>
      <c r="R91" s="201">
        <f>Q91*H91</f>
        <v>1.49562</v>
      </c>
      <c r="S91" s="201">
        <v>0</v>
      </c>
      <c r="T91" s="202">
        <f>S91*H91</f>
        <v>0</v>
      </c>
      <c r="AR91" s="21" t="s">
        <v>142</v>
      </c>
      <c r="AT91" s="21" t="s">
        <v>137</v>
      </c>
      <c r="AU91" s="21" t="s">
        <v>143</v>
      </c>
      <c r="AY91" s="21" t="s">
        <v>132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1" t="s">
        <v>80</v>
      </c>
      <c r="BK91" s="203">
        <f>ROUND(I91*H91,2)</f>
        <v>0</v>
      </c>
      <c r="BL91" s="21" t="s">
        <v>142</v>
      </c>
      <c r="BM91" s="21" t="s">
        <v>144</v>
      </c>
    </row>
    <row r="92" spans="2:47" s="1" customFormat="1" ht="13.5">
      <c r="B92" s="38"/>
      <c r="C92" s="60"/>
      <c r="D92" s="204" t="s">
        <v>145</v>
      </c>
      <c r="E92" s="60"/>
      <c r="F92" s="205" t="s">
        <v>146</v>
      </c>
      <c r="G92" s="60"/>
      <c r="H92" s="60"/>
      <c r="I92" s="160"/>
      <c r="J92" s="60"/>
      <c r="K92" s="60"/>
      <c r="L92" s="58"/>
      <c r="M92" s="206"/>
      <c r="N92" s="39"/>
      <c r="O92" s="39"/>
      <c r="P92" s="39"/>
      <c r="Q92" s="39"/>
      <c r="R92" s="39"/>
      <c r="S92" s="39"/>
      <c r="T92" s="75"/>
      <c r="AT92" s="21" t="s">
        <v>145</v>
      </c>
      <c r="AU92" s="21" t="s">
        <v>143</v>
      </c>
    </row>
    <row r="93" spans="2:51" s="11" customFormat="1" ht="13.5">
      <c r="B93" s="207"/>
      <c r="C93" s="208"/>
      <c r="D93" s="204" t="s">
        <v>147</v>
      </c>
      <c r="E93" s="209" t="s">
        <v>21</v>
      </c>
      <c r="F93" s="210" t="s">
        <v>148</v>
      </c>
      <c r="G93" s="208"/>
      <c r="H93" s="211">
        <v>3.93</v>
      </c>
      <c r="I93" s="212"/>
      <c r="J93" s="208"/>
      <c r="K93" s="208"/>
      <c r="L93" s="213"/>
      <c r="M93" s="214"/>
      <c r="N93" s="215"/>
      <c r="O93" s="215"/>
      <c r="P93" s="215"/>
      <c r="Q93" s="215"/>
      <c r="R93" s="215"/>
      <c r="S93" s="215"/>
      <c r="T93" s="216"/>
      <c r="AT93" s="217" t="s">
        <v>147</v>
      </c>
      <c r="AU93" s="217" t="s">
        <v>143</v>
      </c>
      <c r="AV93" s="11" t="s">
        <v>82</v>
      </c>
      <c r="AW93" s="11" t="s">
        <v>35</v>
      </c>
      <c r="AX93" s="11" t="s">
        <v>72</v>
      </c>
      <c r="AY93" s="217" t="s">
        <v>132</v>
      </c>
    </row>
    <row r="94" spans="2:51" s="11" customFormat="1" ht="13.5">
      <c r="B94" s="207"/>
      <c r="C94" s="208"/>
      <c r="D94" s="218" t="s">
        <v>147</v>
      </c>
      <c r="E94" s="219" t="s">
        <v>21</v>
      </c>
      <c r="F94" s="220" t="s">
        <v>149</v>
      </c>
      <c r="G94" s="208"/>
      <c r="H94" s="221">
        <v>43.55</v>
      </c>
      <c r="I94" s="212"/>
      <c r="J94" s="208"/>
      <c r="K94" s="208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147</v>
      </c>
      <c r="AU94" s="217" t="s">
        <v>143</v>
      </c>
      <c r="AV94" s="11" t="s">
        <v>82</v>
      </c>
      <c r="AW94" s="11" t="s">
        <v>35</v>
      </c>
      <c r="AX94" s="11" t="s">
        <v>72</v>
      </c>
      <c r="AY94" s="217" t="s">
        <v>132</v>
      </c>
    </row>
    <row r="95" spans="2:65" s="1" customFormat="1" ht="16.5" customHeight="1">
      <c r="B95" s="38"/>
      <c r="C95" s="192" t="s">
        <v>82</v>
      </c>
      <c r="D95" s="192" t="s">
        <v>137</v>
      </c>
      <c r="E95" s="193" t="s">
        <v>150</v>
      </c>
      <c r="F95" s="194" t="s">
        <v>151</v>
      </c>
      <c r="G95" s="195" t="s">
        <v>140</v>
      </c>
      <c r="H95" s="196">
        <v>287.53</v>
      </c>
      <c r="I95" s="197"/>
      <c r="J95" s="198">
        <f>ROUND(I95*H95,2)</f>
        <v>0</v>
      </c>
      <c r="K95" s="194" t="s">
        <v>141</v>
      </c>
      <c r="L95" s="58"/>
      <c r="M95" s="199" t="s">
        <v>21</v>
      </c>
      <c r="N95" s="200" t="s">
        <v>43</v>
      </c>
      <c r="O95" s="39"/>
      <c r="P95" s="201">
        <f>O95*H95</f>
        <v>0</v>
      </c>
      <c r="Q95" s="201">
        <v>0.00708</v>
      </c>
      <c r="R95" s="201">
        <f>Q95*H95</f>
        <v>2.0357124</v>
      </c>
      <c r="S95" s="201">
        <v>0</v>
      </c>
      <c r="T95" s="202">
        <f>S95*H95</f>
        <v>0</v>
      </c>
      <c r="AR95" s="21" t="s">
        <v>142</v>
      </c>
      <c r="AT95" s="21" t="s">
        <v>137</v>
      </c>
      <c r="AU95" s="21" t="s">
        <v>143</v>
      </c>
      <c r="AY95" s="21" t="s">
        <v>132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1" t="s">
        <v>80</v>
      </c>
      <c r="BK95" s="203">
        <f>ROUND(I95*H95,2)</f>
        <v>0</v>
      </c>
      <c r="BL95" s="21" t="s">
        <v>142</v>
      </c>
      <c r="BM95" s="21" t="s">
        <v>152</v>
      </c>
    </row>
    <row r="96" spans="2:47" s="1" customFormat="1" ht="27">
      <c r="B96" s="38"/>
      <c r="C96" s="60"/>
      <c r="D96" s="204" t="s">
        <v>145</v>
      </c>
      <c r="E96" s="60"/>
      <c r="F96" s="205" t="s">
        <v>153</v>
      </c>
      <c r="G96" s="60"/>
      <c r="H96" s="60"/>
      <c r="I96" s="160"/>
      <c r="J96" s="60"/>
      <c r="K96" s="60"/>
      <c r="L96" s="58"/>
      <c r="M96" s="206"/>
      <c r="N96" s="39"/>
      <c r="O96" s="39"/>
      <c r="P96" s="39"/>
      <c r="Q96" s="39"/>
      <c r="R96" s="39"/>
      <c r="S96" s="39"/>
      <c r="T96" s="75"/>
      <c r="AT96" s="21" t="s">
        <v>145</v>
      </c>
      <c r="AU96" s="21" t="s">
        <v>143</v>
      </c>
    </row>
    <row r="97" spans="2:51" s="11" customFormat="1" ht="13.5">
      <c r="B97" s="207"/>
      <c r="C97" s="208"/>
      <c r="D97" s="204" t="s">
        <v>147</v>
      </c>
      <c r="E97" s="209" t="s">
        <v>21</v>
      </c>
      <c r="F97" s="210" t="s">
        <v>154</v>
      </c>
      <c r="G97" s="208"/>
      <c r="H97" s="211">
        <v>323.25</v>
      </c>
      <c r="I97" s="212"/>
      <c r="J97" s="208"/>
      <c r="K97" s="208"/>
      <c r="L97" s="213"/>
      <c r="M97" s="214"/>
      <c r="N97" s="215"/>
      <c r="O97" s="215"/>
      <c r="P97" s="215"/>
      <c r="Q97" s="215"/>
      <c r="R97" s="215"/>
      <c r="S97" s="215"/>
      <c r="T97" s="216"/>
      <c r="AT97" s="217" t="s">
        <v>147</v>
      </c>
      <c r="AU97" s="217" t="s">
        <v>143</v>
      </c>
      <c r="AV97" s="11" t="s">
        <v>82</v>
      </c>
      <c r="AW97" s="11" t="s">
        <v>35</v>
      </c>
      <c r="AX97" s="11" t="s">
        <v>72</v>
      </c>
      <c r="AY97" s="217" t="s">
        <v>132</v>
      </c>
    </row>
    <row r="98" spans="2:51" s="11" customFormat="1" ht="13.5">
      <c r="B98" s="207"/>
      <c r="C98" s="208"/>
      <c r="D98" s="204" t="s">
        <v>147</v>
      </c>
      <c r="E98" s="209" t="s">
        <v>21</v>
      </c>
      <c r="F98" s="210" t="s">
        <v>155</v>
      </c>
      <c r="G98" s="208"/>
      <c r="H98" s="211">
        <v>-31.79</v>
      </c>
      <c r="I98" s="212"/>
      <c r="J98" s="208"/>
      <c r="K98" s="208"/>
      <c r="L98" s="213"/>
      <c r="M98" s="214"/>
      <c r="N98" s="215"/>
      <c r="O98" s="215"/>
      <c r="P98" s="215"/>
      <c r="Q98" s="215"/>
      <c r="R98" s="215"/>
      <c r="S98" s="215"/>
      <c r="T98" s="216"/>
      <c r="AT98" s="217" t="s">
        <v>147</v>
      </c>
      <c r="AU98" s="217" t="s">
        <v>143</v>
      </c>
      <c r="AV98" s="11" t="s">
        <v>82</v>
      </c>
      <c r="AW98" s="11" t="s">
        <v>35</v>
      </c>
      <c r="AX98" s="11" t="s">
        <v>72</v>
      </c>
      <c r="AY98" s="217" t="s">
        <v>132</v>
      </c>
    </row>
    <row r="99" spans="2:51" s="11" customFormat="1" ht="13.5">
      <c r="B99" s="207"/>
      <c r="C99" s="208"/>
      <c r="D99" s="218" t="s">
        <v>147</v>
      </c>
      <c r="E99" s="219" t="s">
        <v>21</v>
      </c>
      <c r="F99" s="220" t="s">
        <v>156</v>
      </c>
      <c r="G99" s="208"/>
      <c r="H99" s="221">
        <v>-3.93</v>
      </c>
      <c r="I99" s="212"/>
      <c r="J99" s="208"/>
      <c r="K99" s="208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147</v>
      </c>
      <c r="AU99" s="217" t="s">
        <v>143</v>
      </c>
      <c r="AV99" s="11" t="s">
        <v>82</v>
      </c>
      <c r="AW99" s="11" t="s">
        <v>35</v>
      </c>
      <c r="AX99" s="11" t="s">
        <v>72</v>
      </c>
      <c r="AY99" s="217" t="s">
        <v>132</v>
      </c>
    </row>
    <row r="100" spans="2:65" s="1" customFormat="1" ht="16.5" customHeight="1">
      <c r="B100" s="38"/>
      <c r="C100" s="192" t="s">
        <v>143</v>
      </c>
      <c r="D100" s="192" t="s">
        <v>137</v>
      </c>
      <c r="E100" s="193" t="s">
        <v>157</v>
      </c>
      <c r="F100" s="194" t="s">
        <v>158</v>
      </c>
      <c r="G100" s="195" t="s">
        <v>140</v>
      </c>
      <c r="H100" s="196">
        <v>38.11</v>
      </c>
      <c r="I100" s="197"/>
      <c r="J100" s="198">
        <f>ROUND(I100*H100,2)</f>
        <v>0</v>
      </c>
      <c r="K100" s="194" t="s">
        <v>141</v>
      </c>
      <c r="L100" s="58"/>
      <c r="M100" s="199" t="s">
        <v>21</v>
      </c>
      <c r="N100" s="200" t="s">
        <v>43</v>
      </c>
      <c r="O100" s="39"/>
      <c r="P100" s="201">
        <f>O100*H100</f>
        <v>0</v>
      </c>
      <c r="Q100" s="201">
        <v>0.02123</v>
      </c>
      <c r="R100" s="201">
        <f>Q100*H100</f>
        <v>0.8090752999999999</v>
      </c>
      <c r="S100" s="201">
        <v>0</v>
      </c>
      <c r="T100" s="202">
        <f>S100*H100</f>
        <v>0</v>
      </c>
      <c r="AR100" s="21" t="s">
        <v>142</v>
      </c>
      <c r="AT100" s="21" t="s">
        <v>137</v>
      </c>
      <c r="AU100" s="21" t="s">
        <v>143</v>
      </c>
      <c r="AY100" s="21" t="s">
        <v>132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1" t="s">
        <v>80</v>
      </c>
      <c r="BK100" s="203">
        <f>ROUND(I100*H100,2)</f>
        <v>0</v>
      </c>
      <c r="BL100" s="21" t="s">
        <v>142</v>
      </c>
      <c r="BM100" s="21" t="s">
        <v>159</v>
      </c>
    </row>
    <row r="101" spans="2:47" s="1" customFormat="1" ht="27">
      <c r="B101" s="38"/>
      <c r="C101" s="60"/>
      <c r="D101" s="204" t="s">
        <v>145</v>
      </c>
      <c r="E101" s="60"/>
      <c r="F101" s="205" t="s">
        <v>160</v>
      </c>
      <c r="G101" s="60"/>
      <c r="H101" s="60"/>
      <c r="I101" s="160"/>
      <c r="J101" s="60"/>
      <c r="K101" s="60"/>
      <c r="L101" s="58"/>
      <c r="M101" s="206"/>
      <c r="N101" s="39"/>
      <c r="O101" s="39"/>
      <c r="P101" s="39"/>
      <c r="Q101" s="39"/>
      <c r="R101" s="39"/>
      <c r="S101" s="39"/>
      <c r="T101" s="75"/>
      <c r="AT101" s="21" t="s">
        <v>145</v>
      </c>
      <c r="AU101" s="21" t="s">
        <v>143</v>
      </c>
    </row>
    <row r="102" spans="2:51" s="11" customFormat="1" ht="13.5">
      <c r="B102" s="207"/>
      <c r="C102" s="208"/>
      <c r="D102" s="204" t="s">
        <v>147</v>
      </c>
      <c r="E102" s="209" t="s">
        <v>21</v>
      </c>
      <c r="F102" s="210" t="s">
        <v>161</v>
      </c>
      <c r="G102" s="208"/>
      <c r="H102" s="211">
        <v>81.66</v>
      </c>
      <c r="I102" s="212"/>
      <c r="J102" s="208"/>
      <c r="K102" s="208"/>
      <c r="L102" s="213"/>
      <c r="M102" s="214"/>
      <c r="N102" s="215"/>
      <c r="O102" s="215"/>
      <c r="P102" s="215"/>
      <c r="Q102" s="215"/>
      <c r="R102" s="215"/>
      <c r="S102" s="215"/>
      <c r="T102" s="216"/>
      <c r="AT102" s="217" t="s">
        <v>147</v>
      </c>
      <c r="AU102" s="217" t="s">
        <v>143</v>
      </c>
      <c r="AV102" s="11" t="s">
        <v>82</v>
      </c>
      <c r="AW102" s="11" t="s">
        <v>35</v>
      </c>
      <c r="AX102" s="11" t="s">
        <v>72</v>
      </c>
      <c r="AY102" s="217" t="s">
        <v>132</v>
      </c>
    </row>
    <row r="103" spans="2:51" s="11" customFormat="1" ht="13.5">
      <c r="B103" s="207"/>
      <c r="C103" s="208"/>
      <c r="D103" s="218" t="s">
        <v>147</v>
      </c>
      <c r="E103" s="219" t="s">
        <v>21</v>
      </c>
      <c r="F103" s="220" t="s">
        <v>162</v>
      </c>
      <c r="G103" s="208"/>
      <c r="H103" s="221">
        <v>-43.55</v>
      </c>
      <c r="I103" s="212"/>
      <c r="J103" s="208"/>
      <c r="K103" s="208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147</v>
      </c>
      <c r="AU103" s="217" t="s">
        <v>143</v>
      </c>
      <c r="AV103" s="11" t="s">
        <v>82</v>
      </c>
      <c r="AW103" s="11" t="s">
        <v>35</v>
      </c>
      <c r="AX103" s="11" t="s">
        <v>72</v>
      </c>
      <c r="AY103" s="217" t="s">
        <v>132</v>
      </c>
    </row>
    <row r="104" spans="2:65" s="1" customFormat="1" ht="16.5" customHeight="1">
      <c r="B104" s="38"/>
      <c r="C104" s="192" t="s">
        <v>142</v>
      </c>
      <c r="D104" s="192" t="s">
        <v>137</v>
      </c>
      <c r="E104" s="193" t="s">
        <v>163</v>
      </c>
      <c r="F104" s="194" t="s">
        <v>164</v>
      </c>
      <c r="G104" s="195" t="s">
        <v>140</v>
      </c>
      <c r="H104" s="196">
        <v>87.666</v>
      </c>
      <c r="I104" s="197"/>
      <c r="J104" s="198">
        <f>ROUND(I104*H104,2)</f>
        <v>0</v>
      </c>
      <c r="K104" s="194" t="s">
        <v>141</v>
      </c>
      <c r="L104" s="58"/>
      <c r="M104" s="199" t="s">
        <v>21</v>
      </c>
      <c r="N104" s="200" t="s">
        <v>43</v>
      </c>
      <c r="O104" s="39"/>
      <c r="P104" s="201">
        <f>O104*H104</f>
        <v>0</v>
      </c>
      <c r="Q104" s="201">
        <v>0.00735</v>
      </c>
      <c r="R104" s="201">
        <f>Q104*H104</f>
        <v>0.6443451</v>
      </c>
      <c r="S104" s="201">
        <v>0</v>
      </c>
      <c r="T104" s="202">
        <f>S104*H104</f>
        <v>0</v>
      </c>
      <c r="AR104" s="21" t="s">
        <v>142</v>
      </c>
      <c r="AT104" s="21" t="s">
        <v>137</v>
      </c>
      <c r="AU104" s="21" t="s">
        <v>143</v>
      </c>
      <c r="AY104" s="21" t="s">
        <v>132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1" t="s">
        <v>80</v>
      </c>
      <c r="BK104" s="203">
        <f>ROUND(I104*H104,2)</f>
        <v>0</v>
      </c>
      <c r="BL104" s="21" t="s">
        <v>142</v>
      </c>
      <c r="BM104" s="21" t="s">
        <v>165</v>
      </c>
    </row>
    <row r="105" spans="2:47" s="1" customFormat="1" ht="27">
      <c r="B105" s="38"/>
      <c r="C105" s="60"/>
      <c r="D105" s="204" t="s">
        <v>145</v>
      </c>
      <c r="E105" s="60"/>
      <c r="F105" s="205" t="s">
        <v>166</v>
      </c>
      <c r="G105" s="60"/>
      <c r="H105" s="60"/>
      <c r="I105" s="160"/>
      <c r="J105" s="60"/>
      <c r="K105" s="60"/>
      <c r="L105" s="58"/>
      <c r="M105" s="206"/>
      <c r="N105" s="39"/>
      <c r="O105" s="39"/>
      <c r="P105" s="39"/>
      <c r="Q105" s="39"/>
      <c r="R105" s="39"/>
      <c r="S105" s="39"/>
      <c r="T105" s="75"/>
      <c r="AT105" s="21" t="s">
        <v>145</v>
      </c>
      <c r="AU105" s="21" t="s">
        <v>143</v>
      </c>
    </row>
    <row r="106" spans="2:51" s="11" customFormat="1" ht="13.5">
      <c r="B106" s="207"/>
      <c r="C106" s="208"/>
      <c r="D106" s="204" t="s">
        <v>147</v>
      </c>
      <c r="E106" s="209" t="s">
        <v>21</v>
      </c>
      <c r="F106" s="210" t="s">
        <v>148</v>
      </c>
      <c r="G106" s="208"/>
      <c r="H106" s="211">
        <v>3.93</v>
      </c>
      <c r="I106" s="212"/>
      <c r="J106" s="208"/>
      <c r="K106" s="208"/>
      <c r="L106" s="213"/>
      <c r="M106" s="214"/>
      <c r="N106" s="215"/>
      <c r="O106" s="215"/>
      <c r="P106" s="215"/>
      <c r="Q106" s="215"/>
      <c r="R106" s="215"/>
      <c r="S106" s="215"/>
      <c r="T106" s="216"/>
      <c r="AT106" s="217" t="s">
        <v>147</v>
      </c>
      <c r="AU106" s="217" t="s">
        <v>143</v>
      </c>
      <c r="AV106" s="11" t="s">
        <v>82</v>
      </c>
      <c r="AW106" s="11" t="s">
        <v>35</v>
      </c>
      <c r="AX106" s="11" t="s">
        <v>72</v>
      </c>
      <c r="AY106" s="217" t="s">
        <v>132</v>
      </c>
    </row>
    <row r="107" spans="2:51" s="11" customFormat="1" ht="13.5">
      <c r="B107" s="207"/>
      <c r="C107" s="208"/>
      <c r="D107" s="204" t="s">
        <v>147</v>
      </c>
      <c r="E107" s="209" t="s">
        <v>21</v>
      </c>
      <c r="F107" s="210" t="s">
        <v>149</v>
      </c>
      <c r="G107" s="208"/>
      <c r="H107" s="211">
        <v>43.55</v>
      </c>
      <c r="I107" s="212"/>
      <c r="J107" s="208"/>
      <c r="K107" s="208"/>
      <c r="L107" s="213"/>
      <c r="M107" s="214"/>
      <c r="N107" s="215"/>
      <c r="O107" s="215"/>
      <c r="P107" s="215"/>
      <c r="Q107" s="215"/>
      <c r="R107" s="215"/>
      <c r="S107" s="215"/>
      <c r="T107" s="216"/>
      <c r="AT107" s="217" t="s">
        <v>147</v>
      </c>
      <c r="AU107" s="217" t="s">
        <v>143</v>
      </c>
      <c r="AV107" s="11" t="s">
        <v>82</v>
      </c>
      <c r="AW107" s="11" t="s">
        <v>35</v>
      </c>
      <c r="AX107" s="11" t="s">
        <v>72</v>
      </c>
      <c r="AY107" s="217" t="s">
        <v>132</v>
      </c>
    </row>
    <row r="108" spans="2:51" s="11" customFormat="1" ht="13.5">
      <c r="B108" s="207"/>
      <c r="C108" s="208"/>
      <c r="D108" s="204" t="s">
        <v>147</v>
      </c>
      <c r="E108" s="209" t="s">
        <v>21</v>
      </c>
      <c r="F108" s="210" t="s">
        <v>167</v>
      </c>
      <c r="G108" s="208"/>
      <c r="H108" s="211">
        <v>28.753</v>
      </c>
      <c r="I108" s="212"/>
      <c r="J108" s="208"/>
      <c r="K108" s="208"/>
      <c r="L108" s="213"/>
      <c r="M108" s="214"/>
      <c r="N108" s="215"/>
      <c r="O108" s="215"/>
      <c r="P108" s="215"/>
      <c r="Q108" s="215"/>
      <c r="R108" s="215"/>
      <c r="S108" s="215"/>
      <c r="T108" s="216"/>
      <c r="AT108" s="217" t="s">
        <v>147</v>
      </c>
      <c r="AU108" s="217" t="s">
        <v>143</v>
      </c>
      <c r="AV108" s="11" t="s">
        <v>82</v>
      </c>
      <c r="AW108" s="11" t="s">
        <v>35</v>
      </c>
      <c r="AX108" s="11" t="s">
        <v>72</v>
      </c>
      <c r="AY108" s="217" t="s">
        <v>132</v>
      </c>
    </row>
    <row r="109" spans="2:51" s="11" customFormat="1" ht="13.5">
      <c r="B109" s="207"/>
      <c r="C109" s="208"/>
      <c r="D109" s="218" t="s">
        <v>147</v>
      </c>
      <c r="E109" s="219" t="s">
        <v>21</v>
      </c>
      <c r="F109" s="220" t="s">
        <v>168</v>
      </c>
      <c r="G109" s="208"/>
      <c r="H109" s="221">
        <v>11.433</v>
      </c>
      <c r="I109" s="212"/>
      <c r="J109" s="208"/>
      <c r="K109" s="208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147</v>
      </c>
      <c r="AU109" s="217" t="s">
        <v>143</v>
      </c>
      <c r="AV109" s="11" t="s">
        <v>82</v>
      </c>
      <c r="AW109" s="11" t="s">
        <v>35</v>
      </c>
      <c r="AX109" s="11" t="s">
        <v>72</v>
      </c>
      <c r="AY109" s="217" t="s">
        <v>132</v>
      </c>
    </row>
    <row r="110" spans="2:65" s="1" customFormat="1" ht="16.5" customHeight="1">
      <c r="B110" s="38"/>
      <c r="C110" s="192" t="s">
        <v>169</v>
      </c>
      <c r="D110" s="192" t="s">
        <v>137</v>
      </c>
      <c r="E110" s="193" t="s">
        <v>170</v>
      </c>
      <c r="F110" s="194" t="s">
        <v>171</v>
      </c>
      <c r="G110" s="195" t="s">
        <v>172</v>
      </c>
      <c r="H110" s="196">
        <v>12.6</v>
      </c>
      <c r="I110" s="197"/>
      <c r="J110" s="198">
        <f>ROUND(I110*H110,2)</f>
        <v>0</v>
      </c>
      <c r="K110" s="194" t="s">
        <v>141</v>
      </c>
      <c r="L110" s="58"/>
      <c r="M110" s="199" t="s">
        <v>21</v>
      </c>
      <c r="N110" s="200" t="s">
        <v>43</v>
      </c>
      <c r="O110" s="39"/>
      <c r="P110" s="201">
        <f>O110*H110</f>
        <v>0</v>
      </c>
      <c r="Q110" s="201">
        <v>0.009</v>
      </c>
      <c r="R110" s="201">
        <f>Q110*H110</f>
        <v>0.11339999999999999</v>
      </c>
      <c r="S110" s="201">
        <v>0</v>
      </c>
      <c r="T110" s="202">
        <f>S110*H110</f>
        <v>0</v>
      </c>
      <c r="AR110" s="21" t="s">
        <v>142</v>
      </c>
      <c r="AT110" s="21" t="s">
        <v>137</v>
      </c>
      <c r="AU110" s="21" t="s">
        <v>143</v>
      </c>
      <c r="AY110" s="21" t="s">
        <v>132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1" t="s">
        <v>80</v>
      </c>
      <c r="BK110" s="203">
        <f>ROUND(I110*H110,2)</f>
        <v>0</v>
      </c>
      <c r="BL110" s="21" t="s">
        <v>142</v>
      </c>
      <c r="BM110" s="21" t="s">
        <v>173</v>
      </c>
    </row>
    <row r="111" spans="2:47" s="1" customFormat="1" ht="27">
      <c r="B111" s="38"/>
      <c r="C111" s="60"/>
      <c r="D111" s="204" t="s">
        <v>145</v>
      </c>
      <c r="E111" s="60"/>
      <c r="F111" s="205" t="s">
        <v>174</v>
      </c>
      <c r="G111" s="60"/>
      <c r="H111" s="60"/>
      <c r="I111" s="160"/>
      <c r="J111" s="60"/>
      <c r="K111" s="60"/>
      <c r="L111" s="58"/>
      <c r="M111" s="206"/>
      <c r="N111" s="39"/>
      <c r="O111" s="39"/>
      <c r="P111" s="39"/>
      <c r="Q111" s="39"/>
      <c r="R111" s="39"/>
      <c r="S111" s="39"/>
      <c r="T111" s="75"/>
      <c r="AT111" s="21" t="s">
        <v>145</v>
      </c>
      <c r="AU111" s="21" t="s">
        <v>143</v>
      </c>
    </row>
    <row r="112" spans="2:51" s="11" customFormat="1" ht="13.5">
      <c r="B112" s="207"/>
      <c r="C112" s="208"/>
      <c r="D112" s="204" t="s">
        <v>147</v>
      </c>
      <c r="E112" s="209" t="s">
        <v>21</v>
      </c>
      <c r="F112" s="210" t="s">
        <v>175</v>
      </c>
      <c r="G112" s="208"/>
      <c r="H112" s="211">
        <v>12.6</v>
      </c>
      <c r="I112" s="212"/>
      <c r="J112" s="208"/>
      <c r="K112" s="208"/>
      <c r="L112" s="213"/>
      <c r="M112" s="214"/>
      <c r="N112" s="215"/>
      <c r="O112" s="215"/>
      <c r="P112" s="215"/>
      <c r="Q112" s="215"/>
      <c r="R112" s="215"/>
      <c r="S112" s="215"/>
      <c r="T112" s="216"/>
      <c r="AT112" s="217" t="s">
        <v>147</v>
      </c>
      <c r="AU112" s="217" t="s">
        <v>143</v>
      </c>
      <c r="AV112" s="11" t="s">
        <v>82</v>
      </c>
      <c r="AW112" s="11" t="s">
        <v>35</v>
      </c>
      <c r="AX112" s="11" t="s">
        <v>72</v>
      </c>
      <c r="AY112" s="217" t="s">
        <v>132</v>
      </c>
    </row>
    <row r="113" spans="2:63" s="10" customFormat="1" ht="29.85" customHeight="1">
      <c r="B113" s="173"/>
      <c r="C113" s="174"/>
      <c r="D113" s="175" t="s">
        <v>71</v>
      </c>
      <c r="E113" s="187" t="s">
        <v>176</v>
      </c>
      <c r="F113" s="187" t="s">
        <v>177</v>
      </c>
      <c r="G113" s="174"/>
      <c r="H113" s="174"/>
      <c r="I113" s="177"/>
      <c r="J113" s="188">
        <f>BK113</f>
        <v>0</v>
      </c>
      <c r="K113" s="174"/>
      <c r="L113" s="179"/>
      <c r="M113" s="180"/>
      <c r="N113" s="181"/>
      <c r="O113" s="181"/>
      <c r="P113" s="182">
        <f>P114+P135+P150</f>
        <v>0</v>
      </c>
      <c r="Q113" s="181"/>
      <c r="R113" s="182">
        <f>R114+R135+R150</f>
        <v>1.4007450000000001</v>
      </c>
      <c r="S113" s="181"/>
      <c r="T113" s="183">
        <f>T114+T135+T150</f>
        <v>6.27768</v>
      </c>
      <c r="AR113" s="184" t="s">
        <v>80</v>
      </c>
      <c r="AT113" s="185" t="s">
        <v>71</v>
      </c>
      <c r="AU113" s="185" t="s">
        <v>80</v>
      </c>
      <c r="AY113" s="184" t="s">
        <v>132</v>
      </c>
      <c r="BK113" s="186">
        <f>BK114+BK135+BK150</f>
        <v>0</v>
      </c>
    </row>
    <row r="114" spans="2:63" s="10" customFormat="1" ht="14.85" customHeight="1">
      <c r="B114" s="173"/>
      <c r="C114" s="174"/>
      <c r="D114" s="189" t="s">
        <v>71</v>
      </c>
      <c r="E114" s="190" t="s">
        <v>178</v>
      </c>
      <c r="F114" s="190" t="s">
        <v>179</v>
      </c>
      <c r="G114" s="174"/>
      <c r="H114" s="174"/>
      <c r="I114" s="177"/>
      <c r="J114" s="191">
        <f>BK114</f>
        <v>0</v>
      </c>
      <c r="K114" s="174"/>
      <c r="L114" s="179"/>
      <c r="M114" s="180"/>
      <c r="N114" s="181"/>
      <c r="O114" s="181"/>
      <c r="P114" s="182">
        <f>SUM(P115:P134)</f>
        <v>0</v>
      </c>
      <c r="Q114" s="181"/>
      <c r="R114" s="182">
        <f>SUM(R115:R134)</f>
        <v>0</v>
      </c>
      <c r="S114" s="181"/>
      <c r="T114" s="183">
        <f>SUM(T115:T134)</f>
        <v>0</v>
      </c>
      <c r="AR114" s="184" t="s">
        <v>80</v>
      </c>
      <c r="AT114" s="185" t="s">
        <v>71</v>
      </c>
      <c r="AU114" s="185" t="s">
        <v>82</v>
      </c>
      <c r="AY114" s="184" t="s">
        <v>132</v>
      </c>
      <c r="BK114" s="186">
        <f>SUM(BK115:BK134)</f>
        <v>0</v>
      </c>
    </row>
    <row r="115" spans="2:65" s="1" customFormat="1" ht="25.5" customHeight="1">
      <c r="B115" s="38"/>
      <c r="C115" s="192" t="s">
        <v>133</v>
      </c>
      <c r="D115" s="192" t="s">
        <v>137</v>
      </c>
      <c r="E115" s="193" t="s">
        <v>180</v>
      </c>
      <c r="F115" s="194" t="s">
        <v>181</v>
      </c>
      <c r="G115" s="195" t="s">
        <v>140</v>
      </c>
      <c r="H115" s="196">
        <v>470.75</v>
      </c>
      <c r="I115" s="197"/>
      <c r="J115" s="198">
        <f>ROUND(I115*H115,2)</f>
        <v>0</v>
      </c>
      <c r="K115" s="194" t="s">
        <v>141</v>
      </c>
      <c r="L115" s="58"/>
      <c r="M115" s="199" t="s">
        <v>21</v>
      </c>
      <c r="N115" s="200" t="s">
        <v>43</v>
      </c>
      <c r="O115" s="39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1" t="s">
        <v>142</v>
      </c>
      <c r="AT115" s="21" t="s">
        <v>137</v>
      </c>
      <c r="AU115" s="21" t="s">
        <v>143</v>
      </c>
      <c r="AY115" s="21" t="s">
        <v>132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1" t="s">
        <v>80</v>
      </c>
      <c r="BK115" s="203">
        <f>ROUND(I115*H115,2)</f>
        <v>0</v>
      </c>
      <c r="BL115" s="21" t="s">
        <v>142</v>
      </c>
      <c r="BM115" s="21" t="s">
        <v>182</v>
      </c>
    </row>
    <row r="116" spans="2:47" s="1" customFormat="1" ht="27">
      <c r="B116" s="38"/>
      <c r="C116" s="60"/>
      <c r="D116" s="204" t="s">
        <v>145</v>
      </c>
      <c r="E116" s="60"/>
      <c r="F116" s="205" t="s">
        <v>183</v>
      </c>
      <c r="G116" s="60"/>
      <c r="H116" s="60"/>
      <c r="I116" s="160"/>
      <c r="J116" s="60"/>
      <c r="K116" s="60"/>
      <c r="L116" s="58"/>
      <c r="M116" s="206"/>
      <c r="N116" s="39"/>
      <c r="O116" s="39"/>
      <c r="P116" s="39"/>
      <c r="Q116" s="39"/>
      <c r="R116" s="39"/>
      <c r="S116" s="39"/>
      <c r="T116" s="75"/>
      <c r="AT116" s="21" t="s">
        <v>145</v>
      </c>
      <c r="AU116" s="21" t="s">
        <v>143</v>
      </c>
    </row>
    <row r="117" spans="2:51" s="11" customFormat="1" ht="13.5">
      <c r="B117" s="207"/>
      <c r="C117" s="208"/>
      <c r="D117" s="204" t="s">
        <v>147</v>
      </c>
      <c r="E117" s="209" t="s">
        <v>21</v>
      </c>
      <c r="F117" s="210" t="s">
        <v>184</v>
      </c>
      <c r="G117" s="208"/>
      <c r="H117" s="211">
        <v>358.75</v>
      </c>
      <c r="I117" s="212"/>
      <c r="J117" s="208"/>
      <c r="K117" s="208"/>
      <c r="L117" s="213"/>
      <c r="M117" s="214"/>
      <c r="N117" s="215"/>
      <c r="O117" s="215"/>
      <c r="P117" s="215"/>
      <c r="Q117" s="215"/>
      <c r="R117" s="215"/>
      <c r="S117" s="215"/>
      <c r="T117" s="216"/>
      <c r="AT117" s="217" t="s">
        <v>147</v>
      </c>
      <c r="AU117" s="217" t="s">
        <v>143</v>
      </c>
      <c r="AV117" s="11" t="s">
        <v>82</v>
      </c>
      <c r="AW117" s="11" t="s">
        <v>35</v>
      </c>
      <c r="AX117" s="11" t="s">
        <v>72</v>
      </c>
      <c r="AY117" s="217" t="s">
        <v>132</v>
      </c>
    </row>
    <row r="118" spans="2:51" s="11" customFormat="1" ht="13.5">
      <c r="B118" s="207"/>
      <c r="C118" s="208"/>
      <c r="D118" s="218" t="s">
        <v>147</v>
      </c>
      <c r="E118" s="219" t="s">
        <v>21</v>
      </c>
      <c r="F118" s="220" t="s">
        <v>185</v>
      </c>
      <c r="G118" s="208"/>
      <c r="H118" s="221">
        <v>112</v>
      </c>
      <c r="I118" s="212"/>
      <c r="J118" s="208"/>
      <c r="K118" s="208"/>
      <c r="L118" s="213"/>
      <c r="M118" s="214"/>
      <c r="N118" s="215"/>
      <c r="O118" s="215"/>
      <c r="P118" s="215"/>
      <c r="Q118" s="215"/>
      <c r="R118" s="215"/>
      <c r="S118" s="215"/>
      <c r="T118" s="216"/>
      <c r="AT118" s="217" t="s">
        <v>147</v>
      </c>
      <c r="AU118" s="217" t="s">
        <v>143</v>
      </c>
      <c r="AV118" s="11" t="s">
        <v>82</v>
      </c>
      <c r="AW118" s="11" t="s">
        <v>35</v>
      </c>
      <c r="AX118" s="11" t="s">
        <v>72</v>
      </c>
      <c r="AY118" s="217" t="s">
        <v>132</v>
      </c>
    </row>
    <row r="119" spans="2:65" s="1" customFormat="1" ht="25.5" customHeight="1">
      <c r="B119" s="38"/>
      <c r="C119" s="192" t="s">
        <v>186</v>
      </c>
      <c r="D119" s="192" t="s">
        <v>137</v>
      </c>
      <c r="E119" s="193" t="s">
        <v>187</v>
      </c>
      <c r="F119" s="194" t="s">
        <v>188</v>
      </c>
      <c r="G119" s="195" t="s">
        <v>140</v>
      </c>
      <c r="H119" s="196">
        <v>28245</v>
      </c>
      <c r="I119" s="197"/>
      <c r="J119" s="198">
        <f>ROUND(I119*H119,2)</f>
        <v>0</v>
      </c>
      <c r="K119" s="194" t="s">
        <v>141</v>
      </c>
      <c r="L119" s="58"/>
      <c r="M119" s="199" t="s">
        <v>21</v>
      </c>
      <c r="N119" s="200" t="s">
        <v>43</v>
      </c>
      <c r="O119" s="39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1" t="s">
        <v>142</v>
      </c>
      <c r="AT119" s="21" t="s">
        <v>137</v>
      </c>
      <c r="AU119" s="21" t="s">
        <v>143</v>
      </c>
      <c r="AY119" s="21" t="s">
        <v>132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1" t="s">
        <v>80</v>
      </c>
      <c r="BK119" s="203">
        <f>ROUND(I119*H119,2)</f>
        <v>0</v>
      </c>
      <c r="BL119" s="21" t="s">
        <v>142</v>
      </c>
      <c r="BM119" s="21" t="s">
        <v>189</v>
      </c>
    </row>
    <row r="120" spans="2:47" s="1" customFormat="1" ht="27">
      <c r="B120" s="38"/>
      <c r="C120" s="60"/>
      <c r="D120" s="204" t="s">
        <v>145</v>
      </c>
      <c r="E120" s="60"/>
      <c r="F120" s="205" t="s">
        <v>190</v>
      </c>
      <c r="G120" s="60"/>
      <c r="H120" s="60"/>
      <c r="I120" s="160"/>
      <c r="J120" s="60"/>
      <c r="K120" s="60"/>
      <c r="L120" s="58"/>
      <c r="M120" s="206"/>
      <c r="N120" s="39"/>
      <c r="O120" s="39"/>
      <c r="P120" s="39"/>
      <c r="Q120" s="39"/>
      <c r="R120" s="39"/>
      <c r="S120" s="39"/>
      <c r="T120" s="75"/>
      <c r="AT120" s="21" t="s">
        <v>145</v>
      </c>
      <c r="AU120" s="21" t="s">
        <v>143</v>
      </c>
    </row>
    <row r="121" spans="2:51" s="11" customFormat="1" ht="13.5">
      <c r="B121" s="207"/>
      <c r="C121" s="208"/>
      <c r="D121" s="218" t="s">
        <v>147</v>
      </c>
      <c r="E121" s="219" t="s">
        <v>21</v>
      </c>
      <c r="F121" s="220" t="s">
        <v>191</v>
      </c>
      <c r="G121" s="208"/>
      <c r="H121" s="221">
        <v>28245</v>
      </c>
      <c r="I121" s="212"/>
      <c r="J121" s="208"/>
      <c r="K121" s="208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147</v>
      </c>
      <c r="AU121" s="217" t="s">
        <v>143</v>
      </c>
      <c r="AV121" s="11" t="s">
        <v>82</v>
      </c>
      <c r="AW121" s="11" t="s">
        <v>35</v>
      </c>
      <c r="AX121" s="11" t="s">
        <v>72</v>
      </c>
      <c r="AY121" s="217" t="s">
        <v>132</v>
      </c>
    </row>
    <row r="122" spans="2:65" s="1" customFormat="1" ht="25.5" customHeight="1">
      <c r="B122" s="38"/>
      <c r="C122" s="192" t="s">
        <v>192</v>
      </c>
      <c r="D122" s="192" t="s">
        <v>137</v>
      </c>
      <c r="E122" s="193" t="s">
        <v>193</v>
      </c>
      <c r="F122" s="194" t="s">
        <v>194</v>
      </c>
      <c r="G122" s="195" t="s">
        <v>140</v>
      </c>
      <c r="H122" s="196">
        <v>470.75</v>
      </c>
      <c r="I122" s="197"/>
      <c r="J122" s="198">
        <f>ROUND(I122*H122,2)</f>
        <v>0</v>
      </c>
      <c r="K122" s="194" t="s">
        <v>141</v>
      </c>
      <c r="L122" s="58"/>
      <c r="M122" s="199" t="s">
        <v>21</v>
      </c>
      <c r="N122" s="200" t="s">
        <v>43</v>
      </c>
      <c r="O122" s="39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1" t="s">
        <v>142</v>
      </c>
      <c r="AT122" s="21" t="s">
        <v>137</v>
      </c>
      <c r="AU122" s="21" t="s">
        <v>143</v>
      </c>
      <c r="AY122" s="21" t="s">
        <v>132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1" t="s">
        <v>80</v>
      </c>
      <c r="BK122" s="203">
        <f>ROUND(I122*H122,2)</f>
        <v>0</v>
      </c>
      <c r="BL122" s="21" t="s">
        <v>142</v>
      </c>
      <c r="BM122" s="21" t="s">
        <v>195</v>
      </c>
    </row>
    <row r="123" spans="2:47" s="1" customFormat="1" ht="27">
      <c r="B123" s="38"/>
      <c r="C123" s="60"/>
      <c r="D123" s="204" t="s">
        <v>145</v>
      </c>
      <c r="E123" s="60"/>
      <c r="F123" s="205" t="s">
        <v>196</v>
      </c>
      <c r="G123" s="60"/>
      <c r="H123" s="60"/>
      <c r="I123" s="160"/>
      <c r="J123" s="60"/>
      <c r="K123" s="60"/>
      <c r="L123" s="58"/>
      <c r="M123" s="206"/>
      <c r="N123" s="39"/>
      <c r="O123" s="39"/>
      <c r="P123" s="39"/>
      <c r="Q123" s="39"/>
      <c r="R123" s="39"/>
      <c r="S123" s="39"/>
      <c r="T123" s="75"/>
      <c r="AT123" s="21" t="s">
        <v>145</v>
      </c>
      <c r="AU123" s="21" t="s">
        <v>143</v>
      </c>
    </row>
    <row r="124" spans="2:51" s="11" customFormat="1" ht="13.5">
      <c r="B124" s="207"/>
      <c r="C124" s="208"/>
      <c r="D124" s="218" t="s">
        <v>147</v>
      </c>
      <c r="E124" s="219" t="s">
        <v>21</v>
      </c>
      <c r="F124" s="220" t="s">
        <v>197</v>
      </c>
      <c r="G124" s="208"/>
      <c r="H124" s="221">
        <v>470.75</v>
      </c>
      <c r="I124" s="212"/>
      <c r="J124" s="208"/>
      <c r="K124" s="208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147</v>
      </c>
      <c r="AU124" s="217" t="s">
        <v>143</v>
      </c>
      <c r="AV124" s="11" t="s">
        <v>82</v>
      </c>
      <c r="AW124" s="11" t="s">
        <v>35</v>
      </c>
      <c r="AX124" s="11" t="s">
        <v>72</v>
      </c>
      <c r="AY124" s="217" t="s">
        <v>132</v>
      </c>
    </row>
    <row r="125" spans="2:65" s="1" customFormat="1" ht="16.5" customHeight="1">
      <c r="B125" s="38"/>
      <c r="C125" s="192" t="s">
        <v>176</v>
      </c>
      <c r="D125" s="192" t="s">
        <v>137</v>
      </c>
      <c r="E125" s="193" t="s">
        <v>198</v>
      </c>
      <c r="F125" s="194" t="s">
        <v>199</v>
      </c>
      <c r="G125" s="195" t="s">
        <v>140</v>
      </c>
      <c r="H125" s="196">
        <v>470.75</v>
      </c>
      <c r="I125" s="197"/>
      <c r="J125" s="198">
        <f>ROUND(I125*H125,2)</f>
        <v>0</v>
      </c>
      <c r="K125" s="194" t="s">
        <v>141</v>
      </c>
      <c r="L125" s="58"/>
      <c r="M125" s="199" t="s">
        <v>21</v>
      </c>
      <c r="N125" s="200" t="s">
        <v>43</v>
      </c>
      <c r="O125" s="39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1" t="s">
        <v>142</v>
      </c>
      <c r="AT125" s="21" t="s">
        <v>137</v>
      </c>
      <c r="AU125" s="21" t="s">
        <v>143</v>
      </c>
      <c r="AY125" s="21" t="s">
        <v>132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1" t="s">
        <v>80</v>
      </c>
      <c r="BK125" s="203">
        <f>ROUND(I125*H125,2)</f>
        <v>0</v>
      </c>
      <c r="BL125" s="21" t="s">
        <v>142</v>
      </c>
      <c r="BM125" s="21" t="s">
        <v>200</v>
      </c>
    </row>
    <row r="126" spans="2:47" s="1" customFormat="1" ht="13.5">
      <c r="B126" s="38"/>
      <c r="C126" s="60"/>
      <c r="D126" s="204" t="s">
        <v>145</v>
      </c>
      <c r="E126" s="60"/>
      <c r="F126" s="205" t="s">
        <v>201</v>
      </c>
      <c r="G126" s="60"/>
      <c r="H126" s="60"/>
      <c r="I126" s="160"/>
      <c r="J126" s="60"/>
      <c r="K126" s="60"/>
      <c r="L126" s="58"/>
      <c r="M126" s="206"/>
      <c r="N126" s="39"/>
      <c r="O126" s="39"/>
      <c r="P126" s="39"/>
      <c r="Q126" s="39"/>
      <c r="R126" s="39"/>
      <c r="S126" s="39"/>
      <c r="T126" s="75"/>
      <c r="AT126" s="21" t="s">
        <v>145</v>
      </c>
      <c r="AU126" s="21" t="s">
        <v>143</v>
      </c>
    </row>
    <row r="127" spans="2:51" s="11" customFormat="1" ht="13.5">
      <c r="B127" s="207"/>
      <c r="C127" s="208"/>
      <c r="D127" s="204" t="s">
        <v>147</v>
      </c>
      <c r="E127" s="209" t="s">
        <v>21</v>
      </c>
      <c r="F127" s="210" t="s">
        <v>184</v>
      </c>
      <c r="G127" s="208"/>
      <c r="H127" s="211">
        <v>358.75</v>
      </c>
      <c r="I127" s="212"/>
      <c r="J127" s="208"/>
      <c r="K127" s="208"/>
      <c r="L127" s="213"/>
      <c r="M127" s="214"/>
      <c r="N127" s="215"/>
      <c r="O127" s="215"/>
      <c r="P127" s="215"/>
      <c r="Q127" s="215"/>
      <c r="R127" s="215"/>
      <c r="S127" s="215"/>
      <c r="T127" s="216"/>
      <c r="AT127" s="217" t="s">
        <v>147</v>
      </c>
      <c r="AU127" s="217" t="s">
        <v>143</v>
      </c>
      <c r="AV127" s="11" t="s">
        <v>82</v>
      </c>
      <c r="AW127" s="11" t="s">
        <v>35</v>
      </c>
      <c r="AX127" s="11" t="s">
        <v>72</v>
      </c>
      <c r="AY127" s="217" t="s">
        <v>132</v>
      </c>
    </row>
    <row r="128" spans="2:51" s="11" customFormat="1" ht="13.5">
      <c r="B128" s="207"/>
      <c r="C128" s="208"/>
      <c r="D128" s="218" t="s">
        <v>147</v>
      </c>
      <c r="E128" s="219" t="s">
        <v>21</v>
      </c>
      <c r="F128" s="220" t="s">
        <v>185</v>
      </c>
      <c r="G128" s="208"/>
      <c r="H128" s="221">
        <v>112</v>
      </c>
      <c r="I128" s="212"/>
      <c r="J128" s="208"/>
      <c r="K128" s="208"/>
      <c r="L128" s="213"/>
      <c r="M128" s="214"/>
      <c r="N128" s="215"/>
      <c r="O128" s="215"/>
      <c r="P128" s="215"/>
      <c r="Q128" s="215"/>
      <c r="R128" s="215"/>
      <c r="S128" s="215"/>
      <c r="T128" s="216"/>
      <c r="AT128" s="217" t="s">
        <v>147</v>
      </c>
      <c r="AU128" s="217" t="s">
        <v>143</v>
      </c>
      <c r="AV128" s="11" t="s">
        <v>82</v>
      </c>
      <c r="AW128" s="11" t="s">
        <v>35</v>
      </c>
      <c r="AX128" s="11" t="s">
        <v>72</v>
      </c>
      <c r="AY128" s="217" t="s">
        <v>132</v>
      </c>
    </row>
    <row r="129" spans="2:65" s="1" customFormat="1" ht="16.5" customHeight="1">
      <c r="B129" s="38"/>
      <c r="C129" s="192" t="s">
        <v>202</v>
      </c>
      <c r="D129" s="192" t="s">
        <v>137</v>
      </c>
      <c r="E129" s="193" t="s">
        <v>203</v>
      </c>
      <c r="F129" s="194" t="s">
        <v>204</v>
      </c>
      <c r="G129" s="195" t="s">
        <v>140</v>
      </c>
      <c r="H129" s="196">
        <v>28245</v>
      </c>
      <c r="I129" s="197"/>
      <c r="J129" s="198">
        <f>ROUND(I129*H129,2)</f>
        <v>0</v>
      </c>
      <c r="K129" s="194" t="s">
        <v>141</v>
      </c>
      <c r="L129" s="58"/>
      <c r="M129" s="199" t="s">
        <v>21</v>
      </c>
      <c r="N129" s="200" t="s">
        <v>43</v>
      </c>
      <c r="O129" s="39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21" t="s">
        <v>142</v>
      </c>
      <c r="AT129" s="21" t="s">
        <v>137</v>
      </c>
      <c r="AU129" s="21" t="s">
        <v>143</v>
      </c>
      <c r="AY129" s="21" t="s">
        <v>132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1" t="s">
        <v>80</v>
      </c>
      <c r="BK129" s="203">
        <f>ROUND(I129*H129,2)</f>
        <v>0</v>
      </c>
      <c r="BL129" s="21" t="s">
        <v>142</v>
      </c>
      <c r="BM129" s="21" t="s">
        <v>205</v>
      </c>
    </row>
    <row r="130" spans="2:47" s="1" customFormat="1" ht="13.5">
      <c r="B130" s="38"/>
      <c r="C130" s="60"/>
      <c r="D130" s="204" t="s">
        <v>145</v>
      </c>
      <c r="E130" s="60"/>
      <c r="F130" s="205" t="s">
        <v>206</v>
      </c>
      <c r="G130" s="60"/>
      <c r="H130" s="60"/>
      <c r="I130" s="160"/>
      <c r="J130" s="60"/>
      <c r="K130" s="60"/>
      <c r="L130" s="58"/>
      <c r="M130" s="206"/>
      <c r="N130" s="39"/>
      <c r="O130" s="39"/>
      <c r="P130" s="39"/>
      <c r="Q130" s="39"/>
      <c r="R130" s="39"/>
      <c r="S130" s="39"/>
      <c r="T130" s="75"/>
      <c r="AT130" s="21" t="s">
        <v>145</v>
      </c>
      <c r="AU130" s="21" t="s">
        <v>143</v>
      </c>
    </row>
    <row r="131" spans="2:51" s="11" customFormat="1" ht="13.5">
      <c r="B131" s="207"/>
      <c r="C131" s="208"/>
      <c r="D131" s="218" t="s">
        <v>147</v>
      </c>
      <c r="E131" s="219" t="s">
        <v>21</v>
      </c>
      <c r="F131" s="220" t="s">
        <v>191</v>
      </c>
      <c r="G131" s="208"/>
      <c r="H131" s="221">
        <v>28245</v>
      </c>
      <c r="I131" s="212"/>
      <c r="J131" s="208"/>
      <c r="K131" s="208"/>
      <c r="L131" s="213"/>
      <c r="M131" s="214"/>
      <c r="N131" s="215"/>
      <c r="O131" s="215"/>
      <c r="P131" s="215"/>
      <c r="Q131" s="215"/>
      <c r="R131" s="215"/>
      <c r="S131" s="215"/>
      <c r="T131" s="216"/>
      <c r="AT131" s="217" t="s">
        <v>147</v>
      </c>
      <c r="AU131" s="217" t="s">
        <v>143</v>
      </c>
      <c r="AV131" s="11" t="s">
        <v>82</v>
      </c>
      <c r="AW131" s="11" t="s">
        <v>35</v>
      </c>
      <c r="AX131" s="11" t="s">
        <v>72</v>
      </c>
      <c r="AY131" s="217" t="s">
        <v>132</v>
      </c>
    </row>
    <row r="132" spans="2:65" s="1" customFormat="1" ht="16.5" customHeight="1">
      <c r="B132" s="38"/>
      <c r="C132" s="192" t="s">
        <v>207</v>
      </c>
      <c r="D132" s="192" t="s">
        <v>137</v>
      </c>
      <c r="E132" s="193" t="s">
        <v>208</v>
      </c>
      <c r="F132" s="194" t="s">
        <v>209</v>
      </c>
      <c r="G132" s="195" t="s">
        <v>140</v>
      </c>
      <c r="H132" s="196">
        <v>470.75</v>
      </c>
      <c r="I132" s="197"/>
      <c r="J132" s="198">
        <f>ROUND(I132*H132,2)</f>
        <v>0</v>
      </c>
      <c r="K132" s="194" t="s">
        <v>141</v>
      </c>
      <c r="L132" s="58"/>
      <c r="M132" s="199" t="s">
        <v>21</v>
      </c>
      <c r="N132" s="200" t="s">
        <v>43</v>
      </c>
      <c r="O132" s="39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1" t="s">
        <v>142</v>
      </c>
      <c r="AT132" s="21" t="s">
        <v>137</v>
      </c>
      <c r="AU132" s="21" t="s">
        <v>143</v>
      </c>
      <c r="AY132" s="21" t="s">
        <v>132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1" t="s">
        <v>80</v>
      </c>
      <c r="BK132" s="203">
        <f>ROUND(I132*H132,2)</f>
        <v>0</v>
      </c>
      <c r="BL132" s="21" t="s">
        <v>142</v>
      </c>
      <c r="BM132" s="21" t="s">
        <v>210</v>
      </c>
    </row>
    <row r="133" spans="2:47" s="1" customFormat="1" ht="13.5">
      <c r="B133" s="38"/>
      <c r="C133" s="60"/>
      <c r="D133" s="204" t="s">
        <v>145</v>
      </c>
      <c r="E133" s="60"/>
      <c r="F133" s="205" t="s">
        <v>211</v>
      </c>
      <c r="G133" s="60"/>
      <c r="H133" s="60"/>
      <c r="I133" s="160"/>
      <c r="J133" s="60"/>
      <c r="K133" s="60"/>
      <c r="L133" s="58"/>
      <c r="M133" s="206"/>
      <c r="N133" s="39"/>
      <c r="O133" s="39"/>
      <c r="P133" s="39"/>
      <c r="Q133" s="39"/>
      <c r="R133" s="39"/>
      <c r="S133" s="39"/>
      <c r="T133" s="75"/>
      <c r="AT133" s="21" t="s">
        <v>145</v>
      </c>
      <c r="AU133" s="21" t="s">
        <v>143</v>
      </c>
    </row>
    <row r="134" spans="2:51" s="11" customFormat="1" ht="13.5">
      <c r="B134" s="207"/>
      <c r="C134" s="208"/>
      <c r="D134" s="204" t="s">
        <v>147</v>
      </c>
      <c r="E134" s="209" t="s">
        <v>21</v>
      </c>
      <c r="F134" s="210" t="s">
        <v>197</v>
      </c>
      <c r="G134" s="208"/>
      <c r="H134" s="211">
        <v>470.75</v>
      </c>
      <c r="I134" s="212"/>
      <c r="J134" s="208"/>
      <c r="K134" s="208"/>
      <c r="L134" s="213"/>
      <c r="M134" s="214"/>
      <c r="N134" s="215"/>
      <c r="O134" s="215"/>
      <c r="P134" s="215"/>
      <c r="Q134" s="215"/>
      <c r="R134" s="215"/>
      <c r="S134" s="215"/>
      <c r="T134" s="216"/>
      <c r="AT134" s="217" t="s">
        <v>147</v>
      </c>
      <c r="AU134" s="217" t="s">
        <v>143</v>
      </c>
      <c r="AV134" s="11" t="s">
        <v>82</v>
      </c>
      <c r="AW134" s="11" t="s">
        <v>35</v>
      </c>
      <c r="AX134" s="11" t="s">
        <v>72</v>
      </c>
      <c r="AY134" s="217" t="s">
        <v>132</v>
      </c>
    </row>
    <row r="135" spans="2:63" s="10" customFormat="1" ht="22.35" customHeight="1">
      <c r="B135" s="173"/>
      <c r="C135" s="174"/>
      <c r="D135" s="189" t="s">
        <v>71</v>
      </c>
      <c r="E135" s="190" t="s">
        <v>212</v>
      </c>
      <c r="F135" s="190" t="s">
        <v>213</v>
      </c>
      <c r="G135" s="174"/>
      <c r="H135" s="174"/>
      <c r="I135" s="177"/>
      <c r="J135" s="191">
        <f>BK135</f>
        <v>0</v>
      </c>
      <c r="K135" s="174"/>
      <c r="L135" s="179"/>
      <c r="M135" s="180"/>
      <c r="N135" s="181"/>
      <c r="O135" s="181"/>
      <c r="P135" s="182">
        <f>SUM(P136:P149)</f>
        <v>0</v>
      </c>
      <c r="Q135" s="181"/>
      <c r="R135" s="182">
        <f>SUM(R136:R149)</f>
        <v>0</v>
      </c>
      <c r="S135" s="181"/>
      <c r="T135" s="183">
        <f>SUM(T136:T149)</f>
        <v>6.27768</v>
      </c>
      <c r="AR135" s="184" t="s">
        <v>80</v>
      </c>
      <c r="AT135" s="185" t="s">
        <v>71</v>
      </c>
      <c r="AU135" s="185" t="s">
        <v>82</v>
      </c>
      <c r="AY135" s="184" t="s">
        <v>132</v>
      </c>
      <c r="BK135" s="186">
        <f>SUM(BK136:BK149)</f>
        <v>0</v>
      </c>
    </row>
    <row r="136" spans="2:65" s="1" customFormat="1" ht="16.5" customHeight="1">
      <c r="B136" s="38"/>
      <c r="C136" s="192" t="s">
        <v>214</v>
      </c>
      <c r="D136" s="192" t="s">
        <v>137</v>
      </c>
      <c r="E136" s="193" t="s">
        <v>215</v>
      </c>
      <c r="F136" s="194" t="s">
        <v>216</v>
      </c>
      <c r="G136" s="195" t="s">
        <v>140</v>
      </c>
      <c r="H136" s="196">
        <v>287.53</v>
      </c>
      <c r="I136" s="197"/>
      <c r="J136" s="198">
        <f>ROUND(I136*H136,2)</f>
        <v>0</v>
      </c>
      <c r="K136" s="194" t="s">
        <v>141</v>
      </c>
      <c r="L136" s="58"/>
      <c r="M136" s="199" t="s">
        <v>21</v>
      </c>
      <c r="N136" s="200" t="s">
        <v>43</v>
      </c>
      <c r="O136" s="39"/>
      <c r="P136" s="201">
        <f>O136*H136</f>
        <v>0</v>
      </c>
      <c r="Q136" s="201">
        <v>0</v>
      </c>
      <c r="R136" s="201">
        <f>Q136*H136</f>
        <v>0</v>
      </c>
      <c r="S136" s="201">
        <v>0.005</v>
      </c>
      <c r="T136" s="202">
        <f>S136*H136</f>
        <v>1.4376499999999999</v>
      </c>
      <c r="AR136" s="21" t="s">
        <v>142</v>
      </c>
      <c r="AT136" s="21" t="s">
        <v>137</v>
      </c>
      <c r="AU136" s="21" t="s">
        <v>143</v>
      </c>
      <c r="AY136" s="21" t="s">
        <v>132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1" t="s">
        <v>80</v>
      </c>
      <c r="BK136" s="203">
        <f>ROUND(I136*H136,2)</f>
        <v>0</v>
      </c>
      <c r="BL136" s="21" t="s">
        <v>142</v>
      </c>
      <c r="BM136" s="21" t="s">
        <v>217</v>
      </c>
    </row>
    <row r="137" spans="2:47" s="1" customFormat="1" ht="27">
      <c r="B137" s="38"/>
      <c r="C137" s="60"/>
      <c r="D137" s="204" t="s">
        <v>145</v>
      </c>
      <c r="E137" s="60"/>
      <c r="F137" s="205" t="s">
        <v>218</v>
      </c>
      <c r="G137" s="60"/>
      <c r="H137" s="60"/>
      <c r="I137" s="160"/>
      <c r="J137" s="60"/>
      <c r="K137" s="60"/>
      <c r="L137" s="58"/>
      <c r="M137" s="206"/>
      <c r="N137" s="39"/>
      <c r="O137" s="39"/>
      <c r="P137" s="39"/>
      <c r="Q137" s="39"/>
      <c r="R137" s="39"/>
      <c r="S137" s="39"/>
      <c r="T137" s="75"/>
      <c r="AT137" s="21" t="s">
        <v>145</v>
      </c>
      <c r="AU137" s="21" t="s">
        <v>143</v>
      </c>
    </row>
    <row r="138" spans="2:51" s="11" customFormat="1" ht="13.5">
      <c r="B138" s="207"/>
      <c r="C138" s="208"/>
      <c r="D138" s="204" t="s">
        <v>147</v>
      </c>
      <c r="E138" s="209" t="s">
        <v>21</v>
      </c>
      <c r="F138" s="210" t="s">
        <v>154</v>
      </c>
      <c r="G138" s="208"/>
      <c r="H138" s="211">
        <v>323.25</v>
      </c>
      <c r="I138" s="212"/>
      <c r="J138" s="208"/>
      <c r="K138" s="208"/>
      <c r="L138" s="213"/>
      <c r="M138" s="214"/>
      <c r="N138" s="215"/>
      <c r="O138" s="215"/>
      <c r="P138" s="215"/>
      <c r="Q138" s="215"/>
      <c r="R138" s="215"/>
      <c r="S138" s="215"/>
      <c r="T138" s="216"/>
      <c r="AT138" s="217" t="s">
        <v>147</v>
      </c>
      <c r="AU138" s="217" t="s">
        <v>143</v>
      </c>
      <c r="AV138" s="11" t="s">
        <v>82</v>
      </c>
      <c r="AW138" s="11" t="s">
        <v>35</v>
      </c>
      <c r="AX138" s="11" t="s">
        <v>72</v>
      </c>
      <c r="AY138" s="217" t="s">
        <v>132</v>
      </c>
    </row>
    <row r="139" spans="2:51" s="11" customFormat="1" ht="13.5">
      <c r="B139" s="207"/>
      <c r="C139" s="208"/>
      <c r="D139" s="204" t="s">
        <v>147</v>
      </c>
      <c r="E139" s="209" t="s">
        <v>21</v>
      </c>
      <c r="F139" s="210" t="s">
        <v>155</v>
      </c>
      <c r="G139" s="208"/>
      <c r="H139" s="211">
        <v>-31.79</v>
      </c>
      <c r="I139" s="212"/>
      <c r="J139" s="208"/>
      <c r="K139" s="208"/>
      <c r="L139" s="213"/>
      <c r="M139" s="214"/>
      <c r="N139" s="215"/>
      <c r="O139" s="215"/>
      <c r="P139" s="215"/>
      <c r="Q139" s="215"/>
      <c r="R139" s="215"/>
      <c r="S139" s="215"/>
      <c r="T139" s="216"/>
      <c r="AT139" s="217" t="s">
        <v>147</v>
      </c>
      <c r="AU139" s="217" t="s">
        <v>143</v>
      </c>
      <c r="AV139" s="11" t="s">
        <v>82</v>
      </c>
      <c r="AW139" s="11" t="s">
        <v>35</v>
      </c>
      <c r="AX139" s="11" t="s">
        <v>72</v>
      </c>
      <c r="AY139" s="217" t="s">
        <v>132</v>
      </c>
    </row>
    <row r="140" spans="2:51" s="11" customFormat="1" ht="13.5">
      <c r="B140" s="207"/>
      <c r="C140" s="208"/>
      <c r="D140" s="218" t="s">
        <v>147</v>
      </c>
      <c r="E140" s="219" t="s">
        <v>21</v>
      </c>
      <c r="F140" s="220" t="s">
        <v>156</v>
      </c>
      <c r="G140" s="208"/>
      <c r="H140" s="221">
        <v>-3.93</v>
      </c>
      <c r="I140" s="212"/>
      <c r="J140" s="208"/>
      <c r="K140" s="208"/>
      <c r="L140" s="213"/>
      <c r="M140" s="214"/>
      <c r="N140" s="215"/>
      <c r="O140" s="215"/>
      <c r="P140" s="215"/>
      <c r="Q140" s="215"/>
      <c r="R140" s="215"/>
      <c r="S140" s="215"/>
      <c r="T140" s="216"/>
      <c r="AT140" s="217" t="s">
        <v>147</v>
      </c>
      <c r="AU140" s="217" t="s">
        <v>143</v>
      </c>
      <c r="AV140" s="11" t="s">
        <v>82</v>
      </c>
      <c r="AW140" s="11" t="s">
        <v>35</v>
      </c>
      <c r="AX140" s="11" t="s">
        <v>72</v>
      </c>
      <c r="AY140" s="217" t="s">
        <v>132</v>
      </c>
    </row>
    <row r="141" spans="2:65" s="1" customFormat="1" ht="16.5" customHeight="1">
      <c r="B141" s="38"/>
      <c r="C141" s="192" t="s">
        <v>219</v>
      </c>
      <c r="D141" s="192" t="s">
        <v>137</v>
      </c>
      <c r="E141" s="193" t="s">
        <v>220</v>
      </c>
      <c r="F141" s="194" t="s">
        <v>221</v>
      </c>
      <c r="G141" s="195" t="s">
        <v>140</v>
      </c>
      <c r="H141" s="196">
        <v>38.11</v>
      </c>
      <c r="I141" s="197"/>
      <c r="J141" s="198">
        <f>ROUND(I141*H141,2)</f>
        <v>0</v>
      </c>
      <c r="K141" s="194" t="s">
        <v>141</v>
      </c>
      <c r="L141" s="58"/>
      <c r="M141" s="199" t="s">
        <v>21</v>
      </c>
      <c r="N141" s="200" t="s">
        <v>43</v>
      </c>
      <c r="O141" s="39"/>
      <c r="P141" s="201">
        <f>O141*H141</f>
        <v>0</v>
      </c>
      <c r="Q141" s="201">
        <v>0</v>
      </c>
      <c r="R141" s="201">
        <f>Q141*H141</f>
        <v>0</v>
      </c>
      <c r="S141" s="201">
        <v>0.023</v>
      </c>
      <c r="T141" s="202">
        <f>S141*H141</f>
        <v>0.8765299999999999</v>
      </c>
      <c r="AR141" s="21" t="s">
        <v>142</v>
      </c>
      <c r="AT141" s="21" t="s">
        <v>137</v>
      </c>
      <c r="AU141" s="21" t="s">
        <v>143</v>
      </c>
      <c r="AY141" s="21" t="s">
        <v>132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1" t="s">
        <v>80</v>
      </c>
      <c r="BK141" s="203">
        <f>ROUND(I141*H141,2)</f>
        <v>0</v>
      </c>
      <c r="BL141" s="21" t="s">
        <v>142</v>
      </c>
      <c r="BM141" s="21" t="s">
        <v>222</v>
      </c>
    </row>
    <row r="142" spans="2:47" s="1" customFormat="1" ht="27">
      <c r="B142" s="38"/>
      <c r="C142" s="60"/>
      <c r="D142" s="204" t="s">
        <v>145</v>
      </c>
      <c r="E142" s="60"/>
      <c r="F142" s="205" t="s">
        <v>223</v>
      </c>
      <c r="G142" s="60"/>
      <c r="H142" s="60"/>
      <c r="I142" s="160"/>
      <c r="J142" s="60"/>
      <c r="K142" s="60"/>
      <c r="L142" s="58"/>
      <c r="M142" s="206"/>
      <c r="N142" s="39"/>
      <c r="O142" s="39"/>
      <c r="P142" s="39"/>
      <c r="Q142" s="39"/>
      <c r="R142" s="39"/>
      <c r="S142" s="39"/>
      <c r="T142" s="75"/>
      <c r="AT142" s="21" t="s">
        <v>145</v>
      </c>
      <c r="AU142" s="21" t="s">
        <v>143</v>
      </c>
    </row>
    <row r="143" spans="2:51" s="11" customFormat="1" ht="13.5">
      <c r="B143" s="207"/>
      <c r="C143" s="208"/>
      <c r="D143" s="204" t="s">
        <v>147</v>
      </c>
      <c r="E143" s="209" t="s">
        <v>21</v>
      </c>
      <c r="F143" s="210" t="s">
        <v>161</v>
      </c>
      <c r="G143" s="208"/>
      <c r="H143" s="211">
        <v>81.66</v>
      </c>
      <c r="I143" s="212"/>
      <c r="J143" s="208"/>
      <c r="K143" s="208"/>
      <c r="L143" s="213"/>
      <c r="M143" s="214"/>
      <c r="N143" s="215"/>
      <c r="O143" s="215"/>
      <c r="P143" s="215"/>
      <c r="Q143" s="215"/>
      <c r="R143" s="215"/>
      <c r="S143" s="215"/>
      <c r="T143" s="216"/>
      <c r="AT143" s="217" t="s">
        <v>147</v>
      </c>
      <c r="AU143" s="217" t="s">
        <v>143</v>
      </c>
      <c r="AV143" s="11" t="s">
        <v>82</v>
      </c>
      <c r="AW143" s="11" t="s">
        <v>35</v>
      </c>
      <c r="AX143" s="11" t="s">
        <v>72</v>
      </c>
      <c r="AY143" s="217" t="s">
        <v>132</v>
      </c>
    </row>
    <row r="144" spans="2:51" s="11" customFormat="1" ht="13.5">
      <c r="B144" s="207"/>
      <c r="C144" s="208"/>
      <c r="D144" s="218" t="s">
        <v>147</v>
      </c>
      <c r="E144" s="219" t="s">
        <v>21</v>
      </c>
      <c r="F144" s="220" t="s">
        <v>162</v>
      </c>
      <c r="G144" s="208"/>
      <c r="H144" s="221">
        <v>-43.55</v>
      </c>
      <c r="I144" s="212"/>
      <c r="J144" s="208"/>
      <c r="K144" s="208"/>
      <c r="L144" s="213"/>
      <c r="M144" s="214"/>
      <c r="N144" s="215"/>
      <c r="O144" s="215"/>
      <c r="P144" s="215"/>
      <c r="Q144" s="215"/>
      <c r="R144" s="215"/>
      <c r="S144" s="215"/>
      <c r="T144" s="216"/>
      <c r="AT144" s="217" t="s">
        <v>147</v>
      </c>
      <c r="AU144" s="217" t="s">
        <v>143</v>
      </c>
      <c r="AV144" s="11" t="s">
        <v>82</v>
      </c>
      <c r="AW144" s="11" t="s">
        <v>35</v>
      </c>
      <c r="AX144" s="11" t="s">
        <v>72</v>
      </c>
      <c r="AY144" s="217" t="s">
        <v>132</v>
      </c>
    </row>
    <row r="145" spans="2:65" s="1" customFormat="1" ht="16.5" customHeight="1">
      <c r="B145" s="38"/>
      <c r="C145" s="192" t="s">
        <v>224</v>
      </c>
      <c r="D145" s="192" t="s">
        <v>137</v>
      </c>
      <c r="E145" s="193" t="s">
        <v>225</v>
      </c>
      <c r="F145" s="194" t="s">
        <v>226</v>
      </c>
      <c r="G145" s="195" t="s">
        <v>140</v>
      </c>
      <c r="H145" s="196">
        <v>79.27</v>
      </c>
      <c r="I145" s="197"/>
      <c r="J145" s="198">
        <f>ROUND(I145*H145,2)</f>
        <v>0</v>
      </c>
      <c r="K145" s="194" t="s">
        <v>141</v>
      </c>
      <c r="L145" s="58"/>
      <c r="M145" s="199" t="s">
        <v>21</v>
      </c>
      <c r="N145" s="200" t="s">
        <v>43</v>
      </c>
      <c r="O145" s="39"/>
      <c r="P145" s="201">
        <f>O145*H145</f>
        <v>0</v>
      </c>
      <c r="Q145" s="201">
        <v>0</v>
      </c>
      <c r="R145" s="201">
        <f>Q145*H145</f>
        <v>0</v>
      </c>
      <c r="S145" s="201">
        <v>0.05</v>
      </c>
      <c r="T145" s="202">
        <f>S145*H145</f>
        <v>3.9635</v>
      </c>
      <c r="AR145" s="21" t="s">
        <v>142</v>
      </c>
      <c r="AT145" s="21" t="s">
        <v>137</v>
      </c>
      <c r="AU145" s="21" t="s">
        <v>143</v>
      </c>
      <c r="AY145" s="21" t="s">
        <v>132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1" t="s">
        <v>80</v>
      </c>
      <c r="BK145" s="203">
        <f>ROUND(I145*H145,2)</f>
        <v>0</v>
      </c>
      <c r="BL145" s="21" t="s">
        <v>142</v>
      </c>
      <c r="BM145" s="21" t="s">
        <v>227</v>
      </c>
    </row>
    <row r="146" spans="2:47" s="1" customFormat="1" ht="27">
      <c r="B146" s="38"/>
      <c r="C146" s="60"/>
      <c r="D146" s="204" t="s">
        <v>145</v>
      </c>
      <c r="E146" s="60"/>
      <c r="F146" s="205" t="s">
        <v>228</v>
      </c>
      <c r="G146" s="60"/>
      <c r="H146" s="60"/>
      <c r="I146" s="160"/>
      <c r="J146" s="60"/>
      <c r="K146" s="60"/>
      <c r="L146" s="58"/>
      <c r="M146" s="206"/>
      <c r="N146" s="39"/>
      <c r="O146" s="39"/>
      <c r="P146" s="39"/>
      <c r="Q146" s="39"/>
      <c r="R146" s="39"/>
      <c r="S146" s="39"/>
      <c r="T146" s="75"/>
      <c r="AT146" s="21" t="s">
        <v>145</v>
      </c>
      <c r="AU146" s="21" t="s">
        <v>143</v>
      </c>
    </row>
    <row r="147" spans="2:51" s="11" customFormat="1" ht="13.5">
      <c r="B147" s="207"/>
      <c r="C147" s="208"/>
      <c r="D147" s="204" t="s">
        <v>147</v>
      </c>
      <c r="E147" s="209" t="s">
        <v>21</v>
      </c>
      <c r="F147" s="210" t="s">
        <v>148</v>
      </c>
      <c r="G147" s="208"/>
      <c r="H147" s="211">
        <v>3.93</v>
      </c>
      <c r="I147" s="212"/>
      <c r="J147" s="208"/>
      <c r="K147" s="208"/>
      <c r="L147" s="213"/>
      <c r="M147" s="214"/>
      <c r="N147" s="215"/>
      <c r="O147" s="215"/>
      <c r="P147" s="215"/>
      <c r="Q147" s="215"/>
      <c r="R147" s="215"/>
      <c r="S147" s="215"/>
      <c r="T147" s="216"/>
      <c r="AT147" s="217" t="s">
        <v>147</v>
      </c>
      <c r="AU147" s="217" t="s">
        <v>143</v>
      </c>
      <c r="AV147" s="11" t="s">
        <v>82</v>
      </c>
      <c r="AW147" s="11" t="s">
        <v>35</v>
      </c>
      <c r="AX147" s="11" t="s">
        <v>72</v>
      </c>
      <c r="AY147" s="217" t="s">
        <v>132</v>
      </c>
    </row>
    <row r="148" spans="2:51" s="11" customFormat="1" ht="13.5">
      <c r="B148" s="207"/>
      <c r="C148" s="208"/>
      <c r="D148" s="204" t="s">
        <v>147</v>
      </c>
      <c r="E148" s="209" t="s">
        <v>21</v>
      </c>
      <c r="F148" s="210" t="s">
        <v>229</v>
      </c>
      <c r="G148" s="208"/>
      <c r="H148" s="211">
        <v>31.79</v>
      </c>
      <c r="I148" s="212"/>
      <c r="J148" s="208"/>
      <c r="K148" s="208"/>
      <c r="L148" s="213"/>
      <c r="M148" s="214"/>
      <c r="N148" s="215"/>
      <c r="O148" s="215"/>
      <c r="P148" s="215"/>
      <c r="Q148" s="215"/>
      <c r="R148" s="215"/>
      <c r="S148" s="215"/>
      <c r="T148" s="216"/>
      <c r="AT148" s="217" t="s">
        <v>147</v>
      </c>
      <c r="AU148" s="217" t="s">
        <v>143</v>
      </c>
      <c r="AV148" s="11" t="s">
        <v>82</v>
      </c>
      <c r="AW148" s="11" t="s">
        <v>35</v>
      </c>
      <c r="AX148" s="11" t="s">
        <v>72</v>
      </c>
      <c r="AY148" s="217" t="s">
        <v>132</v>
      </c>
    </row>
    <row r="149" spans="2:51" s="11" customFormat="1" ht="13.5">
      <c r="B149" s="207"/>
      <c r="C149" s="208"/>
      <c r="D149" s="204" t="s">
        <v>147</v>
      </c>
      <c r="E149" s="209" t="s">
        <v>21</v>
      </c>
      <c r="F149" s="210" t="s">
        <v>149</v>
      </c>
      <c r="G149" s="208"/>
      <c r="H149" s="211">
        <v>43.55</v>
      </c>
      <c r="I149" s="212"/>
      <c r="J149" s="208"/>
      <c r="K149" s="208"/>
      <c r="L149" s="213"/>
      <c r="M149" s="214"/>
      <c r="N149" s="215"/>
      <c r="O149" s="215"/>
      <c r="P149" s="215"/>
      <c r="Q149" s="215"/>
      <c r="R149" s="215"/>
      <c r="S149" s="215"/>
      <c r="T149" s="216"/>
      <c r="AT149" s="217" t="s">
        <v>147</v>
      </c>
      <c r="AU149" s="217" t="s">
        <v>143</v>
      </c>
      <c r="AV149" s="11" t="s">
        <v>82</v>
      </c>
      <c r="AW149" s="11" t="s">
        <v>35</v>
      </c>
      <c r="AX149" s="11" t="s">
        <v>72</v>
      </c>
      <c r="AY149" s="217" t="s">
        <v>132</v>
      </c>
    </row>
    <row r="150" spans="2:63" s="10" customFormat="1" ht="22.35" customHeight="1">
      <c r="B150" s="173"/>
      <c r="C150" s="174"/>
      <c r="D150" s="189" t="s">
        <v>71</v>
      </c>
      <c r="E150" s="190" t="s">
        <v>230</v>
      </c>
      <c r="F150" s="190" t="s">
        <v>231</v>
      </c>
      <c r="G150" s="174"/>
      <c r="H150" s="174"/>
      <c r="I150" s="177"/>
      <c r="J150" s="191">
        <f>BK150</f>
        <v>0</v>
      </c>
      <c r="K150" s="174"/>
      <c r="L150" s="179"/>
      <c r="M150" s="180"/>
      <c r="N150" s="181"/>
      <c r="O150" s="181"/>
      <c r="P150" s="182">
        <f>SUM(P151:P163)</f>
        <v>0</v>
      </c>
      <c r="Q150" s="181"/>
      <c r="R150" s="182">
        <f>SUM(R151:R163)</f>
        <v>1.4007450000000001</v>
      </c>
      <c r="S150" s="181"/>
      <c r="T150" s="183">
        <f>SUM(T151:T163)</f>
        <v>0</v>
      </c>
      <c r="AR150" s="184" t="s">
        <v>80</v>
      </c>
      <c r="AT150" s="185" t="s">
        <v>71</v>
      </c>
      <c r="AU150" s="185" t="s">
        <v>82</v>
      </c>
      <c r="AY150" s="184" t="s">
        <v>132</v>
      </c>
      <c r="BK150" s="186">
        <f>SUM(BK151:BK163)</f>
        <v>0</v>
      </c>
    </row>
    <row r="151" spans="2:65" s="1" customFormat="1" ht="16.5" customHeight="1">
      <c r="B151" s="38"/>
      <c r="C151" s="192" t="s">
        <v>10</v>
      </c>
      <c r="D151" s="192" t="s">
        <v>137</v>
      </c>
      <c r="E151" s="193" t="s">
        <v>232</v>
      </c>
      <c r="F151" s="194" t="s">
        <v>233</v>
      </c>
      <c r="G151" s="195" t="s">
        <v>140</v>
      </c>
      <c r="H151" s="196">
        <v>404.91</v>
      </c>
      <c r="I151" s="197"/>
      <c r="J151" s="198">
        <f>ROUND(I151*H151,2)</f>
        <v>0</v>
      </c>
      <c r="K151" s="194" t="s">
        <v>141</v>
      </c>
      <c r="L151" s="58"/>
      <c r="M151" s="199" t="s">
        <v>21</v>
      </c>
      <c r="N151" s="200" t="s">
        <v>43</v>
      </c>
      <c r="O151" s="39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21" t="s">
        <v>142</v>
      </c>
      <c r="AT151" s="21" t="s">
        <v>137</v>
      </c>
      <c r="AU151" s="21" t="s">
        <v>143</v>
      </c>
      <c r="AY151" s="21" t="s">
        <v>132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1" t="s">
        <v>80</v>
      </c>
      <c r="BK151" s="203">
        <f>ROUND(I151*H151,2)</f>
        <v>0</v>
      </c>
      <c r="BL151" s="21" t="s">
        <v>142</v>
      </c>
      <c r="BM151" s="21" t="s">
        <v>234</v>
      </c>
    </row>
    <row r="152" spans="2:47" s="1" customFormat="1" ht="13.5">
      <c r="B152" s="38"/>
      <c r="C152" s="60"/>
      <c r="D152" s="204" t="s">
        <v>145</v>
      </c>
      <c r="E152" s="60"/>
      <c r="F152" s="205" t="s">
        <v>233</v>
      </c>
      <c r="G152" s="60"/>
      <c r="H152" s="60"/>
      <c r="I152" s="160"/>
      <c r="J152" s="60"/>
      <c r="K152" s="60"/>
      <c r="L152" s="58"/>
      <c r="M152" s="206"/>
      <c r="N152" s="39"/>
      <c r="O152" s="39"/>
      <c r="P152" s="39"/>
      <c r="Q152" s="39"/>
      <c r="R152" s="39"/>
      <c r="S152" s="39"/>
      <c r="T152" s="75"/>
      <c r="AT152" s="21" t="s">
        <v>145</v>
      </c>
      <c r="AU152" s="21" t="s">
        <v>143</v>
      </c>
    </row>
    <row r="153" spans="2:51" s="11" customFormat="1" ht="13.5">
      <c r="B153" s="207"/>
      <c r="C153" s="208"/>
      <c r="D153" s="204" t="s">
        <v>147</v>
      </c>
      <c r="E153" s="209" t="s">
        <v>21</v>
      </c>
      <c r="F153" s="210" t="s">
        <v>154</v>
      </c>
      <c r="G153" s="208"/>
      <c r="H153" s="211">
        <v>323.25</v>
      </c>
      <c r="I153" s="212"/>
      <c r="J153" s="208"/>
      <c r="K153" s="208"/>
      <c r="L153" s="213"/>
      <c r="M153" s="214"/>
      <c r="N153" s="215"/>
      <c r="O153" s="215"/>
      <c r="P153" s="215"/>
      <c r="Q153" s="215"/>
      <c r="R153" s="215"/>
      <c r="S153" s="215"/>
      <c r="T153" s="216"/>
      <c r="AT153" s="217" t="s">
        <v>147</v>
      </c>
      <c r="AU153" s="217" t="s">
        <v>143</v>
      </c>
      <c r="AV153" s="11" t="s">
        <v>82</v>
      </c>
      <c r="AW153" s="11" t="s">
        <v>35</v>
      </c>
      <c r="AX153" s="11" t="s">
        <v>72</v>
      </c>
      <c r="AY153" s="217" t="s">
        <v>132</v>
      </c>
    </row>
    <row r="154" spans="2:51" s="11" customFormat="1" ht="13.5">
      <c r="B154" s="207"/>
      <c r="C154" s="208"/>
      <c r="D154" s="218" t="s">
        <v>147</v>
      </c>
      <c r="E154" s="219" t="s">
        <v>21</v>
      </c>
      <c r="F154" s="220" t="s">
        <v>161</v>
      </c>
      <c r="G154" s="208"/>
      <c r="H154" s="221">
        <v>81.66</v>
      </c>
      <c r="I154" s="212"/>
      <c r="J154" s="208"/>
      <c r="K154" s="208"/>
      <c r="L154" s="213"/>
      <c r="M154" s="214"/>
      <c r="N154" s="215"/>
      <c r="O154" s="215"/>
      <c r="P154" s="215"/>
      <c r="Q154" s="215"/>
      <c r="R154" s="215"/>
      <c r="S154" s="215"/>
      <c r="T154" s="216"/>
      <c r="AT154" s="217" t="s">
        <v>147</v>
      </c>
      <c r="AU154" s="217" t="s">
        <v>143</v>
      </c>
      <c r="AV154" s="11" t="s">
        <v>82</v>
      </c>
      <c r="AW154" s="11" t="s">
        <v>35</v>
      </c>
      <c r="AX154" s="11" t="s">
        <v>72</v>
      </c>
      <c r="AY154" s="217" t="s">
        <v>132</v>
      </c>
    </row>
    <row r="155" spans="2:65" s="1" customFormat="1" ht="16.5" customHeight="1">
      <c r="B155" s="38"/>
      <c r="C155" s="192" t="s">
        <v>235</v>
      </c>
      <c r="D155" s="192" t="s">
        <v>137</v>
      </c>
      <c r="E155" s="193" t="s">
        <v>236</v>
      </c>
      <c r="F155" s="194" t="s">
        <v>237</v>
      </c>
      <c r="G155" s="195" t="s">
        <v>140</v>
      </c>
      <c r="H155" s="196">
        <v>31.79</v>
      </c>
      <c r="I155" s="197"/>
      <c r="J155" s="198">
        <f>ROUND(I155*H155,2)</f>
        <v>0</v>
      </c>
      <c r="K155" s="194" t="s">
        <v>141</v>
      </c>
      <c r="L155" s="58"/>
      <c r="M155" s="199" t="s">
        <v>21</v>
      </c>
      <c r="N155" s="200" t="s">
        <v>43</v>
      </c>
      <c r="O155" s="39"/>
      <c r="P155" s="201">
        <f>O155*H155</f>
        <v>0</v>
      </c>
      <c r="Q155" s="201">
        <v>0.0345</v>
      </c>
      <c r="R155" s="201">
        <f>Q155*H155</f>
        <v>1.0967550000000001</v>
      </c>
      <c r="S155" s="201">
        <v>0</v>
      </c>
      <c r="T155" s="202">
        <f>S155*H155</f>
        <v>0</v>
      </c>
      <c r="AR155" s="21" t="s">
        <v>142</v>
      </c>
      <c r="AT155" s="21" t="s">
        <v>137</v>
      </c>
      <c r="AU155" s="21" t="s">
        <v>143</v>
      </c>
      <c r="AY155" s="21" t="s">
        <v>132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1" t="s">
        <v>80</v>
      </c>
      <c r="BK155" s="203">
        <f>ROUND(I155*H155,2)</f>
        <v>0</v>
      </c>
      <c r="BL155" s="21" t="s">
        <v>142</v>
      </c>
      <c r="BM155" s="21" t="s">
        <v>238</v>
      </c>
    </row>
    <row r="156" spans="2:47" s="1" customFormat="1" ht="27">
      <c r="B156" s="38"/>
      <c r="C156" s="60"/>
      <c r="D156" s="204" t="s">
        <v>145</v>
      </c>
      <c r="E156" s="60"/>
      <c r="F156" s="205" t="s">
        <v>239</v>
      </c>
      <c r="G156" s="60"/>
      <c r="H156" s="60"/>
      <c r="I156" s="160"/>
      <c r="J156" s="60"/>
      <c r="K156" s="60"/>
      <c r="L156" s="58"/>
      <c r="M156" s="206"/>
      <c r="N156" s="39"/>
      <c r="O156" s="39"/>
      <c r="P156" s="39"/>
      <c r="Q156" s="39"/>
      <c r="R156" s="39"/>
      <c r="S156" s="39"/>
      <c r="T156" s="75"/>
      <c r="AT156" s="21" t="s">
        <v>145</v>
      </c>
      <c r="AU156" s="21" t="s">
        <v>143</v>
      </c>
    </row>
    <row r="157" spans="2:51" s="11" customFormat="1" ht="13.5">
      <c r="B157" s="207"/>
      <c r="C157" s="208"/>
      <c r="D157" s="218" t="s">
        <v>147</v>
      </c>
      <c r="E157" s="219" t="s">
        <v>21</v>
      </c>
      <c r="F157" s="220" t="s">
        <v>229</v>
      </c>
      <c r="G157" s="208"/>
      <c r="H157" s="221">
        <v>31.79</v>
      </c>
      <c r="I157" s="212"/>
      <c r="J157" s="208"/>
      <c r="K157" s="208"/>
      <c r="L157" s="213"/>
      <c r="M157" s="214"/>
      <c r="N157" s="215"/>
      <c r="O157" s="215"/>
      <c r="P157" s="215"/>
      <c r="Q157" s="215"/>
      <c r="R157" s="215"/>
      <c r="S157" s="215"/>
      <c r="T157" s="216"/>
      <c r="AT157" s="217" t="s">
        <v>147</v>
      </c>
      <c r="AU157" s="217" t="s">
        <v>143</v>
      </c>
      <c r="AV157" s="11" t="s">
        <v>82</v>
      </c>
      <c r="AW157" s="11" t="s">
        <v>35</v>
      </c>
      <c r="AX157" s="11" t="s">
        <v>72</v>
      </c>
      <c r="AY157" s="217" t="s">
        <v>132</v>
      </c>
    </row>
    <row r="158" spans="2:65" s="1" customFormat="1" ht="16.5" customHeight="1">
      <c r="B158" s="38"/>
      <c r="C158" s="192" t="s">
        <v>240</v>
      </c>
      <c r="D158" s="192" t="s">
        <v>137</v>
      </c>
      <c r="E158" s="193" t="s">
        <v>241</v>
      </c>
      <c r="F158" s="194" t="s">
        <v>242</v>
      </c>
      <c r="G158" s="195" t="s">
        <v>140</v>
      </c>
      <c r="H158" s="196">
        <v>3</v>
      </c>
      <c r="I158" s="197"/>
      <c r="J158" s="198">
        <f>ROUND(I158*H158,2)</f>
        <v>0</v>
      </c>
      <c r="K158" s="194" t="s">
        <v>141</v>
      </c>
      <c r="L158" s="58"/>
      <c r="M158" s="199" t="s">
        <v>21</v>
      </c>
      <c r="N158" s="200" t="s">
        <v>43</v>
      </c>
      <c r="O158" s="39"/>
      <c r="P158" s="201">
        <f>O158*H158</f>
        <v>0</v>
      </c>
      <c r="Q158" s="201">
        <v>0.09975</v>
      </c>
      <c r="R158" s="201">
        <f>Q158*H158</f>
        <v>0.29925</v>
      </c>
      <c r="S158" s="201">
        <v>0</v>
      </c>
      <c r="T158" s="202">
        <f>S158*H158</f>
        <v>0</v>
      </c>
      <c r="AR158" s="21" t="s">
        <v>142</v>
      </c>
      <c r="AT158" s="21" t="s">
        <v>137</v>
      </c>
      <c r="AU158" s="21" t="s">
        <v>143</v>
      </c>
      <c r="AY158" s="21" t="s">
        <v>132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1" t="s">
        <v>80</v>
      </c>
      <c r="BK158" s="203">
        <f>ROUND(I158*H158,2)</f>
        <v>0</v>
      </c>
      <c r="BL158" s="21" t="s">
        <v>142</v>
      </c>
      <c r="BM158" s="21" t="s">
        <v>243</v>
      </c>
    </row>
    <row r="159" spans="2:47" s="1" customFormat="1" ht="27">
      <c r="B159" s="38"/>
      <c r="C159" s="60"/>
      <c r="D159" s="204" t="s">
        <v>145</v>
      </c>
      <c r="E159" s="60"/>
      <c r="F159" s="205" t="s">
        <v>244</v>
      </c>
      <c r="G159" s="60"/>
      <c r="H159" s="60"/>
      <c r="I159" s="160"/>
      <c r="J159" s="60"/>
      <c r="K159" s="60"/>
      <c r="L159" s="58"/>
      <c r="M159" s="206"/>
      <c r="N159" s="39"/>
      <c r="O159" s="39"/>
      <c r="P159" s="39"/>
      <c r="Q159" s="39"/>
      <c r="R159" s="39"/>
      <c r="S159" s="39"/>
      <c r="T159" s="75"/>
      <c r="AT159" s="21" t="s">
        <v>145</v>
      </c>
      <c r="AU159" s="21" t="s">
        <v>143</v>
      </c>
    </row>
    <row r="160" spans="2:51" s="11" customFormat="1" ht="13.5">
      <c r="B160" s="207"/>
      <c r="C160" s="208"/>
      <c r="D160" s="218" t="s">
        <v>147</v>
      </c>
      <c r="E160" s="219" t="s">
        <v>21</v>
      </c>
      <c r="F160" s="220" t="s">
        <v>245</v>
      </c>
      <c r="G160" s="208"/>
      <c r="H160" s="221">
        <v>3</v>
      </c>
      <c r="I160" s="212"/>
      <c r="J160" s="208"/>
      <c r="K160" s="208"/>
      <c r="L160" s="213"/>
      <c r="M160" s="214"/>
      <c r="N160" s="215"/>
      <c r="O160" s="215"/>
      <c r="P160" s="215"/>
      <c r="Q160" s="215"/>
      <c r="R160" s="215"/>
      <c r="S160" s="215"/>
      <c r="T160" s="216"/>
      <c r="AT160" s="217" t="s">
        <v>147</v>
      </c>
      <c r="AU160" s="217" t="s">
        <v>143</v>
      </c>
      <c r="AV160" s="11" t="s">
        <v>82</v>
      </c>
      <c r="AW160" s="11" t="s">
        <v>35</v>
      </c>
      <c r="AX160" s="11" t="s">
        <v>72</v>
      </c>
      <c r="AY160" s="217" t="s">
        <v>132</v>
      </c>
    </row>
    <row r="161" spans="2:65" s="1" customFormat="1" ht="16.5" customHeight="1">
      <c r="B161" s="38"/>
      <c r="C161" s="192" t="s">
        <v>246</v>
      </c>
      <c r="D161" s="192" t="s">
        <v>137</v>
      </c>
      <c r="E161" s="193" t="s">
        <v>247</v>
      </c>
      <c r="F161" s="194" t="s">
        <v>248</v>
      </c>
      <c r="G161" s="195" t="s">
        <v>140</v>
      </c>
      <c r="H161" s="196">
        <v>3</v>
      </c>
      <c r="I161" s="197"/>
      <c r="J161" s="198">
        <f>ROUND(I161*H161,2)</f>
        <v>0</v>
      </c>
      <c r="K161" s="194" t="s">
        <v>141</v>
      </c>
      <c r="L161" s="58"/>
      <c r="M161" s="199" t="s">
        <v>21</v>
      </c>
      <c r="N161" s="200" t="s">
        <v>43</v>
      </c>
      <c r="O161" s="39"/>
      <c r="P161" s="201">
        <f>O161*H161</f>
        <v>0</v>
      </c>
      <c r="Q161" s="201">
        <v>0.00158</v>
      </c>
      <c r="R161" s="201">
        <f>Q161*H161</f>
        <v>0.00474</v>
      </c>
      <c r="S161" s="201">
        <v>0</v>
      </c>
      <c r="T161" s="202">
        <f>S161*H161</f>
        <v>0</v>
      </c>
      <c r="AR161" s="21" t="s">
        <v>142</v>
      </c>
      <c r="AT161" s="21" t="s">
        <v>137</v>
      </c>
      <c r="AU161" s="21" t="s">
        <v>143</v>
      </c>
      <c r="AY161" s="21" t="s">
        <v>132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21" t="s">
        <v>80</v>
      </c>
      <c r="BK161" s="203">
        <f>ROUND(I161*H161,2)</f>
        <v>0</v>
      </c>
      <c r="BL161" s="21" t="s">
        <v>142</v>
      </c>
      <c r="BM161" s="21" t="s">
        <v>249</v>
      </c>
    </row>
    <row r="162" spans="2:47" s="1" customFormat="1" ht="13.5">
      <c r="B162" s="38"/>
      <c r="C162" s="60"/>
      <c r="D162" s="204" t="s">
        <v>145</v>
      </c>
      <c r="E162" s="60"/>
      <c r="F162" s="205" t="s">
        <v>250</v>
      </c>
      <c r="G162" s="60"/>
      <c r="H162" s="60"/>
      <c r="I162" s="160"/>
      <c r="J162" s="60"/>
      <c r="K162" s="60"/>
      <c r="L162" s="58"/>
      <c r="M162" s="206"/>
      <c r="N162" s="39"/>
      <c r="O162" s="39"/>
      <c r="P162" s="39"/>
      <c r="Q162" s="39"/>
      <c r="R162" s="39"/>
      <c r="S162" s="39"/>
      <c r="T162" s="75"/>
      <c r="AT162" s="21" t="s">
        <v>145</v>
      </c>
      <c r="AU162" s="21" t="s">
        <v>143</v>
      </c>
    </row>
    <row r="163" spans="2:51" s="11" customFormat="1" ht="13.5">
      <c r="B163" s="207"/>
      <c r="C163" s="208"/>
      <c r="D163" s="204" t="s">
        <v>147</v>
      </c>
      <c r="E163" s="209" t="s">
        <v>21</v>
      </c>
      <c r="F163" s="210" t="s">
        <v>245</v>
      </c>
      <c r="G163" s="208"/>
      <c r="H163" s="211">
        <v>3</v>
      </c>
      <c r="I163" s="212"/>
      <c r="J163" s="208"/>
      <c r="K163" s="208"/>
      <c r="L163" s="213"/>
      <c r="M163" s="214"/>
      <c r="N163" s="215"/>
      <c r="O163" s="215"/>
      <c r="P163" s="215"/>
      <c r="Q163" s="215"/>
      <c r="R163" s="215"/>
      <c r="S163" s="215"/>
      <c r="T163" s="216"/>
      <c r="AT163" s="217" t="s">
        <v>147</v>
      </c>
      <c r="AU163" s="217" t="s">
        <v>143</v>
      </c>
      <c r="AV163" s="11" t="s">
        <v>82</v>
      </c>
      <c r="AW163" s="11" t="s">
        <v>35</v>
      </c>
      <c r="AX163" s="11" t="s">
        <v>72</v>
      </c>
      <c r="AY163" s="217" t="s">
        <v>132</v>
      </c>
    </row>
    <row r="164" spans="2:63" s="10" customFormat="1" ht="29.85" customHeight="1">
      <c r="B164" s="173"/>
      <c r="C164" s="174"/>
      <c r="D164" s="189" t="s">
        <v>71</v>
      </c>
      <c r="E164" s="190" t="s">
        <v>251</v>
      </c>
      <c r="F164" s="190" t="s">
        <v>252</v>
      </c>
      <c r="G164" s="174"/>
      <c r="H164" s="174"/>
      <c r="I164" s="177"/>
      <c r="J164" s="191">
        <f>BK164</f>
        <v>0</v>
      </c>
      <c r="K164" s="174"/>
      <c r="L164" s="179"/>
      <c r="M164" s="180"/>
      <c r="N164" s="181"/>
      <c r="O164" s="181"/>
      <c r="P164" s="182">
        <f>SUM(P165:P174)</f>
        <v>0</v>
      </c>
      <c r="Q164" s="181"/>
      <c r="R164" s="182">
        <f>SUM(R165:R174)</f>
        <v>0</v>
      </c>
      <c r="S164" s="181"/>
      <c r="T164" s="183">
        <f>SUM(T165:T174)</f>
        <v>0</v>
      </c>
      <c r="AR164" s="184" t="s">
        <v>80</v>
      </c>
      <c r="AT164" s="185" t="s">
        <v>71</v>
      </c>
      <c r="AU164" s="185" t="s">
        <v>80</v>
      </c>
      <c r="AY164" s="184" t="s">
        <v>132</v>
      </c>
      <c r="BK164" s="186">
        <f>SUM(BK165:BK174)</f>
        <v>0</v>
      </c>
    </row>
    <row r="165" spans="2:65" s="1" customFormat="1" ht="25.5" customHeight="1">
      <c r="B165" s="38"/>
      <c r="C165" s="192" t="s">
        <v>253</v>
      </c>
      <c r="D165" s="192" t="s">
        <v>137</v>
      </c>
      <c r="E165" s="193" t="s">
        <v>254</v>
      </c>
      <c r="F165" s="194" t="s">
        <v>255</v>
      </c>
      <c r="G165" s="195" t="s">
        <v>256</v>
      </c>
      <c r="H165" s="196">
        <v>6.278</v>
      </c>
      <c r="I165" s="197"/>
      <c r="J165" s="198">
        <f>ROUND(I165*H165,2)</f>
        <v>0</v>
      </c>
      <c r="K165" s="194" t="s">
        <v>141</v>
      </c>
      <c r="L165" s="58"/>
      <c r="M165" s="199" t="s">
        <v>21</v>
      </c>
      <c r="N165" s="200" t="s">
        <v>43</v>
      </c>
      <c r="O165" s="39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AR165" s="21" t="s">
        <v>142</v>
      </c>
      <c r="AT165" s="21" t="s">
        <v>137</v>
      </c>
      <c r="AU165" s="21" t="s">
        <v>82</v>
      </c>
      <c r="AY165" s="21" t="s">
        <v>132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21" t="s">
        <v>80</v>
      </c>
      <c r="BK165" s="203">
        <f>ROUND(I165*H165,2)</f>
        <v>0</v>
      </c>
      <c r="BL165" s="21" t="s">
        <v>142</v>
      </c>
      <c r="BM165" s="21" t="s">
        <v>257</v>
      </c>
    </row>
    <row r="166" spans="2:47" s="1" customFormat="1" ht="27">
      <c r="B166" s="38"/>
      <c r="C166" s="60"/>
      <c r="D166" s="218" t="s">
        <v>145</v>
      </c>
      <c r="E166" s="60"/>
      <c r="F166" s="222" t="s">
        <v>258</v>
      </c>
      <c r="G166" s="60"/>
      <c r="H166" s="60"/>
      <c r="I166" s="160"/>
      <c r="J166" s="60"/>
      <c r="K166" s="60"/>
      <c r="L166" s="58"/>
      <c r="M166" s="206"/>
      <c r="N166" s="39"/>
      <c r="O166" s="39"/>
      <c r="P166" s="39"/>
      <c r="Q166" s="39"/>
      <c r="R166" s="39"/>
      <c r="S166" s="39"/>
      <c r="T166" s="75"/>
      <c r="AT166" s="21" t="s">
        <v>145</v>
      </c>
      <c r="AU166" s="21" t="s">
        <v>82</v>
      </c>
    </row>
    <row r="167" spans="2:65" s="1" customFormat="1" ht="25.5" customHeight="1">
      <c r="B167" s="38"/>
      <c r="C167" s="192" t="s">
        <v>259</v>
      </c>
      <c r="D167" s="192" t="s">
        <v>137</v>
      </c>
      <c r="E167" s="193" t="s">
        <v>260</v>
      </c>
      <c r="F167" s="194" t="s">
        <v>261</v>
      </c>
      <c r="G167" s="195" t="s">
        <v>256</v>
      </c>
      <c r="H167" s="196">
        <v>6.278</v>
      </c>
      <c r="I167" s="197"/>
      <c r="J167" s="198">
        <f>ROUND(I167*H167,2)</f>
        <v>0</v>
      </c>
      <c r="K167" s="194" t="s">
        <v>141</v>
      </c>
      <c r="L167" s="58"/>
      <c r="M167" s="199" t="s">
        <v>21</v>
      </c>
      <c r="N167" s="200" t="s">
        <v>43</v>
      </c>
      <c r="O167" s="39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AR167" s="21" t="s">
        <v>142</v>
      </c>
      <c r="AT167" s="21" t="s">
        <v>137</v>
      </c>
      <c r="AU167" s="21" t="s">
        <v>82</v>
      </c>
      <c r="AY167" s="21" t="s">
        <v>132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21" t="s">
        <v>80</v>
      </c>
      <c r="BK167" s="203">
        <f>ROUND(I167*H167,2)</f>
        <v>0</v>
      </c>
      <c r="BL167" s="21" t="s">
        <v>142</v>
      </c>
      <c r="BM167" s="21" t="s">
        <v>262</v>
      </c>
    </row>
    <row r="168" spans="2:47" s="1" customFormat="1" ht="13.5">
      <c r="B168" s="38"/>
      <c r="C168" s="60"/>
      <c r="D168" s="218" t="s">
        <v>145</v>
      </c>
      <c r="E168" s="60"/>
      <c r="F168" s="222" t="s">
        <v>263</v>
      </c>
      <c r="G168" s="60"/>
      <c r="H168" s="60"/>
      <c r="I168" s="160"/>
      <c r="J168" s="60"/>
      <c r="K168" s="60"/>
      <c r="L168" s="58"/>
      <c r="M168" s="206"/>
      <c r="N168" s="39"/>
      <c r="O168" s="39"/>
      <c r="P168" s="39"/>
      <c r="Q168" s="39"/>
      <c r="R168" s="39"/>
      <c r="S168" s="39"/>
      <c r="T168" s="75"/>
      <c r="AT168" s="21" t="s">
        <v>145</v>
      </c>
      <c r="AU168" s="21" t="s">
        <v>82</v>
      </c>
    </row>
    <row r="169" spans="2:65" s="1" customFormat="1" ht="25.5" customHeight="1">
      <c r="B169" s="38"/>
      <c r="C169" s="192" t="s">
        <v>9</v>
      </c>
      <c r="D169" s="192" t="s">
        <v>137</v>
      </c>
      <c r="E169" s="193" t="s">
        <v>264</v>
      </c>
      <c r="F169" s="194" t="s">
        <v>265</v>
      </c>
      <c r="G169" s="195" t="s">
        <v>256</v>
      </c>
      <c r="H169" s="196">
        <v>87.892</v>
      </c>
      <c r="I169" s="197"/>
      <c r="J169" s="198">
        <f>ROUND(I169*H169,2)</f>
        <v>0</v>
      </c>
      <c r="K169" s="194" t="s">
        <v>141</v>
      </c>
      <c r="L169" s="58"/>
      <c r="M169" s="199" t="s">
        <v>21</v>
      </c>
      <c r="N169" s="200" t="s">
        <v>43</v>
      </c>
      <c r="O169" s="39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AR169" s="21" t="s">
        <v>142</v>
      </c>
      <c r="AT169" s="21" t="s">
        <v>137</v>
      </c>
      <c r="AU169" s="21" t="s">
        <v>82</v>
      </c>
      <c r="AY169" s="21" t="s">
        <v>132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1" t="s">
        <v>80</v>
      </c>
      <c r="BK169" s="203">
        <f>ROUND(I169*H169,2)</f>
        <v>0</v>
      </c>
      <c r="BL169" s="21" t="s">
        <v>142</v>
      </c>
      <c r="BM169" s="21" t="s">
        <v>266</v>
      </c>
    </row>
    <row r="170" spans="2:47" s="1" customFormat="1" ht="27">
      <c r="B170" s="38"/>
      <c r="C170" s="60"/>
      <c r="D170" s="204" t="s">
        <v>145</v>
      </c>
      <c r="E170" s="60"/>
      <c r="F170" s="205" t="s">
        <v>267</v>
      </c>
      <c r="G170" s="60"/>
      <c r="H170" s="60"/>
      <c r="I170" s="160"/>
      <c r="J170" s="60"/>
      <c r="K170" s="60"/>
      <c r="L170" s="58"/>
      <c r="M170" s="206"/>
      <c r="N170" s="39"/>
      <c r="O170" s="39"/>
      <c r="P170" s="39"/>
      <c r="Q170" s="39"/>
      <c r="R170" s="39"/>
      <c r="S170" s="39"/>
      <c r="T170" s="75"/>
      <c r="AT170" s="21" t="s">
        <v>145</v>
      </c>
      <c r="AU170" s="21" t="s">
        <v>82</v>
      </c>
    </row>
    <row r="171" spans="2:47" s="1" customFormat="1" ht="27">
      <c r="B171" s="38"/>
      <c r="C171" s="60"/>
      <c r="D171" s="204" t="s">
        <v>268</v>
      </c>
      <c r="E171" s="60"/>
      <c r="F171" s="223" t="s">
        <v>269</v>
      </c>
      <c r="G171" s="60"/>
      <c r="H171" s="60"/>
      <c r="I171" s="160"/>
      <c r="J171" s="60"/>
      <c r="K171" s="60"/>
      <c r="L171" s="58"/>
      <c r="M171" s="206"/>
      <c r="N171" s="39"/>
      <c r="O171" s="39"/>
      <c r="P171" s="39"/>
      <c r="Q171" s="39"/>
      <c r="R171" s="39"/>
      <c r="S171" s="39"/>
      <c r="T171" s="75"/>
      <c r="AT171" s="21" t="s">
        <v>268</v>
      </c>
      <c r="AU171" s="21" t="s">
        <v>82</v>
      </c>
    </row>
    <row r="172" spans="2:51" s="11" customFormat="1" ht="13.5">
      <c r="B172" s="207"/>
      <c r="C172" s="208"/>
      <c r="D172" s="218" t="s">
        <v>147</v>
      </c>
      <c r="E172" s="208"/>
      <c r="F172" s="220" t="s">
        <v>270</v>
      </c>
      <c r="G172" s="208"/>
      <c r="H172" s="221">
        <v>87.892</v>
      </c>
      <c r="I172" s="212"/>
      <c r="J172" s="208"/>
      <c r="K172" s="208"/>
      <c r="L172" s="213"/>
      <c r="M172" s="214"/>
      <c r="N172" s="215"/>
      <c r="O172" s="215"/>
      <c r="P172" s="215"/>
      <c r="Q172" s="215"/>
      <c r="R172" s="215"/>
      <c r="S172" s="215"/>
      <c r="T172" s="216"/>
      <c r="AT172" s="217" t="s">
        <v>147</v>
      </c>
      <c r="AU172" s="217" t="s">
        <v>82</v>
      </c>
      <c r="AV172" s="11" t="s">
        <v>82</v>
      </c>
      <c r="AW172" s="11" t="s">
        <v>6</v>
      </c>
      <c r="AX172" s="11" t="s">
        <v>80</v>
      </c>
      <c r="AY172" s="217" t="s">
        <v>132</v>
      </c>
    </row>
    <row r="173" spans="2:65" s="1" customFormat="1" ht="16.5" customHeight="1">
      <c r="B173" s="38"/>
      <c r="C173" s="192" t="s">
        <v>271</v>
      </c>
      <c r="D173" s="192" t="s">
        <v>137</v>
      </c>
      <c r="E173" s="193" t="s">
        <v>272</v>
      </c>
      <c r="F173" s="194" t="s">
        <v>273</v>
      </c>
      <c r="G173" s="195" t="s">
        <v>256</v>
      </c>
      <c r="H173" s="196">
        <v>6.278</v>
      </c>
      <c r="I173" s="197"/>
      <c r="J173" s="198">
        <f>ROUND(I173*H173,2)</f>
        <v>0</v>
      </c>
      <c r="K173" s="194" t="s">
        <v>141</v>
      </c>
      <c r="L173" s="58"/>
      <c r="M173" s="199" t="s">
        <v>21</v>
      </c>
      <c r="N173" s="200" t="s">
        <v>43</v>
      </c>
      <c r="O173" s="39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AR173" s="21" t="s">
        <v>142</v>
      </c>
      <c r="AT173" s="21" t="s">
        <v>137</v>
      </c>
      <c r="AU173" s="21" t="s">
        <v>82</v>
      </c>
      <c r="AY173" s="21" t="s">
        <v>132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21" t="s">
        <v>80</v>
      </c>
      <c r="BK173" s="203">
        <f>ROUND(I173*H173,2)</f>
        <v>0</v>
      </c>
      <c r="BL173" s="21" t="s">
        <v>142</v>
      </c>
      <c r="BM173" s="21" t="s">
        <v>274</v>
      </c>
    </row>
    <row r="174" spans="2:47" s="1" customFormat="1" ht="13.5">
      <c r="B174" s="38"/>
      <c r="C174" s="60"/>
      <c r="D174" s="204" t="s">
        <v>145</v>
      </c>
      <c r="E174" s="60"/>
      <c r="F174" s="205" t="s">
        <v>275</v>
      </c>
      <c r="G174" s="60"/>
      <c r="H174" s="60"/>
      <c r="I174" s="160"/>
      <c r="J174" s="60"/>
      <c r="K174" s="60"/>
      <c r="L174" s="58"/>
      <c r="M174" s="206"/>
      <c r="N174" s="39"/>
      <c r="O174" s="39"/>
      <c r="P174" s="39"/>
      <c r="Q174" s="39"/>
      <c r="R174" s="39"/>
      <c r="S174" s="39"/>
      <c r="T174" s="75"/>
      <c r="AT174" s="21" t="s">
        <v>145</v>
      </c>
      <c r="AU174" s="21" t="s">
        <v>82</v>
      </c>
    </row>
    <row r="175" spans="2:63" s="10" customFormat="1" ht="29.85" customHeight="1">
      <c r="B175" s="173"/>
      <c r="C175" s="174"/>
      <c r="D175" s="189" t="s">
        <v>71</v>
      </c>
      <c r="E175" s="190" t="s">
        <v>276</v>
      </c>
      <c r="F175" s="190" t="s">
        <v>277</v>
      </c>
      <c r="G175" s="174"/>
      <c r="H175" s="174"/>
      <c r="I175" s="177"/>
      <c r="J175" s="191">
        <f>BK175</f>
        <v>0</v>
      </c>
      <c r="K175" s="174"/>
      <c r="L175" s="179"/>
      <c r="M175" s="180"/>
      <c r="N175" s="181"/>
      <c r="O175" s="181"/>
      <c r="P175" s="182">
        <f>SUM(P176:P177)</f>
        <v>0</v>
      </c>
      <c r="Q175" s="181"/>
      <c r="R175" s="182">
        <f>SUM(R176:R177)</f>
        <v>0</v>
      </c>
      <c r="S175" s="181"/>
      <c r="T175" s="183">
        <f>SUM(T176:T177)</f>
        <v>0</v>
      </c>
      <c r="AR175" s="184" t="s">
        <v>80</v>
      </c>
      <c r="AT175" s="185" t="s">
        <v>71</v>
      </c>
      <c r="AU175" s="185" t="s">
        <v>80</v>
      </c>
      <c r="AY175" s="184" t="s">
        <v>132</v>
      </c>
      <c r="BK175" s="186">
        <f>SUM(BK176:BK177)</f>
        <v>0</v>
      </c>
    </row>
    <row r="176" spans="2:65" s="1" customFormat="1" ht="16.5" customHeight="1">
      <c r="B176" s="38"/>
      <c r="C176" s="192" t="s">
        <v>278</v>
      </c>
      <c r="D176" s="192" t="s">
        <v>137</v>
      </c>
      <c r="E176" s="193" t="s">
        <v>279</v>
      </c>
      <c r="F176" s="194" t="s">
        <v>280</v>
      </c>
      <c r="G176" s="195" t="s">
        <v>256</v>
      </c>
      <c r="H176" s="196">
        <v>6.499</v>
      </c>
      <c r="I176" s="197"/>
      <c r="J176" s="198">
        <f>ROUND(I176*H176,2)</f>
        <v>0</v>
      </c>
      <c r="K176" s="194" t="s">
        <v>141</v>
      </c>
      <c r="L176" s="58"/>
      <c r="M176" s="199" t="s">
        <v>21</v>
      </c>
      <c r="N176" s="200" t="s">
        <v>43</v>
      </c>
      <c r="O176" s="39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AR176" s="21" t="s">
        <v>142</v>
      </c>
      <c r="AT176" s="21" t="s">
        <v>137</v>
      </c>
      <c r="AU176" s="21" t="s">
        <v>82</v>
      </c>
      <c r="AY176" s="21" t="s">
        <v>132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21" t="s">
        <v>80</v>
      </c>
      <c r="BK176" s="203">
        <f>ROUND(I176*H176,2)</f>
        <v>0</v>
      </c>
      <c r="BL176" s="21" t="s">
        <v>142</v>
      </c>
      <c r="BM176" s="21" t="s">
        <v>281</v>
      </c>
    </row>
    <row r="177" spans="2:47" s="1" customFormat="1" ht="40.5">
      <c r="B177" s="38"/>
      <c r="C177" s="60"/>
      <c r="D177" s="204" t="s">
        <v>145</v>
      </c>
      <c r="E177" s="60"/>
      <c r="F177" s="205" t="s">
        <v>282</v>
      </c>
      <c r="G177" s="60"/>
      <c r="H177" s="60"/>
      <c r="I177" s="160"/>
      <c r="J177" s="60"/>
      <c r="K177" s="60"/>
      <c r="L177" s="58"/>
      <c r="M177" s="206"/>
      <c r="N177" s="39"/>
      <c r="O177" s="39"/>
      <c r="P177" s="39"/>
      <c r="Q177" s="39"/>
      <c r="R177" s="39"/>
      <c r="S177" s="39"/>
      <c r="T177" s="75"/>
      <c r="AT177" s="21" t="s">
        <v>145</v>
      </c>
      <c r="AU177" s="21" t="s">
        <v>82</v>
      </c>
    </row>
    <row r="178" spans="2:63" s="10" customFormat="1" ht="37.35" customHeight="1">
      <c r="B178" s="173"/>
      <c r="C178" s="174"/>
      <c r="D178" s="175" t="s">
        <v>71</v>
      </c>
      <c r="E178" s="176" t="s">
        <v>283</v>
      </c>
      <c r="F178" s="176" t="s">
        <v>284</v>
      </c>
      <c r="G178" s="174"/>
      <c r="H178" s="174"/>
      <c r="I178" s="177"/>
      <c r="J178" s="178">
        <f>BK178</f>
        <v>0</v>
      </c>
      <c r="K178" s="174"/>
      <c r="L178" s="179"/>
      <c r="M178" s="180"/>
      <c r="N178" s="181"/>
      <c r="O178" s="181"/>
      <c r="P178" s="182">
        <f>P179</f>
        <v>0</v>
      </c>
      <c r="Q178" s="181"/>
      <c r="R178" s="182">
        <f>R179</f>
        <v>0.47668510000000003</v>
      </c>
      <c r="S178" s="181"/>
      <c r="T178" s="183">
        <f>T179</f>
        <v>0</v>
      </c>
      <c r="AR178" s="184" t="s">
        <v>82</v>
      </c>
      <c r="AT178" s="185" t="s">
        <v>71</v>
      </c>
      <c r="AU178" s="185" t="s">
        <v>72</v>
      </c>
      <c r="AY178" s="184" t="s">
        <v>132</v>
      </c>
      <c r="BK178" s="186">
        <f>BK179</f>
        <v>0</v>
      </c>
    </row>
    <row r="179" spans="2:63" s="10" customFormat="1" ht="19.9" customHeight="1">
      <c r="B179" s="173"/>
      <c r="C179" s="174"/>
      <c r="D179" s="189" t="s">
        <v>71</v>
      </c>
      <c r="E179" s="190" t="s">
        <v>285</v>
      </c>
      <c r="F179" s="190" t="s">
        <v>286</v>
      </c>
      <c r="G179" s="174"/>
      <c r="H179" s="174"/>
      <c r="I179" s="177"/>
      <c r="J179" s="191">
        <f>BK179</f>
        <v>0</v>
      </c>
      <c r="K179" s="174"/>
      <c r="L179" s="179"/>
      <c r="M179" s="180"/>
      <c r="N179" s="181"/>
      <c r="O179" s="181"/>
      <c r="P179" s="182">
        <f>SUM(P180:P212)</f>
        <v>0</v>
      </c>
      <c r="Q179" s="181"/>
      <c r="R179" s="182">
        <f>SUM(R180:R212)</f>
        <v>0.47668510000000003</v>
      </c>
      <c r="S179" s="181"/>
      <c r="T179" s="183">
        <f>SUM(T180:T212)</f>
        <v>0</v>
      </c>
      <c r="AR179" s="184" t="s">
        <v>82</v>
      </c>
      <c r="AT179" s="185" t="s">
        <v>71</v>
      </c>
      <c r="AU179" s="185" t="s">
        <v>80</v>
      </c>
      <c r="AY179" s="184" t="s">
        <v>132</v>
      </c>
      <c r="BK179" s="186">
        <f>SUM(BK180:BK212)</f>
        <v>0</v>
      </c>
    </row>
    <row r="180" spans="2:65" s="1" customFormat="1" ht="16.5" customHeight="1">
      <c r="B180" s="38"/>
      <c r="C180" s="192" t="s">
        <v>287</v>
      </c>
      <c r="D180" s="192" t="s">
        <v>137</v>
      </c>
      <c r="E180" s="193" t="s">
        <v>288</v>
      </c>
      <c r="F180" s="194" t="s">
        <v>289</v>
      </c>
      <c r="G180" s="195" t="s">
        <v>140</v>
      </c>
      <c r="H180" s="196">
        <v>86</v>
      </c>
      <c r="I180" s="197"/>
      <c r="J180" s="198">
        <f>ROUND(I180*H180,2)</f>
        <v>0</v>
      </c>
      <c r="K180" s="194" t="s">
        <v>141</v>
      </c>
      <c r="L180" s="58"/>
      <c r="M180" s="199" t="s">
        <v>21</v>
      </c>
      <c r="N180" s="200" t="s">
        <v>43</v>
      </c>
      <c r="O180" s="39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AR180" s="21" t="s">
        <v>235</v>
      </c>
      <c r="AT180" s="21" t="s">
        <v>137</v>
      </c>
      <c r="AU180" s="21" t="s">
        <v>82</v>
      </c>
      <c r="AY180" s="21" t="s">
        <v>132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1" t="s">
        <v>80</v>
      </c>
      <c r="BK180" s="203">
        <f>ROUND(I180*H180,2)</f>
        <v>0</v>
      </c>
      <c r="BL180" s="21" t="s">
        <v>235</v>
      </c>
      <c r="BM180" s="21" t="s">
        <v>290</v>
      </c>
    </row>
    <row r="181" spans="2:47" s="1" customFormat="1" ht="13.5">
      <c r="B181" s="38"/>
      <c r="C181" s="60"/>
      <c r="D181" s="204" t="s">
        <v>145</v>
      </c>
      <c r="E181" s="60"/>
      <c r="F181" s="205" t="s">
        <v>291</v>
      </c>
      <c r="G181" s="60"/>
      <c r="H181" s="60"/>
      <c r="I181" s="160"/>
      <c r="J181" s="60"/>
      <c r="K181" s="60"/>
      <c r="L181" s="58"/>
      <c r="M181" s="206"/>
      <c r="N181" s="39"/>
      <c r="O181" s="39"/>
      <c r="P181" s="39"/>
      <c r="Q181" s="39"/>
      <c r="R181" s="39"/>
      <c r="S181" s="39"/>
      <c r="T181" s="75"/>
      <c r="AT181" s="21" t="s">
        <v>145</v>
      </c>
      <c r="AU181" s="21" t="s">
        <v>82</v>
      </c>
    </row>
    <row r="182" spans="2:51" s="11" customFormat="1" ht="13.5">
      <c r="B182" s="207"/>
      <c r="C182" s="208"/>
      <c r="D182" s="218" t="s">
        <v>147</v>
      </c>
      <c r="E182" s="219" t="s">
        <v>21</v>
      </c>
      <c r="F182" s="220" t="s">
        <v>292</v>
      </c>
      <c r="G182" s="208"/>
      <c r="H182" s="221">
        <v>86</v>
      </c>
      <c r="I182" s="212"/>
      <c r="J182" s="208"/>
      <c r="K182" s="208"/>
      <c r="L182" s="213"/>
      <c r="M182" s="214"/>
      <c r="N182" s="215"/>
      <c r="O182" s="215"/>
      <c r="P182" s="215"/>
      <c r="Q182" s="215"/>
      <c r="R182" s="215"/>
      <c r="S182" s="215"/>
      <c r="T182" s="216"/>
      <c r="AT182" s="217" t="s">
        <v>147</v>
      </c>
      <c r="AU182" s="217" t="s">
        <v>82</v>
      </c>
      <c r="AV182" s="11" t="s">
        <v>82</v>
      </c>
      <c r="AW182" s="11" t="s">
        <v>35</v>
      </c>
      <c r="AX182" s="11" t="s">
        <v>72</v>
      </c>
      <c r="AY182" s="217" t="s">
        <v>132</v>
      </c>
    </row>
    <row r="183" spans="2:65" s="1" customFormat="1" ht="16.5" customHeight="1">
      <c r="B183" s="38"/>
      <c r="C183" s="224" t="s">
        <v>293</v>
      </c>
      <c r="D183" s="224" t="s">
        <v>294</v>
      </c>
      <c r="E183" s="225" t="s">
        <v>295</v>
      </c>
      <c r="F183" s="226" t="s">
        <v>296</v>
      </c>
      <c r="G183" s="227" t="s">
        <v>140</v>
      </c>
      <c r="H183" s="228">
        <v>98.9</v>
      </c>
      <c r="I183" s="229"/>
      <c r="J183" s="230">
        <f>ROUND(I183*H183,2)</f>
        <v>0</v>
      </c>
      <c r="K183" s="226" t="s">
        <v>141</v>
      </c>
      <c r="L183" s="231"/>
      <c r="M183" s="232" t="s">
        <v>21</v>
      </c>
      <c r="N183" s="233" t="s">
        <v>43</v>
      </c>
      <c r="O183" s="39"/>
      <c r="P183" s="201">
        <f>O183*H183</f>
        <v>0</v>
      </c>
      <c r="Q183" s="201">
        <v>0.00035</v>
      </c>
      <c r="R183" s="201">
        <f>Q183*H183</f>
        <v>0.034615</v>
      </c>
      <c r="S183" s="201">
        <v>0</v>
      </c>
      <c r="T183" s="202">
        <f>S183*H183</f>
        <v>0</v>
      </c>
      <c r="AR183" s="21" t="s">
        <v>297</v>
      </c>
      <c r="AT183" s="21" t="s">
        <v>294</v>
      </c>
      <c r="AU183" s="21" t="s">
        <v>82</v>
      </c>
      <c r="AY183" s="21" t="s">
        <v>132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1" t="s">
        <v>80</v>
      </c>
      <c r="BK183" s="203">
        <f>ROUND(I183*H183,2)</f>
        <v>0</v>
      </c>
      <c r="BL183" s="21" t="s">
        <v>235</v>
      </c>
      <c r="BM183" s="21" t="s">
        <v>298</v>
      </c>
    </row>
    <row r="184" spans="2:47" s="1" customFormat="1" ht="13.5">
      <c r="B184" s="38"/>
      <c r="C184" s="60"/>
      <c r="D184" s="204" t="s">
        <v>145</v>
      </c>
      <c r="E184" s="60"/>
      <c r="F184" s="205" t="s">
        <v>299</v>
      </c>
      <c r="G184" s="60"/>
      <c r="H184" s="60"/>
      <c r="I184" s="160"/>
      <c r="J184" s="60"/>
      <c r="K184" s="60"/>
      <c r="L184" s="58"/>
      <c r="M184" s="206"/>
      <c r="N184" s="39"/>
      <c r="O184" s="39"/>
      <c r="P184" s="39"/>
      <c r="Q184" s="39"/>
      <c r="R184" s="39"/>
      <c r="S184" s="39"/>
      <c r="T184" s="75"/>
      <c r="AT184" s="21" t="s">
        <v>145</v>
      </c>
      <c r="AU184" s="21" t="s">
        <v>82</v>
      </c>
    </row>
    <row r="185" spans="2:51" s="11" customFormat="1" ht="13.5">
      <c r="B185" s="207"/>
      <c r="C185" s="208"/>
      <c r="D185" s="218" t="s">
        <v>147</v>
      </c>
      <c r="E185" s="208"/>
      <c r="F185" s="220" t="s">
        <v>300</v>
      </c>
      <c r="G185" s="208"/>
      <c r="H185" s="221">
        <v>98.9</v>
      </c>
      <c r="I185" s="212"/>
      <c r="J185" s="208"/>
      <c r="K185" s="208"/>
      <c r="L185" s="213"/>
      <c r="M185" s="214"/>
      <c r="N185" s="215"/>
      <c r="O185" s="215"/>
      <c r="P185" s="215"/>
      <c r="Q185" s="215"/>
      <c r="R185" s="215"/>
      <c r="S185" s="215"/>
      <c r="T185" s="216"/>
      <c r="AT185" s="217" t="s">
        <v>147</v>
      </c>
      <c r="AU185" s="217" t="s">
        <v>82</v>
      </c>
      <c r="AV185" s="11" t="s">
        <v>82</v>
      </c>
      <c r="AW185" s="11" t="s">
        <v>6</v>
      </c>
      <c r="AX185" s="11" t="s">
        <v>80</v>
      </c>
      <c r="AY185" s="217" t="s">
        <v>132</v>
      </c>
    </row>
    <row r="186" spans="2:65" s="1" customFormat="1" ht="16.5" customHeight="1">
      <c r="B186" s="38"/>
      <c r="C186" s="192" t="s">
        <v>301</v>
      </c>
      <c r="D186" s="192" t="s">
        <v>137</v>
      </c>
      <c r="E186" s="193" t="s">
        <v>302</v>
      </c>
      <c r="F186" s="194" t="s">
        <v>303</v>
      </c>
      <c r="G186" s="195" t="s">
        <v>140</v>
      </c>
      <c r="H186" s="196">
        <v>54.72</v>
      </c>
      <c r="I186" s="197"/>
      <c r="J186" s="198">
        <f>ROUND(I186*H186,2)</f>
        <v>0</v>
      </c>
      <c r="K186" s="194" t="s">
        <v>141</v>
      </c>
      <c r="L186" s="58"/>
      <c r="M186" s="199" t="s">
        <v>21</v>
      </c>
      <c r="N186" s="200" t="s">
        <v>43</v>
      </c>
      <c r="O186" s="39"/>
      <c r="P186" s="201">
        <f>O186*H186</f>
        <v>0</v>
      </c>
      <c r="Q186" s="201">
        <v>0.00012</v>
      </c>
      <c r="R186" s="201">
        <f>Q186*H186</f>
        <v>0.0065664</v>
      </c>
      <c r="S186" s="201">
        <v>0</v>
      </c>
      <c r="T186" s="202">
        <f>S186*H186</f>
        <v>0</v>
      </c>
      <c r="AR186" s="21" t="s">
        <v>235</v>
      </c>
      <c r="AT186" s="21" t="s">
        <v>137</v>
      </c>
      <c r="AU186" s="21" t="s">
        <v>82</v>
      </c>
      <c r="AY186" s="21" t="s">
        <v>132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21" t="s">
        <v>80</v>
      </c>
      <c r="BK186" s="203">
        <f>ROUND(I186*H186,2)</f>
        <v>0</v>
      </c>
      <c r="BL186" s="21" t="s">
        <v>235</v>
      </c>
      <c r="BM186" s="21" t="s">
        <v>304</v>
      </c>
    </row>
    <row r="187" spans="2:47" s="1" customFormat="1" ht="27">
      <c r="B187" s="38"/>
      <c r="C187" s="60"/>
      <c r="D187" s="204" t="s">
        <v>145</v>
      </c>
      <c r="E187" s="60"/>
      <c r="F187" s="205" t="s">
        <v>305</v>
      </c>
      <c r="G187" s="60"/>
      <c r="H187" s="60"/>
      <c r="I187" s="160"/>
      <c r="J187" s="60"/>
      <c r="K187" s="60"/>
      <c r="L187" s="58"/>
      <c r="M187" s="206"/>
      <c r="N187" s="39"/>
      <c r="O187" s="39"/>
      <c r="P187" s="39"/>
      <c r="Q187" s="39"/>
      <c r="R187" s="39"/>
      <c r="S187" s="39"/>
      <c r="T187" s="75"/>
      <c r="AT187" s="21" t="s">
        <v>145</v>
      </c>
      <c r="AU187" s="21" t="s">
        <v>82</v>
      </c>
    </row>
    <row r="188" spans="2:51" s="11" customFormat="1" ht="13.5">
      <c r="B188" s="207"/>
      <c r="C188" s="208"/>
      <c r="D188" s="218" t="s">
        <v>147</v>
      </c>
      <c r="E188" s="219" t="s">
        <v>21</v>
      </c>
      <c r="F188" s="220" t="s">
        <v>306</v>
      </c>
      <c r="G188" s="208"/>
      <c r="H188" s="221">
        <v>54.72</v>
      </c>
      <c r="I188" s="212"/>
      <c r="J188" s="208"/>
      <c r="K188" s="208"/>
      <c r="L188" s="213"/>
      <c r="M188" s="214"/>
      <c r="N188" s="215"/>
      <c r="O188" s="215"/>
      <c r="P188" s="215"/>
      <c r="Q188" s="215"/>
      <c r="R188" s="215"/>
      <c r="S188" s="215"/>
      <c r="T188" s="216"/>
      <c r="AT188" s="217" t="s">
        <v>147</v>
      </c>
      <c r="AU188" s="217" t="s">
        <v>82</v>
      </c>
      <c r="AV188" s="11" t="s">
        <v>82</v>
      </c>
      <c r="AW188" s="11" t="s">
        <v>35</v>
      </c>
      <c r="AX188" s="11" t="s">
        <v>72</v>
      </c>
      <c r="AY188" s="217" t="s">
        <v>132</v>
      </c>
    </row>
    <row r="189" spans="2:65" s="1" customFormat="1" ht="16.5" customHeight="1">
      <c r="B189" s="38"/>
      <c r="C189" s="192" t="s">
        <v>307</v>
      </c>
      <c r="D189" s="192" t="s">
        <v>137</v>
      </c>
      <c r="E189" s="193" t="s">
        <v>308</v>
      </c>
      <c r="F189" s="194" t="s">
        <v>309</v>
      </c>
      <c r="G189" s="195" t="s">
        <v>140</v>
      </c>
      <c r="H189" s="196">
        <v>404.91</v>
      </c>
      <c r="I189" s="197"/>
      <c r="J189" s="198">
        <f>ROUND(I189*H189,2)</f>
        <v>0</v>
      </c>
      <c r="K189" s="194" t="s">
        <v>141</v>
      </c>
      <c r="L189" s="58"/>
      <c r="M189" s="199" t="s">
        <v>21</v>
      </c>
      <c r="N189" s="200" t="s">
        <v>43</v>
      </c>
      <c r="O189" s="39"/>
      <c r="P189" s="201">
        <f>O189*H189</f>
        <v>0</v>
      </c>
      <c r="Q189" s="201">
        <v>0.00013</v>
      </c>
      <c r="R189" s="201">
        <f>Q189*H189</f>
        <v>0.0526383</v>
      </c>
      <c r="S189" s="201">
        <v>0</v>
      </c>
      <c r="T189" s="202">
        <f>S189*H189</f>
        <v>0</v>
      </c>
      <c r="AR189" s="21" t="s">
        <v>235</v>
      </c>
      <c r="AT189" s="21" t="s">
        <v>137</v>
      </c>
      <c r="AU189" s="21" t="s">
        <v>82</v>
      </c>
      <c r="AY189" s="21" t="s">
        <v>132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21" t="s">
        <v>80</v>
      </c>
      <c r="BK189" s="203">
        <f>ROUND(I189*H189,2)</f>
        <v>0</v>
      </c>
      <c r="BL189" s="21" t="s">
        <v>235</v>
      </c>
      <c r="BM189" s="21" t="s">
        <v>310</v>
      </c>
    </row>
    <row r="190" spans="2:47" s="1" customFormat="1" ht="27">
      <c r="B190" s="38"/>
      <c r="C190" s="60"/>
      <c r="D190" s="204" t="s">
        <v>145</v>
      </c>
      <c r="E190" s="60"/>
      <c r="F190" s="205" t="s">
        <v>311</v>
      </c>
      <c r="G190" s="60"/>
      <c r="H190" s="60"/>
      <c r="I190" s="160"/>
      <c r="J190" s="60"/>
      <c r="K190" s="60"/>
      <c r="L190" s="58"/>
      <c r="M190" s="206"/>
      <c r="N190" s="39"/>
      <c r="O190" s="39"/>
      <c r="P190" s="39"/>
      <c r="Q190" s="39"/>
      <c r="R190" s="39"/>
      <c r="S190" s="39"/>
      <c r="T190" s="75"/>
      <c r="AT190" s="21" t="s">
        <v>145</v>
      </c>
      <c r="AU190" s="21" t="s">
        <v>82</v>
      </c>
    </row>
    <row r="191" spans="2:51" s="11" customFormat="1" ht="13.5">
      <c r="B191" s="207"/>
      <c r="C191" s="208"/>
      <c r="D191" s="204" t="s">
        <v>147</v>
      </c>
      <c r="E191" s="209" t="s">
        <v>21</v>
      </c>
      <c r="F191" s="210" t="s">
        <v>312</v>
      </c>
      <c r="G191" s="208"/>
      <c r="H191" s="211">
        <v>187.49</v>
      </c>
      <c r="I191" s="212"/>
      <c r="J191" s="208"/>
      <c r="K191" s="208"/>
      <c r="L191" s="213"/>
      <c r="M191" s="214"/>
      <c r="N191" s="215"/>
      <c r="O191" s="215"/>
      <c r="P191" s="215"/>
      <c r="Q191" s="215"/>
      <c r="R191" s="215"/>
      <c r="S191" s="215"/>
      <c r="T191" s="216"/>
      <c r="AT191" s="217" t="s">
        <v>147</v>
      </c>
      <c r="AU191" s="217" t="s">
        <v>82</v>
      </c>
      <c r="AV191" s="11" t="s">
        <v>82</v>
      </c>
      <c r="AW191" s="11" t="s">
        <v>35</v>
      </c>
      <c r="AX191" s="11" t="s">
        <v>72</v>
      </c>
      <c r="AY191" s="217" t="s">
        <v>132</v>
      </c>
    </row>
    <row r="192" spans="2:51" s="11" customFormat="1" ht="13.5">
      <c r="B192" s="207"/>
      <c r="C192" s="208"/>
      <c r="D192" s="204" t="s">
        <v>147</v>
      </c>
      <c r="E192" s="209" t="s">
        <v>21</v>
      </c>
      <c r="F192" s="210" t="s">
        <v>313</v>
      </c>
      <c r="G192" s="208"/>
      <c r="H192" s="211">
        <v>49.44</v>
      </c>
      <c r="I192" s="212"/>
      <c r="J192" s="208"/>
      <c r="K192" s="208"/>
      <c r="L192" s="213"/>
      <c r="M192" s="214"/>
      <c r="N192" s="215"/>
      <c r="O192" s="215"/>
      <c r="P192" s="215"/>
      <c r="Q192" s="215"/>
      <c r="R192" s="215"/>
      <c r="S192" s="215"/>
      <c r="T192" s="216"/>
      <c r="AT192" s="217" t="s">
        <v>147</v>
      </c>
      <c r="AU192" s="217" t="s">
        <v>82</v>
      </c>
      <c r="AV192" s="11" t="s">
        <v>82</v>
      </c>
      <c r="AW192" s="11" t="s">
        <v>35</v>
      </c>
      <c r="AX192" s="11" t="s">
        <v>72</v>
      </c>
      <c r="AY192" s="217" t="s">
        <v>132</v>
      </c>
    </row>
    <row r="193" spans="2:51" s="11" customFormat="1" ht="13.5">
      <c r="B193" s="207"/>
      <c r="C193" s="208"/>
      <c r="D193" s="204" t="s">
        <v>147</v>
      </c>
      <c r="E193" s="209" t="s">
        <v>21</v>
      </c>
      <c r="F193" s="210" t="s">
        <v>314</v>
      </c>
      <c r="G193" s="208"/>
      <c r="H193" s="211">
        <v>66.82</v>
      </c>
      <c r="I193" s="212"/>
      <c r="J193" s="208"/>
      <c r="K193" s="208"/>
      <c r="L193" s="213"/>
      <c r="M193" s="214"/>
      <c r="N193" s="215"/>
      <c r="O193" s="215"/>
      <c r="P193" s="215"/>
      <c r="Q193" s="215"/>
      <c r="R193" s="215"/>
      <c r="S193" s="215"/>
      <c r="T193" s="216"/>
      <c r="AT193" s="217" t="s">
        <v>147</v>
      </c>
      <c r="AU193" s="217" t="s">
        <v>82</v>
      </c>
      <c r="AV193" s="11" t="s">
        <v>82</v>
      </c>
      <c r="AW193" s="11" t="s">
        <v>35</v>
      </c>
      <c r="AX193" s="11" t="s">
        <v>72</v>
      </c>
      <c r="AY193" s="217" t="s">
        <v>132</v>
      </c>
    </row>
    <row r="194" spans="2:51" s="11" customFormat="1" ht="13.5">
      <c r="B194" s="207"/>
      <c r="C194" s="208"/>
      <c r="D194" s="204" t="s">
        <v>147</v>
      </c>
      <c r="E194" s="209" t="s">
        <v>21</v>
      </c>
      <c r="F194" s="210" t="s">
        <v>315</v>
      </c>
      <c r="G194" s="208"/>
      <c r="H194" s="211">
        <v>18.2</v>
      </c>
      <c r="I194" s="212"/>
      <c r="J194" s="208"/>
      <c r="K194" s="208"/>
      <c r="L194" s="213"/>
      <c r="M194" s="214"/>
      <c r="N194" s="215"/>
      <c r="O194" s="215"/>
      <c r="P194" s="215"/>
      <c r="Q194" s="215"/>
      <c r="R194" s="215"/>
      <c r="S194" s="215"/>
      <c r="T194" s="216"/>
      <c r="AT194" s="217" t="s">
        <v>147</v>
      </c>
      <c r="AU194" s="217" t="s">
        <v>82</v>
      </c>
      <c r="AV194" s="11" t="s">
        <v>82</v>
      </c>
      <c r="AW194" s="11" t="s">
        <v>35</v>
      </c>
      <c r="AX194" s="11" t="s">
        <v>72</v>
      </c>
      <c r="AY194" s="217" t="s">
        <v>132</v>
      </c>
    </row>
    <row r="195" spans="2:51" s="11" customFormat="1" ht="13.5">
      <c r="B195" s="207"/>
      <c r="C195" s="208"/>
      <c r="D195" s="204" t="s">
        <v>147</v>
      </c>
      <c r="E195" s="209" t="s">
        <v>21</v>
      </c>
      <c r="F195" s="210" t="s">
        <v>316</v>
      </c>
      <c r="G195" s="208"/>
      <c r="H195" s="211">
        <v>1.3</v>
      </c>
      <c r="I195" s="212"/>
      <c r="J195" s="208"/>
      <c r="K195" s="208"/>
      <c r="L195" s="213"/>
      <c r="M195" s="214"/>
      <c r="N195" s="215"/>
      <c r="O195" s="215"/>
      <c r="P195" s="215"/>
      <c r="Q195" s="215"/>
      <c r="R195" s="215"/>
      <c r="S195" s="215"/>
      <c r="T195" s="216"/>
      <c r="AT195" s="217" t="s">
        <v>147</v>
      </c>
      <c r="AU195" s="217" t="s">
        <v>82</v>
      </c>
      <c r="AV195" s="11" t="s">
        <v>82</v>
      </c>
      <c r="AW195" s="11" t="s">
        <v>35</v>
      </c>
      <c r="AX195" s="11" t="s">
        <v>72</v>
      </c>
      <c r="AY195" s="217" t="s">
        <v>132</v>
      </c>
    </row>
    <row r="196" spans="2:51" s="11" customFormat="1" ht="13.5">
      <c r="B196" s="207"/>
      <c r="C196" s="208"/>
      <c r="D196" s="218" t="s">
        <v>147</v>
      </c>
      <c r="E196" s="219" t="s">
        <v>21</v>
      </c>
      <c r="F196" s="220" t="s">
        <v>317</v>
      </c>
      <c r="G196" s="208"/>
      <c r="H196" s="221">
        <v>81.66</v>
      </c>
      <c r="I196" s="212"/>
      <c r="J196" s="208"/>
      <c r="K196" s="208"/>
      <c r="L196" s="213"/>
      <c r="M196" s="214"/>
      <c r="N196" s="215"/>
      <c r="O196" s="215"/>
      <c r="P196" s="215"/>
      <c r="Q196" s="215"/>
      <c r="R196" s="215"/>
      <c r="S196" s="215"/>
      <c r="T196" s="216"/>
      <c r="AT196" s="217" t="s">
        <v>147</v>
      </c>
      <c r="AU196" s="217" t="s">
        <v>82</v>
      </c>
      <c r="AV196" s="11" t="s">
        <v>82</v>
      </c>
      <c r="AW196" s="11" t="s">
        <v>35</v>
      </c>
      <c r="AX196" s="11" t="s">
        <v>72</v>
      </c>
      <c r="AY196" s="217" t="s">
        <v>132</v>
      </c>
    </row>
    <row r="197" spans="2:65" s="1" customFormat="1" ht="16.5" customHeight="1">
      <c r="B197" s="38"/>
      <c r="C197" s="192" t="s">
        <v>318</v>
      </c>
      <c r="D197" s="192" t="s">
        <v>137</v>
      </c>
      <c r="E197" s="193" t="s">
        <v>319</v>
      </c>
      <c r="F197" s="194" t="s">
        <v>320</v>
      </c>
      <c r="G197" s="195" t="s">
        <v>140</v>
      </c>
      <c r="H197" s="196">
        <v>404.91</v>
      </c>
      <c r="I197" s="197"/>
      <c r="J197" s="198">
        <f>ROUND(I197*H197,2)</f>
        <v>0</v>
      </c>
      <c r="K197" s="194" t="s">
        <v>141</v>
      </c>
      <c r="L197" s="58"/>
      <c r="M197" s="199" t="s">
        <v>21</v>
      </c>
      <c r="N197" s="200" t="s">
        <v>43</v>
      </c>
      <c r="O197" s="39"/>
      <c r="P197" s="201">
        <f>O197*H197</f>
        <v>0</v>
      </c>
      <c r="Q197" s="201">
        <v>0.00092</v>
      </c>
      <c r="R197" s="201">
        <f>Q197*H197</f>
        <v>0.37251720000000005</v>
      </c>
      <c r="S197" s="201">
        <v>0</v>
      </c>
      <c r="T197" s="202">
        <f>S197*H197</f>
        <v>0</v>
      </c>
      <c r="AR197" s="21" t="s">
        <v>235</v>
      </c>
      <c r="AT197" s="21" t="s">
        <v>137</v>
      </c>
      <c r="AU197" s="21" t="s">
        <v>82</v>
      </c>
      <c r="AY197" s="21" t="s">
        <v>132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1" t="s">
        <v>80</v>
      </c>
      <c r="BK197" s="203">
        <f>ROUND(I197*H197,2)</f>
        <v>0</v>
      </c>
      <c r="BL197" s="21" t="s">
        <v>235</v>
      </c>
      <c r="BM197" s="21" t="s">
        <v>321</v>
      </c>
    </row>
    <row r="198" spans="2:47" s="1" customFormat="1" ht="27">
      <c r="B198" s="38"/>
      <c r="C198" s="60"/>
      <c r="D198" s="204" t="s">
        <v>145</v>
      </c>
      <c r="E198" s="60"/>
      <c r="F198" s="205" t="s">
        <v>322</v>
      </c>
      <c r="G198" s="60"/>
      <c r="H198" s="60"/>
      <c r="I198" s="160"/>
      <c r="J198" s="60"/>
      <c r="K198" s="60"/>
      <c r="L198" s="58"/>
      <c r="M198" s="206"/>
      <c r="N198" s="39"/>
      <c r="O198" s="39"/>
      <c r="P198" s="39"/>
      <c r="Q198" s="39"/>
      <c r="R198" s="39"/>
      <c r="S198" s="39"/>
      <c r="T198" s="75"/>
      <c r="AT198" s="21" t="s">
        <v>145</v>
      </c>
      <c r="AU198" s="21" t="s">
        <v>82</v>
      </c>
    </row>
    <row r="199" spans="2:51" s="11" customFormat="1" ht="13.5">
      <c r="B199" s="207"/>
      <c r="C199" s="208"/>
      <c r="D199" s="218" t="s">
        <v>147</v>
      </c>
      <c r="E199" s="219" t="s">
        <v>21</v>
      </c>
      <c r="F199" s="220" t="s">
        <v>323</v>
      </c>
      <c r="G199" s="208"/>
      <c r="H199" s="221">
        <v>404.91</v>
      </c>
      <c r="I199" s="212"/>
      <c r="J199" s="208"/>
      <c r="K199" s="208"/>
      <c r="L199" s="213"/>
      <c r="M199" s="214"/>
      <c r="N199" s="215"/>
      <c r="O199" s="215"/>
      <c r="P199" s="215"/>
      <c r="Q199" s="215"/>
      <c r="R199" s="215"/>
      <c r="S199" s="215"/>
      <c r="T199" s="216"/>
      <c r="AT199" s="217" t="s">
        <v>147</v>
      </c>
      <c r="AU199" s="217" t="s">
        <v>82</v>
      </c>
      <c r="AV199" s="11" t="s">
        <v>82</v>
      </c>
      <c r="AW199" s="11" t="s">
        <v>35</v>
      </c>
      <c r="AX199" s="11" t="s">
        <v>72</v>
      </c>
      <c r="AY199" s="217" t="s">
        <v>132</v>
      </c>
    </row>
    <row r="200" spans="2:65" s="1" customFormat="1" ht="25.5" customHeight="1">
      <c r="B200" s="38"/>
      <c r="C200" s="192" t="s">
        <v>324</v>
      </c>
      <c r="D200" s="192" t="s">
        <v>137</v>
      </c>
      <c r="E200" s="193" t="s">
        <v>325</v>
      </c>
      <c r="F200" s="194" t="s">
        <v>326</v>
      </c>
      <c r="G200" s="195" t="s">
        <v>140</v>
      </c>
      <c r="H200" s="196">
        <v>404.91</v>
      </c>
      <c r="I200" s="197"/>
      <c r="J200" s="198">
        <f>ROUND(I200*H200,2)</f>
        <v>0</v>
      </c>
      <c r="K200" s="194" t="s">
        <v>141</v>
      </c>
      <c r="L200" s="58"/>
      <c r="M200" s="199" t="s">
        <v>21</v>
      </c>
      <c r="N200" s="200" t="s">
        <v>43</v>
      </c>
      <c r="O200" s="39"/>
      <c r="P200" s="201">
        <f>O200*H200</f>
        <v>0</v>
      </c>
      <c r="Q200" s="201">
        <v>2E-05</v>
      </c>
      <c r="R200" s="201">
        <f>Q200*H200</f>
        <v>0.008098200000000002</v>
      </c>
      <c r="S200" s="201">
        <v>0</v>
      </c>
      <c r="T200" s="202">
        <f>S200*H200</f>
        <v>0</v>
      </c>
      <c r="AR200" s="21" t="s">
        <v>235</v>
      </c>
      <c r="AT200" s="21" t="s">
        <v>137</v>
      </c>
      <c r="AU200" s="21" t="s">
        <v>82</v>
      </c>
      <c r="AY200" s="21" t="s">
        <v>132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21" t="s">
        <v>80</v>
      </c>
      <c r="BK200" s="203">
        <f>ROUND(I200*H200,2)</f>
        <v>0</v>
      </c>
      <c r="BL200" s="21" t="s">
        <v>235</v>
      </c>
      <c r="BM200" s="21" t="s">
        <v>327</v>
      </c>
    </row>
    <row r="201" spans="2:47" s="1" customFormat="1" ht="27">
      <c r="B201" s="38"/>
      <c r="C201" s="60"/>
      <c r="D201" s="218" t="s">
        <v>145</v>
      </c>
      <c r="E201" s="60"/>
      <c r="F201" s="222" t="s">
        <v>328</v>
      </c>
      <c r="G201" s="60"/>
      <c r="H201" s="60"/>
      <c r="I201" s="160"/>
      <c r="J201" s="60"/>
      <c r="K201" s="60"/>
      <c r="L201" s="58"/>
      <c r="M201" s="206"/>
      <c r="N201" s="39"/>
      <c r="O201" s="39"/>
      <c r="P201" s="39"/>
      <c r="Q201" s="39"/>
      <c r="R201" s="39"/>
      <c r="S201" s="39"/>
      <c r="T201" s="75"/>
      <c r="AT201" s="21" t="s">
        <v>145</v>
      </c>
      <c r="AU201" s="21" t="s">
        <v>82</v>
      </c>
    </row>
    <row r="202" spans="2:65" s="1" customFormat="1" ht="16.5" customHeight="1">
      <c r="B202" s="38"/>
      <c r="C202" s="192" t="s">
        <v>329</v>
      </c>
      <c r="D202" s="192" t="s">
        <v>137</v>
      </c>
      <c r="E202" s="193" t="s">
        <v>330</v>
      </c>
      <c r="F202" s="194" t="s">
        <v>331</v>
      </c>
      <c r="G202" s="195" t="s">
        <v>140</v>
      </c>
      <c r="H202" s="196">
        <v>5</v>
      </c>
      <c r="I202" s="197"/>
      <c r="J202" s="198">
        <f>ROUND(I202*H202,2)</f>
        <v>0</v>
      </c>
      <c r="K202" s="194" t="s">
        <v>141</v>
      </c>
      <c r="L202" s="58"/>
      <c r="M202" s="199" t="s">
        <v>21</v>
      </c>
      <c r="N202" s="200" t="s">
        <v>43</v>
      </c>
      <c r="O202" s="39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AR202" s="21" t="s">
        <v>235</v>
      </c>
      <c r="AT202" s="21" t="s">
        <v>137</v>
      </c>
      <c r="AU202" s="21" t="s">
        <v>82</v>
      </c>
      <c r="AY202" s="21" t="s">
        <v>132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1" t="s">
        <v>80</v>
      </c>
      <c r="BK202" s="203">
        <f>ROUND(I202*H202,2)</f>
        <v>0</v>
      </c>
      <c r="BL202" s="21" t="s">
        <v>235</v>
      </c>
      <c r="BM202" s="21" t="s">
        <v>332</v>
      </c>
    </row>
    <row r="203" spans="2:47" s="1" customFormat="1" ht="13.5">
      <c r="B203" s="38"/>
      <c r="C203" s="60"/>
      <c r="D203" s="204" t="s">
        <v>145</v>
      </c>
      <c r="E203" s="60"/>
      <c r="F203" s="205" t="s">
        <v>333</v>
      </c>
      <c r="G203" s="60"/>
      <c r="H203" s="60"/>
      <c r="I203" s="160"/>
      <c r="J203" s="60"/>
      <c r="K203" s="60"/>
      <c r="L203" s="58"/>
      <c r="M203" s="206"/>
      <c r="N203" s="39"/>
      <c r="O203" s="39"/>
      <c r="P203" s="39"/>
      <c r="Q203" s="39"/>
      <c r="R203" s="39"/>
      <c r="S203" s="39"/>
      <c r="T203" s="75"/>
      <c r="AT203" s="21" t="s">
        <v>145</v>
      </c>
      <c r="AU203" s="21" t="s">
        <v>82</v>
      </c>
    </row>
    <row r="204" spans="2:51" s="11" customFormat="1" ht="13.5">
      <c r="B204" s="207"/>
      <c r="C204" s="208"/>
      <c r="D204" s="218" t="s">
        <v>147</v>
      </c>
      <c r="E204" s="219" t="s">
        <v>21</v>
      </c>
      <c r="F204" s="220" t="s">
        <v>334</v>
      </c>
      <c r="G204" s="208"/>
      <c r="H204" s="221">
        <v>5</v>
      </c>
      <c r="I204" s="212"/>
      <c r="J204" s="208"/>
      <c r="K204" s="208"/>
      <c r="L204" s="213"/>
      <c r="M204" s="214"/>
      <c r="N204" s="215"/>
      <c r="O204" s="215"/>
      <c r="P204" s="215"/>
      <c r="Q204" s="215"/>
      <c r="R204" s="215"/>
      <c r="S204" s="215"/>
      <c r="T204" s="216"/>
      <c r="AT204" s="217" t="s">
        <v>147</v>
      </c>
      <c r="AU204" s="217" t="s">
        <v>82</v>
      </c>
      <c r="AV204" s="11" t="s">
        <v>82</v>
      </c>
      <c r="AW204" s="11" t="s">
        <v>35</v>
      </c>
      <c r="AX204" s="11" t="s">
        <v>72</v>
      </c>
      <c r="AY204" s="217" t="s">
        <v>132</v>
      </c>
    </row>
    <row r="205" spans="2:65" s="1" customFormat="1" ht="16.5" customHeight="1">
      <c r="B205" s="38"/>
      <c r="C205" s="192" t="s">
        <v>335</v>
      </c>
      <c r="D205" s="192" t="s">
        <v>137</v>
      </c>
      <c r="E205" s="193" t="s">
        <v>336</v>
      </c>
      <c r="F205" s="194" t="s">
        <v>337</v>
      </c>
      <c r="G205" s="195" t="s">
        <v>140</v>
      </c>
      <c r="H205" s="196">
        <v>5</v>
      </c>
      <c r="I205" s="197"/>
      <c r="J205" s="198">
        <f>ROUND(I205*H205,2)</f>
        <v>0</v>
      </c>
      <c r="K205" s="194" t="s">
        <v>141</v>
      </c>
      <c r="L205" s="58"/>
      <c r="M205" s="199" t="s">
        <v>21</v>
      </c>
      <c r="N205" s="200" t="s">
        <v>43</v>
      </c>
      <c r="O205" s="39"/>
      <c r="P205" s="201">
        <f>O205*H205</f>
        <v>0</v>
      </c>
      <c r="Q205" s="201">
        <v>7E-05</v>
      </c>
      <c r="R205" s="201">
        <f>Q205*H205</f>
        <v>0.00034999999999999994</v>
      </c>
      <c r="S205" s="201">
        <v>0</v>
      </c>
      <c r="T205" s="202">
        <f>S205*H205</f>
        <v>0</v>
      </c>
      <c r="AR205" s="21" t="s">
        <v>235</v>
      </c>
      <c r="AT205" s="21" t="s">
        <v>137</v>
      </c>
      <c r="AU205" s="21" t="s">
        <v>82</v>
      </c>
      <c r="AY205" s="21" t="s">
        <v>132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21" t="s">
        <v>80</v>
      </c>
      <c r="BK205" s="203">
        <f>ROUND(I205*H205,2)</f>
        <v>0</v>
      </c>
      <c r="BL205" s="21" t="s">
        <v>235</v>
      </c>
      <c r="BM205" s="21" t="s">
        <v>338</v>
      </c>
    </row>
    <row r="206" spans="2:47" s="1" customFormat="1" ht="27">
      <c r="B206" s="38"/>
      <c r="C206" s="60"/>
      <c r="D206" s="218" t="s">
        <v>145</v>
      </c>
      <c r="E206" s="60"/>
      <c r="F206" s="222" t="s">
        <v>339</v>
      </c>
      <c r="G206" s="60"/>
      <c r="H206" s="60"/>
      <c r="I206" s="160"/>
      <c r="J206" s="60"/>
      <c r="K206" s="60"/>
      <c r="L206" s="58"/>
      <c r="M206" s="206"/>
      <c r="N206" s="39"/>
      <c r="O206" s="39"/>
      <c r="P206" s="39"/>
      <c r="Q206" s="39"/>
      <c r="R206" s="39"/>
      <c r="S206" s="39"/>
      <c r="T206" s="75"/>
      <c r="AT206" s="21" t="s">
        <v>145</v>
      </c>
      <c r="AU206" s="21" t="s">
        <v>82</v>
      </c>
    </row>
    <row r="207" spans="2:65" s="1" customFormat="1" ht="25.5" customHeight="1">
      <c r="B207" s="38"/>
      <c r="C207" s="192" t="s">
        <v>297</v>
      </c>
      <c r="D207" s="192" t="s">
        <v>137</v>
      </c>
      <c r="E207" s="193" t="s">
        <v>340</v>
      </c>
      <c r="F207" s="194" t="s">
        <v>341</v>
      </c>
      <c r="G207" s="195" t="s">
        <v>140</v>
      </c>
      <c r="H207" s="196">
        <v>5</v>
      </c>
      <c r="I207" s="197"/>
      <c r="J207" s="198">
        <f>ROUND(I207*H207,2)</f>
        <v>0</v>
      </c>
      <c r="K207" s="194" t="s">
        <v>141</v>
      </c>
      <c r="L207" s="58"/>
      <c r="M207" s="199" t="s">
        <v>21</v>
      </c>
      <c r="N207" s="200" t="s">
        <v>43</v>
      </c>
      <c r="O207" s="39"/>
      <c r="P207" s="201">
        <f>O207*H207</f>
        <v>0</v>
      </c>
      <c r="Q207" s="201">
        <v>0.00014</v>
      </c>
      <c r="R207" s="201">
        <f>Q207*H207</f>
        <v>0.0006999999999999999</v>
      </c>
      <c r="S207" s="201">
        <v>0</v>
      </c>
      <c r="T207" s="202">
        <f>S207*H207</f>
        <v>0</v>
      </c>
      <c r="AR207" s="21" t="s">
        <v>235</v>
      </c>
      <c r="AT207" s="21" t="s">
        <v>137</v>
      </c>
      <c r="AU207" s="21" t="s">
        <v>82</v>
      </c>
      <c r="AY207" s="21" t="s">
        <v>132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21" t="s">
        <v>80</v>
      </c>
      <c r="BK207" s="203">
        <f>ROUND(I207*H207,2)</f>
        <v>0</v>
      </c>
      <c r="BL207" s="21" t="s">
        <v>235</v>
      </c>
      <c r="BM207" s="21" t="s">
        <v>342</v>
      </c>
    </row>
    <row r="208" spans="2:47" s="1" customFormat="1" ht="13.5">
      <c r="B208" s="38"/>
      <c r="C208" s="60"/>
      <c r="D208" s="218" t="s">
        <v>145</v>
      </c>
      <c r="E208" s="60"/>
      <c r="F208" s="222" t="s">
        <v>343</v>
      </c>
      <c r="G208" s="60"/>
      <c r="H208" s="60"/>
      <c r="I208" s="160"/>
      <c r="J208" s="60"/>
      <c r="K208" s="60"/>
      <c r="L208" s="58"/>
      <c r="M208" s="206"/>
      <c r="N208" s="39"/>
      <c r="O208" s="39"/>
      <c r="P208" s="39"/>
      <c r="Q208" s="39"/>
      <c r="R208" s="39"/>
      <c r="S208" s="39"/>
      <c r="T208" s="75"/>
      <c r="AT208" s="21" t="s">
        <v>145</v>
      </c>
      <c r="AU208" s="21" t="s">
        <v>82</v>
      </c>
    </row>
    <row r="209" spans="2:65" s="1" customFormat="1" ht="16.5" customHeight="1">
      <c r="B209" s="38"/>
      <c r="C209" s="192" t="s">
        <v>344</v>
      </c>
      <c r="D209" s="192" t="s">
        <v>137</v>
      </c>
      <c r="E209" s="193" t="s">
        <v>345</v>
      </c>
      <c r="F209" s="194" t="s">
        <v>346</v>
      </c>
      <c r="G209" s="195" t="s">
        <v>140</v>
      </c>
      <c r="H209" s="196">
        <v>10</v>
      </c>
      <c r="I209" s="197"/>
      <c r="J209" s="198">
        <f>ROUND(I209*H209,2)</f>
        <v>0</v>
      </c>
      <c r="K209" s="194" t="s">
        <v>141</v>
      </c>
      <c r="L209" s="58"/>
      <c r="M209" s="199" t="s">
        <v>21</v>
      </c>
      <c r="N209" s="200" t="s">
        <v>43</v>
      </c>
      <c r="O209" s="39"/>
      <c r="P209" s="201">
        <f>O209*H209</f>
        <v>0</v>
      </c>
      <c r="Q209" s="201">
        <v>0.00012</v>
      </c>
      <c r="R209" s="201">
        <f>Q209*H209</f>
        <v>0.0012000000000000001</v>
      </c>
      <c r="S209" s="201">
        <v>0</v>
      </c>
      <c r="T209" s="202">
        <f>S209*H209</f>
        <v>0</v>
      </c>
      <c r="AR209" s="21" t="s">
        <v>235</v>
      </c>
      <c r="AT209" s="21" t="s">
        <v>137</v>
      </c>
      <c r="AU209" s="21" t="s">
        <v>82</v>
      </c>
      <c r="AY209" s="21" t="s">
        <v>132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21" t="s">
        <v>80</v>
      </c>
      <c r="BK209" s="203">
        <f>ROUND(I209*H209,2)</f>
        <v>0</v>
      </c>
      <c r="BL209" s="21" t="s">
        <v>235</v>
      </c>
      <c r="BM209" s="21" t="s">
        <v>347</v>
      </c>
    </row>
    <row r="210" spans="2:47" s="1" customFormat="1" ht="13.5">
      <c r="B210" s="38"/>
      <c r="C210" s="60"/>
      <c r="D210" s="204" t="s">
        <v>145</v>
      </c>
      <c r="E210" s="60"/>
      <c r="F210" s="205" t="s">
        <v>348</v>
      </c>
      <c r="G210" s="60"/>
      <c r="H210" s="60"/>
      <c r="I210" s="160"/>
      <c r="J210" s="60"/>
      <c r="K210" s="60"/>
      <c r="L210" s="58"/>
      <c r="M210" s="206"/>
      <c r="N210" s="39"/>
      <c r="O210" s="39"/>
      <c r="P210" s="39"/>
      <c r="Q210" s="39"/>
      <c r="R210" s="39"/>
      <c r="S210" s="39"/>
      <c r="T210" s="75"/>
      <c r="AT210" s="21" t="s">
        <v>145</v>
      </c>
      <c r="AU210" s="21" t="s">
        <v>82</v>
      </c>
    </row>
    <row r="211" spans="2:47" s="1" customFormat="1" ht="27">
      <c r="B211" s="38"/>
      <c r="C211" s="60"/>
      <c r="D211" s="204" t="s">
        <v>268</v>
      </c>
      <c r="E211" s="60"/>
      <c r="F211" s="223" t="s">
        <v>349</v>
      </c>
      <c r="G211" s="60"/>
      <c r="H211" s="60"/>
      <c r="I211" s="160"/>
      <c r="J211" s="60"/>
      <c r="K211" s="60"/>
      <c r="L211" s="58"/>
      <c r="M211" s="206"/>
      <c r="N211" s="39"/>
      <c r="O211" s="39"/>
      <c r="P211" s="39"/>
      <c r="Q211" s="39"/>
      <c r="R211" s="39"/>
      <c r="S211" s="39"/>
      <c r="T211" s="75"/>
      <c r="AT211" s="21" t="s">
        <v>268</v>
      </c>
      <c r="AU211" s="21" t="s">
        <v>82</v>
      </c>
    </row>
    <row r="212" spans="2:51" s="11" customFormat="1" ht="13.5">
      <c r="B212" s="207"/>
      <c r="C212" s="208"/>
      <c r="D212" s="204" t="s">
        <v>147</v>
      </c>
      <c r="E212" s="208"/>
      <c r="F212" s="210" t="s">
        <v>350</v>
      </c>
      <c r="G212" s="208"/>
      <c r="H212" s="211">
        <v>10</v>
      </c>
      <c r="I212" s="212"/>
      <c r="J212" s="208"/>
      <c r="K212" s="208"/>
      <c r="L212" s="213"/>
      <c r="M212" s="234"/>
      <c r="N212" s="235"/>
      <c r="O212" s="235"/>
      <c r="P212" s="235"/>
      <c r="Q212" s="235"/>
      <c r="R212" s="235"/>
      <c r="S212" s="235"/>
      <c r="T212" s="236"/>
      <c r="AT212" s="217" t="s">
        <v>147</v>
      </c>
      <c r="AU212" s="217" t="s">
        <v>82</v>
      </c>
      <c r="AV212" s="11" t="s">
        <v>82</v>
      </c>
      <c r="AW212" s="11" t="s">
        <v>6</v>
      </c>
      <c r="AX212" s="11" t="s">
        <v>80</v>
      </c>
      <c r="AY212" s="217" t="s">
        <v>132</v>
      </c>
    </row>
    <row r="213" spans="2:12" s="1" customFormat="1" ht="6.95" customHeight="1">
      <c r="B213" s="53"/>
      <c r="C213" s="54"/>
      <c r="D213" s="54"/>
      <c r="E213" s="54"/>
      <c r="F213" s="54"/>
      <c r="G213" s="54"/>
      <c r="H213" s="54"/>
      <c r="I213" s="136"/>
      <c r="J213" s="54"/>
      <c r="K213" s="54"/>
      <c r="L213" s="58"/>
    </row>
  </sheetData>
  <sheetProtection password="CC35" sheet="1" objects="1" scenarios="1" formatCells="0" formatColumns="0" formatRows="0" sort="0" autoFilter="0"/>
  <autoFilter ref="C86:K212"/>
  <mergeCells count="10">
    <mergeCell ref="J51:J52"/>
    <mergeCell ref="E77:H77"/>
    <mergeCell ref="E79:H7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92</v>
      </c>
      <c r="G1" s="361" t="s">
        <v>93</v>
      </c>
      <c r="H1" s="361"/>
      <c r="I1" s="112"/>
      <c r="J1" s="111" t="s">
        <v>94</v>
      </c>
      <c r="K1" s="110" t="s">
        <v>95</v>
      </c>
      <c r="L1" s="111" t="s">
        <v>96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21" t="s">
        <v>85</v>
      </c>
    </row>
    <row r="3" spans="2:46" ht="6.9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82</v>
      </c>
    </row>
    <row r="4" spans="2:46" ht="36.95" customHeight="1">
      <c r="B4" s="25"/>
      <c r="C4" s="26"/>
      <c r="D4" s="27" t="s">
        <v>97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5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16.5" customHeight="1">
      <c r="B7" s="25"/>
      <c r="C7" s="26"/>
      <c r="D7" s="26"/>
      <c r="E7" s="362" t="str">
        <f>'Rekapitulace stavby'!K6</f>
        <v>Oprava a nátěr fasády objektu muzea Jáchymov</v>
      </c>
      <c r="F7" s="363"/>
      <c r="G7" s="363"/>
      <c r="H7" s="363"/>
      <c r="I7" s="114"/>
      <c r="J7" s="26"/>
      <c r="K7" s="28"/>
    </row>
    <row r="8" spans="2:11" s="1" customFormat="1" ht="15">
      <c r="B8" s="38"/>
      <c r="C8" s="39"/>
      <c r="D8" s="34" t="s">
        <v>98</v>
      </c>
      <c r="E8" s="39"/>
      <c r="F8" s="39"/>
      <c r="G8" s="39"/>
      <c r="H8" s="39"/>
      <c r="I8" s="115"/>
      <c r="J8" s="39"/>
      <c r="K8" s="42"/>
    </row>
    <row r="9" spans="2:11" s="1" customFormat="1" ht="36.95" customHeight="1">
      <c r="B9" s="38"/>
      <c r="C9" s="39"/>
      <c r="D9" s="39"/>
      <c r="E9" s="364" t="s">
        <v>351</v>
      </c>
      <c r="F9" s="365"/>
      <c r="G9" s="365"/>
      <c r="H9" s="365"/>
      <c r="I9" s="115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6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6" t="s">
        <v>25</v>
      </c>
      <c r="J12" s="117" t="str">
        <f>'Rekapitulace stavby'!AN8</f>
        <v>4.6.2017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6" t="s">
        <v>28</v>
      </c>
      <c r="J14" s="32" t="s">
        <v>21</v>
      </c>
      <c r="K14" s="42"/>
    </row>
    <row r="15" spans="2:11" s="1" customFormat="1" ht="18" customHeight="1">
      <c r="B15" s="38"/>
      <c r="C15" s="39"/>
      <c r="D15" s="39"/>
      <c r="E15" s="32" t="s">
        <v>29</v>
      </c>
      <c r="F15" s="39"/>
      <c r="G15" s="39"/>
      <c r="H15" s="39"/>
      <c r="I15" s="116" t="s">
        <v>30</v>
      </c>
      <c r="J15" s="32" t="s">
        <v>21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5" customHeight="1">
      <c r="B17" s="38"/>
      <c r="C17" s="39"/>
      <c r="D17" s="34" t="s">
        <v>31</v>
      </c>
      <c r="E17" s="39"/>
      <c r="F17" s="39"/>
      <c r="G17" s="39"/>
      <c r="H17" s="39"/>
      <c r="I17" s="116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30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5" customHeight="1">
      <c r="B20" s="38"/>
      <c r="C20" s="39"/>
      <c r="D20" s="34" t="s">
        <v>33</v>
      </c>
      <c r="E20" s="39"/>
      <c r="F20" s="39"/>
      <c r="G20" s="39"/>
      <c r="H20" s="39"/>
      <c r="I20" s="116" t="s">
        <v>28</v>
      </c>
      <c r="J20" s="32" t="s">
        <v>21</v>
      </c>
      <c r="K20" s="42"/>
    </row>
    <row r="21" spans="2:11" s="1" customFormat="1" ht="18" customHeight="1">
      <c r="B21" s="38"/>
      <c r="C21" s="39"/>
      <c r="D21" s="39"/>
      <c r="E21" s="32" t="s">
        <v>34</v>
      </c>
      <c r="F21" s="39"/>
      <c r="G21" s="39"/>
      <c r="H21" s="39"/>
      <c r="I21" s="116" t="s">
        <v>30</v>
      </c>
      <c r="J21" s="32" t="s">
        <v>21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5" customHeight="1">
      <c r="B23" s="38"/>
      <c r="C23" s="39"/>
      <c r="D23" s="34" t="s">
        <v>36</v>
      </c>
      <c r="E23" s="39"/>
      <c r="F23" s="39"/>
      <c r="G23" s="39"/>
      <c r="H23" s="39"/>
      <c r="I23" s="115"/>
      <c r="J23" s="39"/>
      <c r="K23" s="42"/>
    </row>
    <row r="24" spans="2:11" s="6" customFormat="1" ht="16.5" customHeight="1">
      <c r="B24" s="118"/>
      <c r="C24" s="119"/>
      <c r="D24" s="119"/>
      <c r="E24" s="353" t="s">
        <v>21</v>
      </c>
      <c r="F24" s="353"/>
      <c r="G24" s="353"/>
      <c r="H24" s="353"/>
      <c r="I24" s="120"/>
      <c r="J24" s="119"/>
      <c r="K24" s="121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38</v>
      </c>
      <c r="E27" s="39"/>
      <c r="F27" s="39"/>
      <c r="G27" s="39"/>
      <c r="H27" s="39"/>
      <c r="I27" s="115"/>
      <c r="J27" s="125">
        <f>ROUND(J87,2)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5" customHeight="1">
      <c r="B29" s="38"/>
      <c r="C29" s="39"/>
      <c r="D29" s="39"/>
      <c r="E29" s="39"/>
      <c r="F29" s="43" t="s">
        <v>40</v>
      </c>
      <c r="G29" s="39"/>
      <c r="H29" s="39"/>
      <c r="I29" s="126" t="s">
        <v>39</v>
      </c>
      <c r="J29" s="43" t="s">
        <v>41</v>
      </c>
      <c r="K29" s="42"/>
    </row>
    <row r="30" spans="2:11" s="1" customFormat="1" ht="14.45" customHeight="1">
      <c r="B30" s="38"/>
      <c r="C30" s="39"/>
      <c r="D30" s="46" t="s">
        <v>42</v>
      </c>
      <c r="E30" s="46" t="s">
        <v>43</v>
      </c>
      <c r="F30" s="127">
        <f>ROUND(SUM(BE87:BE209),2)</f>
        <v>0</v>
      </c>
      <c r="G30" s="39"/>
      <c r="H30" s="39"/>
      <c r="I30" s="128">
        <v>0.21</v>
      </c>
      <c r="J30" s="127">
        <f>ROUND(ROUND((SUM(BE87:BE209)),2)*I30,2)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44</v>
      </c>
      <c r="F31" s="127">
        <f>ROUND(SUM(BF87:BF209),2)</f>
        <v>0</v>
      </c>
      <c r="G31" s="39"/>
      <c r="H31" s="39"/>
      <c r="I31" s="128">
        <v>0.15</v>
      </c>
      <c r="J31" s="127">
        <f>ROUND(ROUND((SUM(BF87:BF209)),2)*I31,2)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45</v>
      </c>
      <c r="F32" s="127">
        <f>ROUND(SUM(BG87:BG209),2)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46</v>
      </c>
      <c r="F33" s="127">
        <f>ROUND(SUM(BH87:BH209),2)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47</v>
      </c>
      <c r="F34" s="127">
        <f>ROUND(SUM(BI87:BI209),2)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48</v>
      </c>
      <c r="E36" s="76"/>
      <c r="F36" s="76"/>
      <c r="G36" s="131" t="s">
        <v>49</v>
      </c>
      <c r="H36" s="132" t="s">
        <v>50</v>
      </c>
      <c r="I36" s="133"/>
      <c r="J36" s="134">
        <f>SUM(J27:J34)</f>
        <v>0</v>
      </c>
      <c r="K36" s="135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" customHeight="1">
      <c r="B42" s="38"/>
      <c r="C42" s="27" t="s">
        <v>100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16.5" customHeight="1">
      <c r="B45" s="38"/>
      <c r="C45" s="39"/>
      <c r="D45" s="39"/>
      <c r="E45" s="362" t="str">
        <f>E7</f>
        <v>Oprava a nátěr fasády objektu muzea Jáchymov</v>
      </c>
      <c r="F45" s="363"/>
      <c r="G45" s="363"/>
      <c r="H45" s="363"/>
      <c r="I45" s="115"/>
      <c r="J45" s="39"/>
      <c r="K45" s="42"/>
    </row>
    <row r="46" spans="2:11" s="1" customFormat="1" ht="14.45" customHeight="1">
      <c r="B46" s="38"/>
      <c r="C46" s="34" t="s">
        <v>98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17.25" customHeight="1">
      <c r="B47" s="38"/>
      <c r="C47" s="39"/>
      <c r="D47" s="39"/>
      <c r="E47" s="364" t="str">
        <f>E9</f>
        <v>SO 02 - Fasáda východní, fasáda jižní (pohled 2a3)</v>
      </c>
      <c r="F47" s="365"/>
      <c r="G47" s="365"/>
      <c r="H47" s="365"/>
      <c r="I47" s="115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Jáchymov</v>
      </c>
      <c r="G49" s="39"/>
      <c r="H49" s="39"/>
      <c r="I49" s="116" t="s">
        <v>25</v>
      </c>
      <c r="J49" s="117" t="str">
        <f>IF(J12="","",J12)</f>
        <v>4.6.2017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5">
      <c r="B51" s="38"/>
      <c r="C51" s="34" t="s">
        <v>27</v>
      </c>
      <c r="D51" s="39"/>
      <c r="E51" s="39"/>
      <c r="F51" s="32" t="str">
        <f>E15</f>
        <v>Muzeum Karlovy Vary</v>
      </c>
      <c r="G51" s="39"/>
      <c r="H51" s="39"/>
      <c r="I51" s="116" t="s">
        <v>33</v>
      </c>
      <c r="J51" s="353" t="str">
        <f>E21</f>
        <v>KV ENGINEERING s.r.o., P. Dindák, M. Ohibská</v>
      </c>
      <c r="K51" s="42"/>
    </row>
    <row r="52" spans="2:11" s="1" customFormat="1" ht="14.45" customHeight="1">
      <c r="B52" s="38"/>
      <c r="C52" s="34" t="s">
        <v>31</v>
      </c>
      <c r="D52" s="39"/>
      <c r="E52" s="39"/>
      <c r="F52" s="32" t="str">
        <f>IF(E18="","",E18)</f>
        <v/>
      </c>
      <c r="G52" s="39"/>
      <c r="H52" s="39"/>
      <c r="I52" s="115"/>
      <c r="J52" s="357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101</v>
      </c>
      <c r="D54" s="129"/>
      <c r="E54" s="129"/>
      <c r="F54" s="129"/>
      <c r="G54" s="129"/>
      <c r="H54" s="129"/>
      <c r="I54" s="142"/>
      <c r="J54" s="143" t="s">
        <v>102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103</v>
      </c>
      <c r="D56" s="39"/>
      <c r="E56" s="39"/>
      <c r="F56" s="39"/>
      <c r="G56" s="39"/>
      <c r="H56" s="39"/>
      <c r="I56" s="115"/>
      <c r="J56" s="125">
        <f>J87</f>
        <v>0</v>
      </c>
      <c r="K56" s="42"/>
      <c r="AU56" s="21" t="s">
        <v>104</v>
      </c>
    </row>
    <row r="57" spans="2:11" s="7" customFormat="1" ht="24.95" customHeight="1">
      <c r="B57" s="146"/>
      <c r="C57" s="147"/>
      <c r="D57" s="148" t="s">
        <v>105</v>
      </c>
      <c r="E57" s="149"/>
      <c r="F57" s="149"/>
      <c r="G57" s="149"/>
      <c r="H57" s="149"/>
      <c r="I57" s="150"/>
      <c r="J57" s="151">
        <f>J88</f>
        <v>0</v>
      </c>
      <c r="K57" s="152"/>
    </row>
    <row r="58" spans="2:11" s="8" customFormat="1" ht="19.9" customHeight="1">
      <c r="B58" s="153"/>
      <c r="C58" s="154"/>
      <c r="D58" s="155" t="s">
        <v>106</v>
      </c>
      <c r="E58" s="156"/>
      <c r="F58" s="156"/>
      <c r="G58" s="156"/>
      <c r="H58" s="156"/>
      <c r="I58" s="157"/>
      <c r="J58" s="158">
        <f>J89</f>
        <v>0</v>
      </c>
      <c r="K58" s="159"/>
    </row>
    <row r="59" spans="2:11" s="8" customFormat="1" ht="14.85" customHeight="1">
      <c r="B59" s="153"/>
      <c r="C59" s="154"/>
      <c r="D59" s="155" t="s">
        <v>107</v>
      </c>
      <c r="E59" s="156"/>
      <c r="F59" s="156"/>
      <c r="G59" s="156"/>
      <c r="H59" s="156"/>
      <c r="I59" s="157"/>
      <c r="J59" s="158">
        <f>J90</f>
        <v>0</v>
      </c>
      <c r="K59" s="159"/>
    </row>
    <row r="60" spans="2:11" s="8" customFormat="1" ht="19.9" customHeight="1">
      <c r="B60" s="153"/>
      <c r="C60" s="154"/>
      <c r="D60" s="155" t="s">
        <v>108</v>
      </c>
      <c r="E60" s="156"/>
      <c r="F60" s="156"/>
      <c r="G60" s="156"/>
      <c r="H60" s="156"/>
      <c r="I60" s="157"/>
      <c r="J60" s="158">
        <f>J108</f>
        <v>0</v>
      </c>
      <c r="K60" s="159"/>
    </row>
    <row r="61" spans="2:11" s="8" customFormat="1" ht="14.85" customHeight="1">
      <c r="B61" s="153"/>
      <c r="C61" s="154"/>
      <c r="D61" s="155" t="s">
        <v>109</v>
      </c>
      <c r="E61" s="156"/>
      <c r="F61" s="156"/>
      <c r="G61" s="156"/>
      <c r="H61" s="156"/>
      <c r="I61" s="157"/>
      <c r="J61" s="158">
        <f>J109</f>
        <v>0</v>
      </c>
      <c r="K61" s="159"/>
    </row>
    <row r="62" spans="2:11" s="8" customFormat="1" ht="14.85" customHeight="1">
      <c r="B62" s="153"/>
      <c r="C62" s="154"/>
      <c r="D62" s="155" t="s">
        <v>110</v>
      </c>
      <c r="E62" s="156"/>
      <c r="F62" s="156"/>
      <c r="G62" s="156"/>
      <c r="H62" s="156"/>
      <c r="I62" s="157"/>
      <c r="J62" s="158">
        <f>J130</f>
        <v>0</v>
      </c>
      <c r="K62" s="159"/>
    </row>
    <row r="63" spans="2:11" s="8" customFormat="1" ht="14.85" customHeight="1">
      <c r="B63" s="153"/>
      <c r="C63" s="154"/>
      <c r="D63" s="155" t="s">
        <v>111</v>
      </c>
      <c r="E63" s="156"/>
      <c r="F63" s="156"/>
      <c r="G63" s="156"/>
      <c r="H63" s="156"/>
      <c r="I63" s="157"/>
      <c r="J63" s="158">
        <f>J143</f>
        <v>0</v>
      </c>
      <c r="K63" s="159"/>
    </row>
    <row r="64" spans="2:11" s="8" customFormat="1" ht="19.9" customHeight="1">
      <c r="B64" s="153"/>
      <c r="C64" s="154"/>
      <c r="D64" s="155" t="s">
        <v>112</v>
      </c>
      <c r="E64" s="156"/>
      <c r="F64" s="156"/>
      <c r="G64" s="156"/>
      <c r="H64" s="156"/>
      <c r="I64" s="157"/>
      <c r="J64" s="158">
        <f>J158</f>
        <v>0</v>
      </c>
      <c r="K64" s="159"/>
    </row>
    <row r="65" spans="2:11" s="8" customFormat="1" ht="19.9" customHeight="1">
      <c r="B65" s="153"/>
      <c r="C65" s="154"/>
      <c r="D65" s="155" t="s">
        <v>113</v>
      </c>
      <c r="E65" s="156"/>
      <c r="F65" s="156"/>
      <c r="G65" s="156"/>
      <c r="H65" s="156"/>
      <c r="I65" s="157"/>
      <c r="J65" s="158">
        <f>J169</f>
        <v>0</v>
      </c>
      <c r="K65" s="159"/>
    </row>
    <row r="66" spans="2:11" s="7" customFormat="1" ht="24.95" customHeight="1">
      <c r="B66" s="146"/>
      <c r="C66" s="147"/>
      <c r="D66" s="148" t="s">
        <v>114</v>
      </c>
      <c r="E66" s="149"/>
      <c r="F66" s="149"/>
      <c r="G66" s="149"/>
      <c r="H66" s="149"/>
      <c r="I66" s="150"/>
      <c r="J66" s="151">
        <f>J172</f>
        <v>0</v>
      </c>
      <c r="K66" s="152"/>
    </row>
    <row r="67" spans="2:11" s="8" customFormat="1" ht="19.9" customHeight="1">
      <c r="B67" s="153"/>
      <c r="C67" s="154"/>
      <c r="D67" s="155" t="s">
        <v>115</v>
      </c>
      <c r="E67" s="156"/>
      <c r="F67" s="156"/>
      <c r="G67" s="156"/>
      <c r="H67" s="156"/>
      <c r="I67" s="157"/>
      <c r="J67" s="158">
        <f>J173</f>
        <v>0</v>
      </c>
      <c r="K67" s="159"/>
    </row>
    <row r="68" spans="2:11" s="1" customFormat="1" ht="21.75" customHeight="1">
      <c r="B68" s="38"/>
      <c r="C68" s="39"/>
      <c r="D68" s="39"/>
      <c r="E68" s="39"/>
      <c r="F68" s="39"/>
      <c r="G68" s="39"/>
      <c r="H68" s="39"/>
      <c r="I68" s="115"/>
      <c r="J68" s="39"/>
      <c r="K68" s="42"/>
    </row>
    <row r="69" spans="2:11" s="1" customFormat="1" ht="6.95" customHeight="1">
      <c r="B69" s="53"/>
      <c r="C69" s="54"/>
      <c r="D69" s="54"/>
      <c r="E69" s="54"/>
      <c r="F69" s="54"/>
      <c r="G69" s="54"/>
      <c r="H69" s="54"/>
      <c r="I69" s="136"/>
      <c r="J69" s="54"/>
      <c r="K69" s="55"/>
    </row>
    <row r="73" spans="2:12" s="1" customFormat="1" ht="6.95" customHeight="1">
      <c r="B73" s="56"/>
      <c r="C73" s="57"/>
      <c r="D73" s="57"/>
      <c r="E73" s="57"/>
      <c r="F73" s="57"/>
      <c r="G73" s="57"/>
      <c r="H73" s="57"/>
      <c r="I73" s="139"/>
      <c r="J73" s="57"/>
      <c r="K73" s="57"/>
      <c r="L73" s="58"/>
    </row>
    <row r="74" spans="2:12" s="1" customFormat="1" ht="36.95" customHeight="1">
      <c r="B74" s="38"/>
      <c r="C74" s="59" t="s">
        <v>116</v>
      </c>
      <c r="D74" s="60"/>
      <c r="E74" s="60"/>
      <c r="F74" s="60"/>
      <c r="G74" s="60"/>
      <c r="H74" s="60"/>
      <c r="I74" s="160"/>
      <c r="J74" s="60"/>
      <c r="K74" s="60"/>
      <c r="L74" s="58"/>
    </row>
    <row r="75" spans="2:12" s="1" customFormat="1" ht="6.95" customHeight="1">
      <c r="B75" s="38"/>
      <c r="C75" s="60"/>
      <c r="D75" s="60"/>
      <c r="E75" s="60"/>
      <c r="F75" s="60"/>
      <c r="G75" s="60"/>
      <c r="H75" s="60"/>
      <c r="I75" s="160"/>
      <c r="J75" s="60"/>
      <c r="K75" s="60"/>
      <c r="L75" s="58"/>
    </row>
    <row r="76" spans="2:12" s="1" customFormat="1" ht="14.45" customHeight="1">
      <c r="B76" s="38"/>
      <c r="C76" s="62" t="s">
        <v>18</v>
      </c>
      <c r="D76" s="60"/>
      <c r="E76" s="60"/>
      <c r="F76" s="60"/>
      <c r="G76" s="60"/>
      <c r="H76" s="60"/>
      <c r="I76" s="160"/>
      <c r="J76" s="60"/>
      <c r="K76" s="60"/>
      <c r="L76" s="58"/>
    </row>
    <row r="77" spans="2:12" s="1" customFormat="1" ht="16.5" customHeight="1">
      <c r="B77" s="38"/>
      <c r="C77" s="60"/>
      <c r="D77" s="60"/>
      <c r="E77" s="358" t="str">
        <f>E7</f>
        <v>Oprava a nátěr fasády objektu muzea Jáchymov</v>
      </c>
      <c r="F77" s="359"/>
      <c r="G77" s="359"/>
      <c r="H77" s="359"/>
      <c r="I77" s="160"/>
      <c r="J77" s="60"/>
      <c r="K77" s="60"/>
      <c r="L77" s="58"/>
    </row>
    <row r="78" spans="2:12" s="1" customFormat="1" ht="14.45" customHeight="1">
      <c r="B78" s="38"/>
      <c r="C78" s="62" t="s">
        <v>98</v>
      </c>
      <c r="D78" s="60"/>
      <c r="E78" s="60"/>
      <c r="F78" s="60"/>
      <c r="G78" s="60"/>
      <c r="H78" s="60"/>
      <c r="I78" s="160"/>
      <c r="J78" s="60"/>
      <c r="K78" s="60"/>
      <c r="L78" s="58"/>
    </row>
    <row r="79" spans="2:12" s="1" customFormat="1" ht="17.25" customHeight="1">
      <c r="B79" s="38"/>
      <c r="C79" s="60"/>
      <c r="D79" s="60"/>
      <c r="E79" s="325" t="str">
        <f>E9</f>
        <v>SO 02 - Fasáda východní, fasáda jižní (pohled 2a3)</v>
      </c>
      <c r="F79" s="360"/>
      <c r="G79" s="360"/>
      <c r="H79" s="360"/>
      <c r="I79" s="160"/>
      <c r="J79" s="60"/>
      <c r="K79" s="60"/>
      <c r="L79" s="58"/>
    </row>
    <row r="80" spans="2:12" s="1" customFormat="1" ht="6.95" customHeight="1">
      <c r="B80" s="38"/>
      <c r="C80" s="60"/>
      <c r="D80" s="60"/>
      <c r="E80" s="60"/>
      <c r="F80" s="60"/>
      <c r="G80" s="60"/>
      <c r="H80" s="60"/>
      <c r="I80" s="160"/>
      <c r="J80" s="60"/>
      <c r="K80" s="60"/>
      <c r="L80" s="58"/>
    </row>
    <row r="81" spans="2:12" s="1" customFormat="1" ht="18" customHeight="1">
      <c r="B81" s="38"/>
      <c r="C81" s="62" t="s">
        <v>23</v>
      </c>
      <c r="D81" s="60"/>
      <c r="E81" s="60"/>
      <c r="F81" s="161" t="str">
        <f>F12</f>
        <v>Jáchymov</v>
      </c>
      <c r="G81" s="60"/>
      <c r="H81" s="60"/>
      <c r="I81" s="162" t="s">
        <v>25</v>
      </c>
      <c r="J81" s="70" t="str">
        <f>IF(J12="","",J12)</f>
        <v>4.6.2017</v>
      </c>
      <c r="K81" s="60"/>
      <c r="L81" s="58"/>
    </row>
    <row r="82" spans="2:12" s="1" customFormat="1" ht="6.95" customHeight="1">
      <c r="B82" s="38"/>
      <c r="C82" s="60"/>
      <c r="D82" s="60"/>
      <c r="E82" s="60"/>
      <c r="F82" s="60"/>
      <c r="G82" s="60"/>
      <c r="H82" s="60"/>
      <c r="I82" s="160"/>
      <c r="J82" s="60"/>
      <c r="K82" s="60"/>
      <c r="L82" s="58"/>
    </row>
    <row r="83" spans="2:12" s="1" customFormat="1" ht="15">
      <c r="B83" s="38"/>
      <c r="C83" s="62" t="s">
        <v>27</v>
      </c>
      <c r="D83" s="60"/>
      <c r="E83" s="60"/>
      <c r="F83" s="161" t="str">
        <f>E15</f>
        <v>Muzeum Karlovy Vary</v>
      </c>
      <c r="G83" s="60"/>
      <c r="H83" s="60"/>
      <c r="I83" s="162" t="s">
        <v>33</v>
      </c>
      <c r="J83" s="161" t="str">
        <f>E21</f>
        <v>KV ENGINEERING s.r.o., P. Dindák, M. Ohibská</v>
      </c>
      <c r="K83" s="60"/>
      <c r="L83" s="58"/>
    </row>
    <row r="84" spans="2:12" s="1" customFormat="1" ht="14.45" customHeight="1">
      <c r="B84" s="38"/>
      <c r="C84" s="62" t="s">
        <v>31</v>
      </c>
      <c r="D84" s="60"/>
      <c r="E84" s="60"/>
      <c r="F84" s="161" t="str">
        <f>IF(E18="","",E18)</f>
        <v/>
      </c>
      <c r="G84" s="60"/>
      <c r="H84" s="60"/>
      <c r="I84" s="160"/>
      <c r="J84" s="60"/>
      <c r="K84" s="60"/>
      <c r="L84" s="58"/>
    </row>
    <row r="85" spans="2:12" s="1" customFormat="1" ht="10.35" customHeight="1">
      <c r="B85" s="38"/>
      <c r="C85" s="60"/>
      <c r="D85" s="60"/>
      <c r="E85" s="60"/>
      <c r="F85" s="60"/>
      <c r="G85" s="60"/>
      <c r="H85" s="60"/>
      <c r="I85" s="160"/>
      <c r="J85" s="60"/>
      <c r="K85" s="60"/>
      <c r="L85" s="58"/>
    </row>
    <row r="86" spans="2:20" s="9" customFormat="1" ht="29.25" customHeight="1">
      <c r="B86" s="163"/>
      <c r="C86" s="164" t="s">
        <v>117</v>
      </c>
      <c r="D86" s="165" t="s">
        <v>57</v>
      </c>
      <c r="E86" s="165" t="s">
        <v>53</v>
      </c>
      <c r="F86" s="165" t="s">
        <v>118</v>
      </c>
      <c r="G86" s="165" t="s">
        <v>119</v>
      </c>
      <c r="H86" s="165" t="s">
        <v>120</v>
      </c>
      <c r="I86" s="166" t="s">
        <v>121</v>
      </c>
      <c r="J86" s="165" t="s">
        <v>102</v>
      </c>
      <c r="K86" s="167" t="s">
        <v>122</v>
      </c>
      <c r="L86" s="168"/>
      <c r="M86" s="78" t="s">
        <v>123</v>
      </c>
      <c r="N86" s="79" t="s">
        <v>42</v>
      </c>
      <c r="O86" s="79" t="s">
        <v>124</v>
      </c>
      <c r="P86" s="79" t="s">
        <v>125</v>
      </c>
      <c r="Q86" s="79" t="s">
        <v>126</v>
      </c>
      <c r="R86" s="79" t="s">
        <v>127</v>
      </c>
      <c r="S86" s="79" t="s">
        <v>128</v>
      </c>
      <c r="T86" s="80" t="s">
        <v>129</v>
      </c>
    </row>
    <row r="87" spans="2:63" s="1" customFormat="1" ht="29.25" customHeight="1">
      <c r="B87" s="38"/>
      <c r="C87" s="84" t="s">
        <v>103</v>
      </c>
      <c r="D87" s="60"/>
      <c r="E87" s="60"/>
      <c r="F87" s="60"/>
      <c r="G87" s="60"/>
      <c r="H87" s="60"/>
      <c r="I87" s="160"/>
      <c r="J87" s="169">
        <f>BK87</f>
        <v>0</v>
      </c>
      <c r="K87" s="60"/>
      <c r="L87" s="58"/>
      <c r="M87" s="81"/>
      <c r="N87" s="82"/>
      <c r="O87" s="82"/>
      <c r="P87" s="170">
        <f>P88+P172</f>
        <v>0</v>
      </c>
      <c r="Q87" s="82"/>
      <c r="R87" s="170">
        <f>R88+R172</f>
        <v>10.484867970000002</v>
      </c>
      <c r="S87" s="82"/>
      <c r="T87" s="171">
        <f>T88+T172</f>
        <v>8.45435</v>
      </c>
      <c r="AT87" s="21" t="s">
        <v>71</v>
      </c>
      <c r="AU87" s="21" t="s">
        <v>104</v>
      </c>
      <c r="BK87" s="172">
        <f>BK88+BK172</f>
        <v>0</v>
      </c>
    </row>
    <row r="88" spans="2:63" s="10" customFormat="1" ht="37.35" customHeight="1">
      <c r="B88" s="173"/>
      <c r="C88" s="174"/>
      <c r="D88" s="175" t="s">
        <v>71</v>
      </c>
      <c r="E88" s="176" t="s">
        <v>130</v>
      </c>
      <c r="F88" s="176" t="s">
        <v>131</v>
      </c>
      <c r="G88" s="174"/>
      <c r="H88" s="174"/>
      <c r="I88" s="177"/>
      <c r="J88" s="178">
        <f>BK88</f>
        <v>0</v>
      </c>
      <c r="K88" s="174"/>
      <c r="L88" s="179"/>
      <c r="M88" s="180"/>
      <c r="N88" s="181"/>
      <c r="O88" s="181"/>
      <c r="P88" s="182">
        <f>P89+P108+P158+P169</f>
        <v>0</v>
      </c>
      <c r="Q88" s="181"/>
      <c r="R88" s="182">
        <f>R89+R108+R158+R169</f>
        <v>9.50685205</v>
      </c>
      <c r="S88" s="181"/>
      <c r="T88" s="183">
        <f>T89+T108+T158+T169</f>
        <v>8.45435</v>
      </c>
      <c r="AR88" s="184" t="s">
        <v>80</v>
      </c>
      <c r="AT88" s="185" t="s">
        <v>71</v>
      </c>
      <c r="AU88" s="185" t="s">
        <v>72</v>
      </c>
      <c r="AY88" s="184" t="s">
        <v>132</v>
      </c>
      <c r="BK88" s="186">
        <f>BK89+BK108+BK158+BK169</f>
        <v>0</v>
      </c>
    </row>
    <row r="89" spans="2:63" s="10" customFormat="1" ht="19.9" customHeight="1">
      <c r="B89" s="173"/>
      <c r="C89" s="174"/>
      <c r="D89" s="175" t="s">
        <v>71</v>
      </c>
      <c r="E89" s="187" t="s">
        <v>133</v>
      </c>
      <c r="F89" s="187" t="s">
        <v>134</v>
      </c>
      <c r="G89" s="174"/>
      <c r="H89" s="174"/>
      <c r="I89" s="177"/>
      <c r="J89" s="188">
        <f>BK89</f>
        <v>0</v>
      </c>
      <c r="K89" s="174"/>
      <c r="L89" s="179"/>
      <c r="M89" s="180"/>
      <c r="N89" s="181"/>
      <c r="O89" s="181"/>
      <c r="P89" s="182">
        <f>P90</f>
        <v>0</v>
      </c>
      <c r="Q89" s="181"/>
      <c r="R89" s="182">
        <f>R90</f>
        <v>6.08700855</v>
      </c>
      <c r="S89" s="181"/>
      <c r="T89" s="183">
        <f>T90</f>
        <v>0</v>
      </c>
      <c r="AR89" s="184" t="s">
        <v>80</v>
      </c>
      <c r="AT89" s="185" t="s">
        <v>71</v>
      </c>
      <c r="AU89" s="185" t="s">
        <v>80</v>
      </c>
      <c r="AY89" s="184" t="s">
        <v>132</v>
      </c>
      <c r="BK89" s="186">
        <f>BK90</f>
        <v>0</v>
      </c>
    </row>
    <row r="90" spans="2:63" s="10" customFormat="1" ht="14.85" customHeight="1">
      <c r="B90" s="173"/>
      <c r="C90" s="174"/>
      <c r="D90" s="189" t="s">
        <v>71</v>
      </c>
      <c r="E90" s="190" t="s">
        <v>135</v>
      </c>
      <c r="F90" s="190" t="s">
        <v>136</v>
      </c>
      <c r="G90" s="174"/>
      <c r="H90" s="174"/>
      <c r="I90" s="177"/>
      <c r="J90" s="191">
        <f>BK90</f>
        <v>0</v>
      </c>
      <c r="K90" s="174"/>
      <c r="L90" s="179"/>
      <c r="M90" s="180"/>
      <c r="N90" s="181"/>
      <c r="O90" s="181"/>
      <c r="P90" s="182">
        <f>SUM(P91:P107)</f>
        <v>0</v>
      </c>
      <c r="Q90" s="181"/>
      <c r="R90" s="182">
        <f>SUM(R91:R107)</f>
        <v>6.08700855</v>
      </c>
      <c r="S90" s="181"/>
      <c r="T90" s="183">
        <f>SUM(T91:T107)</f>
        <v>0</v>
      </c>
      <c r="AR90" s="184" t="s">
        <v>80</v>
      </c>
      <c r="AT90" s="185" t="s">
        <v>71</v>
      </c>
      <c r="AU90" s="185" t="s">
        <v>82</v>
      </c>
      <c r="AY90" s="184" t="s">
        <v>132</v>
      </c>
      <c r="BK90" s="186">
        <f>SUM(BK91:BK107)</f>
        <v>0</v>
      </c>
    </row>
    <row r="91" spans="2:65" s="1" customFormat="1" ht="16.5" customHeight="1">
      <c r="B91" s="38"/>
      <c r="C91" s="192" t="s">
        <v>80</v>
      </c>
      <c r="D91" s="192" t="s">
        <v>137</v>
      </c>
      <c r="E91" s="193" t="s">
        <v>138</v>
      </c>
      <c r="F91" s="194" t="s">
        <v>139</v>
      </c>
      <c r="G91" s="195" t="s">
        <v>140</v>
      </c>
      <c r="H91" s="196">
        <v>1.27</v>
      </c>
      <c r="I91" s="197"/>
      <c r="J91" s="198">
        <f>ROUND(I91*H91,2)</f>
        <v>0</v>
      </c>
      <c r="K91" s="194" t="s">
        <v>141</v>
      </c>
      <c r="L91" s="58"/>
      <c r="M91" s="199" t="s">
        <v>21</v>
      </c>
      <c r="N91" s="200" t="s">
        <v>43</v>
      </c>
      <c r="O91" s="39"/>
      <c r="P91" s="201">
        <f>O91*H91</f>
        <v>0</v>
      </c>
      <c r="Q91" s="201">
        <v>0.0315</v>
      </c>
      <c r="R91" s="201">
        <f>Q91*H91</f>
        <v>0.040005</v>
      </c>
      <c r="S91" s="201">
        <v>0</v>
      </c>
      <c r="T91" s="202">
        <f>S91*H91</f>
        <v>0</v>
      </c>
      <c r="AR91" s="21" t="s">
        <v>142</v>
      </c>
      <c r="AT91" s="21" t="s">
        <v>137</v>
      </c>
      <c r="AU91" s="21" t="s">
        <v>143</v>
      </c>
      <c r="AY91" s="21" t="s">
        <v>132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1" t="s">
        <v>80</v>
      </c>
      <c r="BK91" s="203">
        <f>ROUND(I91*H91,2)</f>
        <v>0</v>
      </c>
      <c r="BL91" s="21" t="s">
        <v>142</v>
      </c>
      <c r="BM91" s="21" t="s">
        <v>352</v>
      </c>
    </row>
    <row r="92" spans="2:47" s="1" customFormat="1" ht="13.5">
      <c r="B92" s="38"/>
      <c r="C92" s="60"/>
      <c r="D92" s="204" t="s">
        <v>145</v>
      </c>
      <c r="E92" s="60"/>
      <c r="F92" s="205" t="s">
        <v>146</v>
      </c>
      <c r="G92" s="60"/>
      <c r="H92" s="60"/>
      <c r="I92" s="160"/>
      <c r="J92" s="60"/>
      <c r="K92" s="60"/>
      <c r="L92" s="58"/>
      <c r="M92" s="206"/>
      <c r="N92" s="39"/>
      <c r="O92" s="39"/>
      <c r="P92" s="39"/>
      <c r="Q92" s="39"/>
      <c r="R92" s="39"/>
      <c r="S92" s="39"/>
      <c r="T92" s="75"/>
      <c r="AT92" s="21" t="s">
        <v>145</v>
      </c>
      <c r="AU92" s="21" t="s">
        <v>143</v>
      </c>
    </row>
    <row r="93" spans="2:51" s="11" customFormat="1" ht="13.5">
      <c r="B93" s="207"/>
      <c r="C93" s="208"/>
      <c r="D93" s="218" t="s">
        <v>147</v>
      </c>
      <c r="E93" s="219" t="s">
        <v>21</v>
      </c>
      <c r="F93" s="220" t="s">
        <v>353</v>
      </c>
      <c r="G93" s="208"/>
      <c r="H93" s="221">
        <v>1.27</v>
      </c>
      <c r="I93" s="212"/>
      <c r="J93" s="208"/>
      <c r="K93" s="208"/>
      <c r="L93" s="213"/>
      <c r="M93" s="214"/>
      <c r="N93" s="215"/>
      <c r="O93" s="215"/>
      <c r="P93" s="215"/>
      <c r="Q93" s="215"/>
      <c r="R93" s="215"/>
      <c r="S93" s="215"/>
      <c r="T93" s="216"/>
      <c r="AT93" s="217" t="s">
        <v>147</v>
      </c>
      <c r="AU93" s="217" t="s">
        <v>143</v>
      </c>
      <c r="AV93" s="11" t="s">
        <v>82</v>
      </c>
      <c r="AW93" s="11" t="s">
        <v>35</v>
      </c>
      <c r="AX93" s="11" t="s">
        <v>72</v>
      </c>
      <c r="AY93" s="217" t="s">
        <v>132</v>
      </c>
    </row>
    <row r="94" spans="2:65" s="1" customFormat="1" ht="16.5" customHeight="1">
      <c r="B94" s="38"/>
      <c r="C94" s="192" t="s">
        <v>82</v>
      </c>
      <c r="D94" s="192" t="s">
        <v>137</v>
      </c>
      <c r="E94" s="193" t="s">
        <v>150</v>
      </c>
      <c r="F94" s="194" t="s">
        <v>151</v>
      </c>
      <c r="G94" s="195" t="s">
        <v>140</v>
      </c>
      <c r="H94" s="196">
        <v>758.87</v>
      </c>
      <c r="I94" s="197"/>
      <c r="J94" s="198">
        <f>ROUND(I94*H94,2)</f>
        <v>0</v>
      </c>
      <c r="K94" s="194" t="s">
        <v>141</v>
      </c>
      <c r="L94" s="58"/>
      <c r="M94" s="199" t="s">
        <v>21</v>
      </c>
      <c r="N94" s="200" t="s">
        <v>43</v>
      </c>
      <c r="O94" s="39"/>
      <c r="P94" s="201">
        <f>O94*H94</f>
        <v>0</v>
      </c>
      <c r="Q94" s="201">
        <v>0.00708</v>
      </c>
      <c r="R94" s="201">
        <f>Q94*H94</f>
        <v>5.3727996000000005</v>
      </c>
      <c r="S94" s="201">
        <v>0</v>
      </c>
      <c r="T94" s="202">
        <f>S94*H94</f>
        <v>0</v>
      </c>
      <c r="AR94" s="21" t="s">
        <v>142</v>
      </c>
      <c r="AT94" s="21" t="s">
        <v>137</v>
      </c>
      <c r="AU94" s="21" t="s">
        <v>143</v>
      </c>
      <c r="AY94" s="21" t="s">
        <v>132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1" t="s">
        <v>80</v>
      </c>
      <c r="BK94" s="203">
        <f>ROUND(I94*H94,2)</f>
        <v>0</v>
      </c>
      <c r="BL94" s="21" t="s">
        <v>142</v>
      </c>
      <c r="BM94" s="21" t="s">
        <v>354</v>
      </c>
    </row>
    <row r="95" spans="2:47" s="1" customFormat="1" ht="27">
      <c r="B95" s="38"/>
      <c r="C95" s="60"/>
      <c r="D95" s="204" t="s">
        <v>145</v>
      </c>
      <c r="E95" s="60"/>
      <c r="F95" s="205" t="s">
        <v>153</v>
      </c>
      <c r="G95" s="60"/>
      <c r="H95" s="60"/>
      <c r="I95" s="160"/>
      <c r="J95" s="60"/>
      <c r="K95" s="60"/>
      <c r="L95" s="58"/>
      <c r="M95" s="206"/>
      <c r="N95" s="39"/>
      <c r="O95" s="39"/>
      <c r="P95" s="39"/>
      <c r="Q95" s="39"/>
      <c r="R95" s="39"/>
      <c r="S95" s="39"/>
      <c r="T95" s="75"/>
      <c r="AT95" s="21" t="s">
        <v>145</v>
      </c>
      <c r="AU95" s="21" t="s">
        <v>143</v>
      </c>
    </row>
    <row r="96" spans="2:51" s="11" customFormat="1" ht="13.5">
      <c r="B96" s="207"/>
      <c r="C96" s="208"/>
      <c r="D96" s="204" t="s">
        <v>147</v>
      </c>
      <c r="E96" s="209" t="s">
        <v>21</v>
      </c>
      <c r="F96" s="210" t="s">
        <v>355</v>
      </c>
      <c r="G96" s="208"/>
      <c r="H96" s="211">
        <v>543.64</v>
      </c>
      <c r="I96" s="212"/>
      <c r="J96" s="208"/>
      <c r="K96" s="208"/>
      <c r="L96" s="213"/>
      <c r="M96" s="214"/>
      <c r="N96" s="215"/>
      <c r="O96" s="215"/>
      <c r="P96" s="215"/>
      <c r="Q96" s="215"/>
      <c r="R96" s="215"/>
      <c r="S96" s="215"/>
      <c r="T96" s="216"/>
      <c r="AT96" s="217" t="s">
        <v>147</v>
      </c>
      <c r="AU96" s="217" t="s">
        <v>143</v>
      </c>
      <c r="AV96" s="11" t="s">
        <v>82</v>
      </c>
      <c r="AW96" s="11" t="s">
        <v>35</v>
      </c>
      <c r="AX96" s="11" t="s">
        <v>72</v>
      </c>
      <c r="AY96" s="217" t="s">
        <v>132</v>
      </c>
    </row>
    <row r="97" spans="2:51" s="11" customFormat="1" ht="13.5">
      <c r="B97" s="207"/>
      <c r="C97" s="208"/>
      <c r="D97" s="204" t="s">
        <v>147</v>
      </c>
      <c r="E97" s="209" t="s">
        <v>21</v>
      </c>
      <c r="F97" s="210" t="s">
        <v>356</v>
      </c>
      <c r="G97" s="208"/>
      <c r="H97" s="211">
        <v>-33.75</v>
      </c>
      <c r="I97" s="212"/>
      <c r="J97" s="208"/>
      <c r="K97" s="208"/>
      <c r="L97" s="213"/>
      <c r="M97" s="214"/>
      <c r="N97" s="215"/>
      <c r="O97" s="215"/>
      <c r="P97" s="215"/>
      <c r="Q97" s="215"/>
      <c r="R97" s="215"/>
      <c r="S97" s="215"/>
      <c r="T97" s="216"/>
      <c r="AT97" s="217" t="s">
        <v>147</v>
      </c>
      <c r="AU97" s="217" t="s">
        <v>143</v>
      </c>
      <c r="AV97" s="11" t="s">
        <v>82</v>
      </c>
      <c r="AW97" s="11" t="s">
        <v>35</v>
      </c>
      <c r="AX97" s="11" t="s">
        <v>72</v>
      </c>
      <c r="AY97" s="217" t="s">
        <v>132</v>
      </c>
    </row>
    <row r="98" spans="2:51" s="11" customFormat="1" ht="13.5">
      <c r="B98" s="207"/>
      <c r="C98" s="208"/>
      <c r="D98" s="204" t="s">
        <v>147</v>
      </c>
      <c r="E98" s="209" t="s">
        <v>21</v>
      </c>
      <c r="F98" s="210" t="s">
        <v>357</v>
      </c>
      <c r="G98" s="208"/>
      <c r="H98" s="211">
        <v>-1.27</v>
      </c>
      <c r="I98" s="212"/>
      <c r="J98" s="208"/>
      <c r="K98" s="208"/>
      <c r="L98" s="213"/>
      <c r="M98" s="214"/>
      <c r="N98" s="215"/>
      <c r="O98" s="215"/>
      <c r="P98" s="215"/>
      <c r="Q98" s="215"/>
      <c r="R98" s="215"/>
      <c r="S98" s="215"/>
      <c r="T98" s="216"/>
      <c r="AT98" s="217" t="s">
        <v>147</v>
      </c>
      <c r="AU98" s="217" t="s">
        <v>143</v>
      </c>
      <c r="AV98" s="11" t="s">
        <v>82</v>
      </c>
      <c r="AW98" s="11" t="s">
        <v>35</v>
      </c>
      <c r="AX98" s="11" t="s">
        <v>72</v>
      </c>
      <c r="AY98" s="217" t="s">
        <v>132</v>
      </c>
    </row>
    <row r="99" spans="2:51" s="11" customFormat="1" ht="13.5">
      <c r="B99" s="207"/>
      <c r="C99" s="208"/>
      <c r="D99" s="204" t="s">
        <v>147</v>
      </c>
      <c r="E99" s="209" t="s">
        <v>21</v>
      </c>
      <c r="F99" s="210" t="s">
        <v>358</v>
      </c>
      <c r="G99" s="208"/>
      <c r="H99" s="211">
        <v>308.43</v>
      </c>
      <c r="I99" s="212"/>
      <c r="J99" s="208"/>
      <c r="K99" s="208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147</v>
      </c>
      <c r="AU99" s="217" t="s">
        <v>143</v>
      </c>
      <c r="AV99" s="11" t="s">
        <v>82</v>
      </c>
      <c r="AW99" s="11" t="s">
        <v>35</v>
      </c>
      <c r="AX99" s="11" t="s">
        <v>72</v>
      </c>
      <c r="AY99" s="217" t="s">
        <v>132</v>
      </c>
    </row>
    <row r="100" spans="2:51" s="11" customFormat="1" ht="13.5">
      <c r="B100" s="207"/>
      <c r="C100" s="208"/>
      <c r="D100" s="218" t="s">
        <v>147</v>
      </c>
      <c r="E100" s="219" t="s">
        <v>21</v>
      </c>
      <c r="F100" s="220" t="s">
        <v>359</v>
      </c>
      <c r="G100" s="208"/>
      <c r="H100" s="221">
        <v>-58.18</v>
      </c>
      <c r="I100" s="212"/>
      <c r="J100" s="208"/>
      <c r="K100" s="208"/>
      <c r="L100" s="213"/>
      <c r="M100" s="214"/>
      <c r="N100" s="215"/>
      <c r="O100" s="215"/>
      <c r="P100" s="215"/>
      <c r="Q100" s="215"/>
      <c r="R100" s="215"/>
      <c r="S100" s="215"/>
      <c r="T100" s="216"/>
      <c r="AT100" s="217" t="s">
        <v>147</v>
      </c>
      <c r="AU100" s="217" t="s">
        <v>143</v>
      </c>
      <c r="AV100" s="11" t="s">
        <v>82</v>
      </c>
      <c r="AW100" s="11" t="s">
        <v>35</v>
      </c>
      <c r="AX100" s="11" t="s">
        <v>72</v>
      </c>
      <c r="AY100" s="217" t="s">
        <v>132</v>
      </c>
    </row>
    <row r="101" spans="2:65" s="1" customFormat="1" ht="16.5" customHeight="1">
      <c r="B101" s="38"/>
      <c r="C101" s="192" t="s">
        <v>143</v>
      </c>
      <c r="D101" s="192" t="s">
        <v>137</v>
      </c>
      <c r="E101" s="193" t="s">
        <v>163</v>
      </c>
      <c r="F101" s="194" t="s">
        <v>164</v>
      </c>
      <c r="G101" s="195" t="s">
        <v>140</v>
      </c>
      <c r="H101" s="196">
        <v>77.157</v>
      </c>
      <c r="I101" s="197"/>
      <c r="J101" s="198">
        <f>ROUND(I101*H101,2)</f>
        <v>0</v>
      </c>
      <c r="K101" s="194" t="s">
        <v>141</v>
      </c>
      <c r="L101" s="58"/>
      <c r="M101" s="199" t="s">
        <v>21</v>
      </c>
      <c r="N101" s="200" t="s">
        <v>43</v>
      </c>
      <c r="O101" s="39"/>
      <c r="P101" s="201">
        <f>O101*H101</f>
        <v>0</v>
      </c>
      <c r="Q101" s="201">
        <v>0.00735</v>
      </c>
      <c r="R101" s="201">
        <f>Q101*H101</f>
        <v>0.5671039499999999</v>
      </c>
      <c r="S101" s="201">
        <v>0</v>
      </c>
      <c r="T101" s="202">
        <f>S101*H101</f>
        <v>0</v>
      </c>
      <c r="AR101" s="21" t="s">
        <v>142</v>
      </c>
      <c r="AT101" s="21" t="s">
        <v>137</v>
      </c>
      <c r="AU101" s="21" t="s">
        <v>143</v>
      </c>
      <c r="AY101" s="21" t="s">
        <v>132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1" t="s">
        <v>80</v>
      </c>
      <c r="BK101" s="203">
        <f>ROUND(I101*H101,2)</f>
        <v>0</v>
      </c>
      <c r="BL101" s="21" t="s">
        <v>142</v>
      </c>
      <c r="BM101" s="21" t="s">
        <v>360</v>
      </c>
    </row>
    <row r="102" spans="2:47" s="1" customFormat="1" ht="27">
      <c r="B102" s="38"/>
      <c r="C102" s="60"/>
      <c r="D102" s="204" t="s">
        <v>145</v>
      </c>
      <c r="E102" s="60"/>
      <c r="F102" s="205" t="s">
        <v>166</v>
      </c>
      <c r="G102" s="60"/>
      <c r="H102" s="60"/>
      <c r="I102" s="160"/>
      <c r="J102" s="60"/>
      <c r="K102" s="60"/>
      <c r="L102" s="58"/>
      <c r="M102" s="206"/>
      <c r="N102" s="39"/>
      <c r="O102" s="39"/>
      <c r="P102" s="39"/>
      <c r="Q102" s="39"/>
      <c r="R102" s="39"/>
      <c r="S102" s="39"/>
      <c r="T102" s="75"/>
      <c r="AT102" s="21" t="s">
        <v>145</v>
      </c>
      <c r="AU102" s="21" t="s">
        <v>143</v>
      </c>
    </row>
    <row r="103" spans="2:51" s="11" customFormat="1" ht="13.5">
      <c r="B103" s="207"/>
      <c r="C103" s="208"/>
      <c r="D103" s="204" t="s">
        <v>147</v>
      </c>
      <c r="E103" s="209" t="s">
        <v>21</v>
      </c>
      <c r="F103" s="210" t="s">
        <v>353</v>
      </c>
      <c r="G103" s="208"/>
      <c r="H103" s="211">
        <v>1.27</v>
      </c>
      <c r="I103" s="212"/>
      <c r="J103" s="208"/>
      <c r="K103" s="208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147</v>
      </c>
      <c r="AU103" s="217" t="s">
        <v>143</v>
      </c>
      <c r="AV103" s="11" t="s">
        <v>82</v>
      </c>
      <c r="AW103" s="11" t="s">
        <v>35</v>
      </c>
      <c r="AX103" s="11" t="s">
        <v>72</v>
      </c>
      <c r="AY103" s="217" t="s">
        <v>132</v>
      </c>
    </row>
    <row r="104" spans="2:51" s="11" customFormat="1" ht="13.5">
      <c r="B104" s="207"/>
      <c r="C104" s="208"/>
      <c r="D104" s="218" t="s">
        <v>147</v>
      </c>
      <c r="E104" s="219" t="s">
        <v>21</v>
      </c>
      <c r="F104" s="220" t="s">
        <v>361</v>
      </c>
      <c r="G104" s="208"/>
      <c r="H104" s="221">
        <v>75.887</v>
      </c>
      <c r="I104" s="212"/>
      <c r="J104" s="208"/>
      <c r="K104" s="208"/>
      <c r="L104" s="213"/>
      <c r="M104" s="214"/>
      <c r="N104" s="215"/>
      <c r="O104" s="215"/>
      <c r="P104" s="215"/>
      <c r="Q104" s="215"/>
      <c r="R104" s="215"/>
      <c r="S104" s="215"/>
      <c r="T104" s="216"/>
      <c r="AT104" s="217" t="s">
        <v>147</v>
      </c>
      <c r="AU104" s="217" t="s">
        <v>143</v>
      </c>
      <c r="AV104" s="11" t="s">
        <v>82</v>
      </c>
      <c r="AW104" s="11" t="s">
        <v>35</v>
      </c>
      <c r="AX104" s="11" t="s">
        <v>72</v>
      </c>
      <c r="AY104" s="217" t="s">
        <v>132</v>
      </c>
    </row>
    <row r="105" spans="2:65" s="1" customFormat="1" ht="16.5" customHeight="1">
      <c r="B105" s="38"/>
      <c r="C105" s="192" t="s">
        <v>142</v>
      </c>
      <c r="D105" s="192" t="s">
        <v>137</v>
      </c>
      <c r="E105" s="193" t="s">
        <v>170</v>
      </c>
      <c r="F105" s="194" t="s">
        <v>171</v>
      </c>
      <c r="G105" s="195" t="s">
        <v>172</v>
      </c>
      <c r="H105" s="196">
        <v>11.9</v>
      </c>
      <c r="I105" s="197"/>
      <c r="J105" s="198">
        <f>ROUND(I105*H105,2)</f>
        <v>0</v>
      </c>
      <c r="K105" s="194" t="s">
        <v>141</v>
      </c>
      <c r="L105" s="58"/>
      <c r="M105" s="199" t="s">
        <v>21</v>
      </c>
      <c r="N105" s="200" t="s">
        <v>43</v>
      </c>
      <c r="O105" s="39"/>
      <c r="P105" s="201">
        <f>O105*H105</f>
        <v>0</v>
      </c>
      <c r="Q105" s="201">
        <v>0.009</v>
      </c>
      <c r="R105" s="201">
        <f>Q105*H105</f>
        <v>0.1071</v>
      </c>
      <c r="S105" s="201">
        <v>0</v>
      </c>
      <c r="T105" s="202">
        <f>S105*H105</f>
        <v>0</v>
      </c>
      <c r="AR105" s="21" t="s">
        <v>142</v>
      </c>
      <c r="AT105" s="21" t="s">
        <v>137</v>
      </c>
      <c r="AU105" s="21" t="s">
        <v>143</v>
      </c>
      <c r="AY105" s="21" t="s">
        <v>132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1" t="s">
        <v>80</v>
      </c>
      <c r="BK105" s="203">
        <f>ROUND(I105*H105,2)</f>
        <v>0</v>
      </c>
      <c r="BL105" s="21" t="s">
        <v>142</v>
      </c>
      <c r="BM105" s="21" t="s">
        <v>362</v>
      </c>
    </row>
    <row r="106" spans="2:47" s="1" customFormat="1" ht="27">
      <c r="B106" s="38"/>
      <c r="C106" s="60"/>
      <c r="D106" s="204" t="s">
        <v>145</v>
      </c>
      <c r="E106" s="60"/>
      <c r="F106" s="205" t="s">
        <v>174</v>
      </c>
      <c r="G106" s="60"/>
      <c r="H106" s="60"/>
      <c r="I106" s="160"/>
      <c r="J106" s="60"/>
      <c r="K106" s="60"/>
      <c r="L106" s="58"/>
      <c r="M106" s="206"/>
      <c r="N106" s="39"/>
      <c r="O106" s="39"/>
      <c r="P106" s="39"/>
      <c r="Q106" s="39"/>
      <c r="R106" s="39"/>
      <c r="S106" s="39"/>
      <c r="T106" s="75"/>
      <c r="AT106" s="21" t="s">
        <v>145</v>
      </c>
      <c r="AU106" s="21" t="s">
        <v>143</v>
      </c>
    </row>
    <row r="107" spans="2:51" s="11" customFormat="1" ht="13.5">
      <c r="B107" s="207"/>
      <c r="C107" s="208"/>
      <c r="D107" s="204" t="s">
        <v>147</v>
      </c>
      <c r="E107" s="209" t="s">
        <v>21</v>
      </c>
      <c r="F107" s="210" t="s">
        <v>363</v>
      </c>
      <c r="G107" s="208"/>
      <c r="H107" s="211">
        <v>11.9</v>
      </c>
      <c r="I107" s="212"/>
      <c r="J107" s="208"/>
      <c r="K107" s="208"/>
      <c r="L107" s="213"/>
      <c r="M107" s="214"/>
      <c r="N107" s="215"/>
      <c r="O107" s="215"/>
      <c r="P107" s="215"/>
      <c r="Q107" s="215"/>
      <c r="R107" s="215"/>
      <c r="S107" s="215"/>
      <c r="T107" s="216"/>
      <c r="AT107" s="217" t="s">
        <v>147</v>
      </c>
      <c r="AU107" s="217" t="s">
        <v>143</v>
      </c>
      <c r="AV107" s="11" t="s">
        <v>82</v>
      </c>
      <c r="AW107" s="11" t="s">
        <v>35</v>
      </c>
      <c r="AX107" s="11" t="s">
        <v>72</v>
      </c>
      <c r="AY107" s="217" t="s">
        <v>132</v>
      </c>
    </row>
    <row r="108" spans="2:63" s="10" customFormat="1" ht="29.85" customHeight="1">
      <c r="B108" s="173"/>
      <c r="C108" s="174"/>
      <c r="D108" s="175" t="s">
        <v>71</v>
      </c>
      <c r="E108" s="187" t="s">
        <v>176</v>
      </c>
      <c r="F108" s="187" t="s">
        <v>177</v>
      </c>
      <c r="G108" s="174"/>
      <c r="H108" s="174"/>
      <c r="I108" s="177"/>
      <c r="J108" s="188">
        <f>BK108</f>
        <v>0</v>
      </c>
      <c r="K108" s="174"/>
      <c r="L108" s="179"/>
      <c r="M108" s="180"/>
      <c r="N108" s="181"/>
      <c r="O108" s="181"/>
      <c r="P108" s="182">
        <f>P109+P130+P143</f>
        <v>0</v>
      </c>
      <c r="Q108" s="181"/>
      <c r="R108" s="182">
        <f>R109+R130+R143</f>
        <v>3.4198435000000007</v>
      </c>
      <c r="S108" s="181"/>
      <c r="T108" s="183">
        <f>T109+T130+T143</f>
        <v>8.45435</v>
      </c>
      <c r="AR108" s="184" t="s">
        <v>80</v>
      </c>
      <c r="AT108" s="185" t="s">
        <v>71</v>
      </c>
      <c r="AU108" s="185" t="s">
        <v>80</v>
      </c>
      <c r="AY108" s="184" t="s">
        <v>132</v>
      </c>
      <c r="BK108" s="186">
        <f>BK109+BK130+BK143</f>
        <v>0</v>
      </c>
    </row>
    <row r="109" spans="2:63" s="10" customFormat="1" ht="14.85" customHeight="1">
      <c r="B109" s="173"/>
      <c r="C109" s="174"/>
      <c r="D109" s="189" t="s">
        <v>71</v>
      </c>
      <c r="E109" s="190" t="s">
        <v>178</v>
      </c>
      <c r="F109" s="190" t="s">
        <v>179</v>
      </c>
      <c r="G109" s="174"/>
      <c r="H109" s="174"/>
      <c r="I109" s="177"/>
      <c r="J109" s="191">
        <f>BK109</f>
        <v>0</v>
      </c>
      <c r="K109" s="174"/>
      <c r="L109" s="179"/>
      <c r="M109" s="180"/>
      <c r="N109" s="181"/>
      <c r="O109" s="181"/>
      <c r="P109" s="182">
        <f>SUM(P110:P129)</f>
        <v>0</v>
      </c>
      <c r="Q109" s="181"/>
      <c r="R109" s="182">
        <f>SUM(R110:R129)</f>
        <v>0</v>
      </c>
      <c r="S109" s="181"/>
      <c r="T109" s="183">
        <f>SUM(T110:T129)</f>
        <v>0</v>
      </c>
      <c r="AR109" s="184" t="s">
        <v>80</v>
      </c>
      <c r="AT109" s="185" t="s">
        <v>71</v>
      </c>
      <c r="AU109" s="185" t="s">
        <v>82</v>
      </c>
      <c r="AY109" s="184" t="s">
        <v>132</v>
      </c>
      <c r="BK109" s="186">
        <f>SUM(BK110:BK129)</f>
        <v>0</v>
      </c>
    </row>
    <row r="110" spans="2:65" s="1" customFormat="1" ht="25.5" customHeight="1">
      <c r="B110" s="38"/>
      <c r="C110" s="192" t="s">
        <v>169</v>
      </c>
      <c r="D110" s="192" t="s">
        <v>137</v>
      </c>
      <c r="E110" s="193" t="s">
        <v>180</v>
      </c>
      <c r="F110" s="194" t="s">
        <v>181</v>
      </c>
      <c r="G110" s="195" t="s">
        <v>140</v>
      </c>
      <c r="H110" s="196">
        <v>811.2</v>
      </c>
      <c r="I110" s="197"/>
      <c r="J110" s="198">
        <f>ROUND(I110*H110,2)</f>
        <v>0</v>
      </c>
      <c r="K110" s="194" t="s">
        <v>141</v>
      </c>
      <c r="L110" s="58"/>
      <c r="M110" s="199" t="s">
        <v>21</v>
      </c>
      <c r="N110" s="200" t="s">
        <v>43</v>
      </c>
      <c r="O110" s="39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1" t="s">
        <v>142</v>
      </c>
      <c r="AT110" s="21" t="s">
        <v>137</v>
      </c>
      <c r="AU110" s="21" t="s">
        <v>143</v>
      </c>
      <c r="AY110" s="21" t="s">
        <v>132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1" t="s">
        <v>80</v>
      </c>
      <c r="BK110" s="203">
        <f>ROUND(I110*H110,2)</f>
        <v>0</v>
      </c>
      <c r="BL110" s="21" t="s">
        <v>142</v>
      </c>
      <c r="BM110" s="21" t="s">
        <v>364</v>
      </c>
    </row>
    <row r="111" spans="2:47" s="1" customFormat="1" ht="27">
      <c r="B111" s="38"/>
      <c r="C111" s="60"/>
      <c r="D111" s="204" t="s">
        <v>145</v>
      </c>
      <c r="E111" s="60"/>
      <c r="F111" s="205" t="s">
        <v>183</v>
      </c>
      <c r="G111" s="60"/>
      <c r="H111" s="60"/>
      <c r="I111" s="160"/>
      <c r="J111" s="60"/>
      <c r="K111" s="60"/>
      <c r="L111" s="58"/>
      <c r="M111" s="206"/>
      <c r="N111" s="39"/>
      <c r="O111" s="39"/>
      <c r="P111" s="39"/>
      <c r="Q111" s="39"/>
      <c r="R111" s="39"/>
      <c r="S111" s="39"/>
      <c r="T111" s="75"/>
      <c r="AT111" s="21" t="s">
        <v>145</v>
      </c>
      <c r="AU111" s="21" t="s">
        <v>143</v>
      </c>
    </row>
    <row r="112" spans="2:51" s="11" customFormat="1" ht="13.5">
      <c r="B112" s="207"/>
      <c r="C112" s="208"/>
      <c r="D112" s="204" t="s">
        <v>147</v>
      </c>
      <c r="E112" s="209" t="s">
        <v>21</v>
      </c>
      <c r="F112" s="210" t="s">
        <v>365</v>
      </c>
      <c r="G112" s="208"/>
      <c r="H112" s="211">
        <v>548.7</v>
      </c>
      <c r="I112" s="212"/>
      <c r="J112" s="208"/>
      <c r="K112" s="208"/>
      <c r="L112" s="213"/>
      <c r="M112" s="214"/>
      <c r="N112" s="215"/>
      <c r="O112" s="215"/>
      <c r="P112" s="215"/>
      <c r="Q112" s="215"/>
      <c r="R112" s="215"/>
      <c r="S112" s="215"/>
      <c r="T112" s="216"/>
      <c r="AT112" s="217" t="s">
        <v>147</v>
      </c>
      <c r="AU112" s="217" t="s">
        <v>143</v>
      </c>
      <c r="AV112" s="11" t="s">
        <v>82</v>
      </c>
      <c r="AW112" s="11" t="s">
        <v>35</v>
      </c>
      <c r="AX112" s="11" t="s">
        <v>72</v>
      </c>
      <c r="AY112" s="217" t="s">
        <v>132</v>
      </c>
    </row>
    <row r="113" spans="2:51" s="11" customFormat="1" ht="13.5">
      <c r="B113" s="207"/>
      <c r="C113" s="208"/>
      <c r="D113" s="218" t="s">
        <v>147</v>
      </c>
      <c r="E113" s="219" t="s">
        <v>21</v>
      </c>
      <c r="F113" s="220" t="s">
        <v>366</v>
      </c>
      <c r="G113" s="208"/>
      <c r="H113" s="221">
        <v>262.5</v>
      </c>
      <c r="I113" s="212"/>
      <c r="J113" s="208"/>
      <c r="K113" s="208"/>
      <c r="L113" s="213"/>
      <c r="M113" s="214"/>
      <c r="N113" s="215"/>
      <c r="O113" s="215"/>
      <c r="P113" s="215"/>
      <c r="Q113" s="215"/>
      <c r="R113" s="215"/>
      <c r="S113" s="215"/>
      <c r="T113" s="216"/>
      <c r="AT113" s="217" t="s">
        <v>147</v>
      </c>
      <c r="AU113" s="217" t="s">
        <v>143</v>
      </c>
      <c r="AV113" s="11" t="s">
        <v>82</v>
      </c>
      <c r="AW113" s="11" t="s">
        <v>35</v>
      </c>
      <c r="AX113" s="11" t="s">
        <v>72</v>
      </c>
      <c r="AY113" s="217" t="s">
        <v>132</v>
      </c>
    </row>
    <row r="114" spans="2:65" s="1" customFormat="1" ht="25.5" customHeight="1">
      <c r="B114" s="38"/>
      <c r="C114" s="192" t="s">
        <v>133</v>
      </c>
      <c r="D114" s="192" t="s">
        <v>137</v>
      </c>
      <c r="E114" s="193" t="s">
        <v>187</v>
      </c>
      <c r="F114" s="194" t="s">
        <v>188</v>
      </c>
      <c r="G114" s="195" t="s">
        <v>140</v>
      </c>
      <c r="H114" s="196">
        <v>48672</v>
      </c>
      <c r="I114" s="197"/>
      <c r="J114" s="198">
        <f>ROUND(I114*H114,2)</f>
        <v>0</v>
      </c>
      <c r="K114" s="194" t="s">
        <v>141</v>
      </c>
      <c r="L114" s="58"/>
      <c r="M114" s="199" t="s">
        <v>21</v>
      </c>
      <c r="N114" s="200" t="s">
        <v>43</v>
      </c>
      <c r="O114" s="39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1" t="s">
        <v>142</v>
      </c>
      <c r="AT114" s="21" t="s">
        <v>137</v>
      </c>
      <c r="AU114" s="21" t="s">
        <v>143</v>
      </c>
      <c r="AY114" s="21" t="s">
        <v>132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1" t="s">
        <v>80</v>
      </c>
      <c r="BK114" s="203">
        <f>ROUND(I114*H114,2)</f>
        <v>0</v>
      </c>
      <c r="BL114" s="21" t="s">
        <v>142</v>
      </c>
      <c r="BM114" s="21" t="s">
        <v>367</v>
      </c>
    </row>
    <row r="115" spans="2:47" s="1" customFormat="1" ht="27">
      <c r="B115" s="38"/>
      <c r="C115" s="60"/>
      <c r="D115" s="204" t="s">
        <v>145</v>
      </c>
      <c r="E115" s="60"/>
      <c r="F115" s="205" t="s">
        <v>190</v>
      </c>
      <c r="G115" s="60"/>
      <c r="H115" s="60"/>
      <c r="I115" s="160"/>
      <c r="J115" s="60"/>
      <c r="K115" s="60"/>
      <c r="L115" s="58"/>
      <c r="M115" s="206"/>
      <c r="N115" s="39"/>
      <c r="O115" s="39"/>
      <c r="P115" s="39"/>
      <c r="Q115" s="39"/>
      <c r="R115" s="39"/>
      <c r="S115" s="39"/>
      <c r="T115" s="75"/>
      <c r="AT115" s="21" t="s">
        <v>145</v>
      </c>
      <c r="AU115" s="21" t="s">
        <v>143</v>
      </c>
    </row>
    <row r="116" spans="2:51" s="11" customFormat="1" ht="13.5">
      <c r="B116" s="207"/>
      <c r="C116" s="208"/>
      <c r="D116" s="218" t="s">
        <v>147</v>
      </c>
      <c r="E116" s="219" t="s">
        <v>21</v>
      </c>
      <c r="F116" s="220" t="s">
        <v>368</v>
      </c>
      <c r="G116" s="208"/>
      <c r="H116" s="221">
        <v>48672</v>
      </c>
      <c r="I116" s="212"/>
      <c r="J116" s="208"/>
      <c r="K116" s="208"/>
      <c r="L116" s="213"/>
      <c r="M116" s="214"/>
      <c r="N116" s="215"/>
      <c r="O116" s="215"/>
      <c r="P116" s="215"/>
      <c r="Q116" s="215"/>
      <c r="R116" s="215"/>
      <c r="S116" s="215"/>
      <c r="T116" s="216"/>
      <c r="AT116" s="217" t="s">
        <v>147</v>
      </c>
      <c r="AU116" s="217" t="s">
        <v>143</v>
      </c>
      <c r="AV116" s="11" t="s">
        <v>82</v>
      </c>
      <c r="AW116" s="11" t="s">
        <v>35</v>
      </c>
      <c r="AX116" s="11" t="s">
        <v>72</v>
      </c>
      <c r="AY116" s="217" t="s">
        <v>132</v>
      </c>
    </row>
    <row r="117" spans="2:65" s="1" customFormat="1" ht="25.5" customHeight="1">
      <c r="B117" s="38"/>
      <c r="C117" s="192" t="s">
        <v>186</v>
      </c>
      <c r="D117" s="192" t="s">
        <v>137</v>
      </c>
      <c r="E117" s="193" t="s">
        <v>193</v>
      </c>
      <c r="F117" s="194" t="s">
        <v>194</v>
      </c>
      <c r="G117" s="195" t="s">
        <v>140</v>
      </c>
      <c r="H117" s="196">
        <v>811.2</v>
      </c>
      <c r="I117" s="197"/>
      <c r="J117" s="198">
        <f>ROUND(I117*H117,2)</f>
        <v>0</v>
      </c>
      <c r="K117" s="194" t="s">
        <v>141</v>
      </c>
      <c r="L117" s="58"/>
      <c r="M117" s="199" t="s">
        <v>21</v>
      </c>
      <c r="N117" s="200" t="s">
        <v>43</v>
      </c>
      <c r="O117" s="39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1" t="s">
        <v>142</v>
      </c>
      <c r="AT117" s="21" t="s">
        <v>137</v>
      </c>
      <c r="AU117" s="21" t="s">
        <v>143</v>
      </c>
      <c r="AY117" s="21" t="s">
        <v>132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1" t="s">
        <v>80</v>
      </c>
      <c r="BK117" s="203">
        <f>ROUND(I117*H117,2)</f>
        <v>0</v>
      </c>
      <c r="BL117" s="21" t="s">
        <v>142</v>
      </c>
      <c r="BM117" s="21" t="s">
        <v>369</v>
      </c>
    </row>
    <row r="118" spans="2:47" s="1" customFormat="1" ht="27">
      <c r="B118" s="38"/>
      <c r="C118" s="60"/>
      <c r="D118" s="204" t="s">
        <v>145</v>
      </c>
      <c r="E118" s="60"/>
      <c r="F118" s="205" t="s">
        <v>196</v>
      </c>
      <c r="G118" s="60"/>
      <c r="H118" s="60"/>
      <c r="I118" s="160"/>
      <c r="J118" s="60"/>
      <c r="K118" s="60"/>
      <c r="L118" s="58"/>
      <c r="M118" s="206"/>
      <c r="N118" s="39"/>
      <c r="O118" s="39"/>
      <c r="P118" s="39"/>
      <c r="Q118" s="39"/>
      <c r="R118" s="39"/>
      <c r="S118" s="39"/>
      <c r="T118" s="75"/>
      <c r="AT118" s="21" t="s">
        <v>145</v>
      </c>
      <c r="AU118" s="21" t="s">
        <v>143</v>
      </c>
    </row>
    <row r="119" spans="2:51" s="11" customFormat="1" ht="13.5">
      <c r="B119" s="207"/>
      <c r="C119" s="208"/>
      <c r="D119" s="218" t="s">
        <v>147</v>
      </c>
      <c r="E119" s="219" t="s">
        <v>21</v>
      </c>
      <c r="F119" s="220" t="s">
        <v>370</v>
      </c>
      <c r="G119" s="208"/>
      <c r="H119" s="221">
        <v>811.2</v>
      </c>
      <c r="I119" s="212"/>
      <c r="J119" s="208"/>
      <c r="K119" s="208"/>
      <c r="L119" s="213"/>
      <c r="M119" s="214"/>
      <c r="N119" s="215"/>
      <c r="O119" s="215"/>
      <c r="P119" s="215"/>
      <c r="Q119" s="215"/>
      <c r="R119" s="215"/>
      <c r="S119" s="215"/>
      <c r="T119" s="216"/>
      <c r="AT119" s="217" t="s">
        <v>147</v>
      </c>
      <c r="AU119" s="217" t="s">
        <v>143</v>
      </c>
      <c r="AV119" s="11" t="s">
        <v>82</v>
      </c>
      <c r="AW119" s="11" t="s">
        <v>35</v>
      </c>
      <c r="AX119" s="11" t="s">
        <v>72</v>
      </c>
      <c r="AY119" s="217" t="s">
        <v>132</v>
      </c>
    </row>
    <row r="120" spans="2:65" s="1" customFormat="1" ht="16.5" customHeight="1">
      <c r="B120" s="38"/>
      <c r="C120" s="192" t="s">
        <v>192</v>
      </c>
      <c r="D120" s="192" t="s">
        <v>137</v>
      </c>
      <c r="E120" s="193" t="s">
        <v>198</v>
      </c>
      <c r="F120" s="194" t="s">
        <v>199</v>
      </c>
      <c r="G120" s="195" t="s">
        <v>140</v>
      </c>
      <c r="H120" s="196">
        <v>811.2</v>
      </c>
      <c r="I120" s="197"/>
      <c r="J120" s="198">
        <f>ROUND(I120*H120,2)</f>
        <v>0</v>
      </c>
      <c r="K120" s="194" t="s">
        <v>141</v>
      </c>
      <c r="L120" s="58"/>
      <c r="M120" s="199" t="s">
        <v>21</v>
      </c>
      <c r="N120" s="200" t="s">
        <v>43</v>
      </c>
      <c r="O120" s="39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1" t="s">
        <v>142</v>
      </c>
      <c r="AT120" s="21" t="s">
        <v>137</v>
      </c>
      <c r="AU120" s="21" t="s">
        <v>143</v>
      </c>
      <c r="AY120" s="21" t="s">
        <v>132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1" t="s">
        <v>80</v>
      </c>
      <c r="BK120" s="203">
        <f>ROUND(I120*H120,2)</f>
        <v>0</v>
      </c>
      <c r="BL120" s="21" t="s">
        <v>142</v>
      </c>
      <c r="BM120" s="21" t="s">
        <v>371</v>
      </c>
    </row>
    <row r="121" spans="2:47" s="1" customFormat="1" ht="13.5">
      <c r="B121" s="38"/>
      <c r="C121" s="60"/>
      <c r="D121" s="204" t="s">
        <v>145</v>
      </c>
      <c r="E121" s="60"/>
      <c r="F121" s="205" t="s">
        <v>201</v>
      </c>
      <c r="G121" s="60"/>
      <c r="H121" s="60"/>
      <c r="I121" s="160"/>
      <c r="J121" s="60"/>
      <c r="K121" s="60"/>
      <c r="L121" s="58"/>
      <c r="M121" s="206"/>
      <c r="N121" s="39"/>
      <c r="O121" s="39"/>
      <c r="P121" s="39"/>
      <c r="Q121" s="39"/>
      <c r="R121" s="39"/>
      <c r="S121" s="39"/>
      <c r="T121" s="75"/>
      <c r="AT121" s="21" t="s">
        <v>145</v>
      </c>
      <c r="AU121" s="21" t="s">
        <v>143</v>
      </c>
    </row>
    <row r="122" spans="2:51" s="11" customFormat="1" ht="13.5">
      <c r="B122" s="207"/>
      <c r="C122" s="208"/>
      <c r="D122" s="204" t="s">
        <v>147</v>
      </c>
      <c r="E122" s="209" t="s">
        <v>21</v>
      </c>
      <c r="F122" s="210" t="s">
        <v>365</v>
      </c>
      <c r="G122" s="208"/>
      <c r="H122" s="211">
        <v>548.7</v>
      </c>
      <c r="I122" s="212"/>
      <c r="J122" s="208"/>
      <c r="K122" s="208"/>
      <c r="L122" s="213"/>
      <c r="M122" s="214"/>
      <c r="N122" s="215"/>
      <c r="O122" s="215"/>
      <c r="P122" s="215"/>
      <c r="Q122" s="215"/>
      <c r="R122" s="215"/>
      <c r="S122" s="215"/>
      <c r="T122" s="216"/>
      <c r="AT122" s="217" t="s">
        <v>147</v>
      </c>
      <c r="AU122" s="217" t="s">
        <v>143</v>
      </c>
      <c r="AV122" s="11" t="s">
        <v>82</v>
      </c>
      <c r="AW122" s="11" t="s">
        <v>35</v>
      </c>
      <c r="AX122" s="11" t="s">
        <v>72</v>
      </c>
      <c r="AY122" s="217" t="s">
        <v>132</v>
      </c>
    </row>
    <row r="123" spans="2:51" s="11" customFormat="1" ht="13.5">
      <c r="B123" s="207"/>
      <c r="C123" s="208"/>
      <c r="D123" s="218" t="s">
        <v>147</v>
      </c>
      <c r="E123" s="219" t="s">
        <v>21</v>
      </c>
      <c r="F123" s="220" t="s">
        <v>366</v>
      </c>
      <c r="G123" s="208"/>
      <c r="H123" s="221">
        <v>262.5</v>
      </c>
      <c r="I123" s="212"/>
      <c r="J123" s="208"/>
      <c r="K123" s="208"/>
      <c r="L123" s="213"/>
      <c r="M123" s="214"/>
      <c r="N123" s="215"/>
      <c r="O123" s="215"/>
      <c r="P123" s="215"/>
      <c r="Q123" s="215"/>
      <c r="R123" s="215"/>
      <c r="S123" s="215"/>
      <c r="T123" s="216"/>
      <c r="AT123" s="217" t="s">
        <v>147</v>
      </c>
      <c r="AU123" s="217" t="s">
        <v>143</v>
      </c>
      <c r="AV123" s="11" t="s">
        <v>82</v>
      </c>
      <c r="AW123" s="11" t="s">
        <v>35</v>
      </c>
      <c r="AX123" s="11" t="s">
        <v>72</v>
      </c>
      <c r="AY123" s="217" t="s">
        <v>132</v>
      </c>
    </row>
    <row r="124" spans="2:65" s="1" customFormat="1" ht="16.5" customHeight="1">
      <c r="B124" s="38"/>
      <c r="C124" s="192" t="s">
        <v>176</v>
      </c>
      <c r="D124" s="192" t="s">
        <v>137</v>
      </c>
      <c r="E124" s="193" t="s">
        <v>203</v>
      </c>
      <c r="F124" s="194" t="s">
        <v>204</v>
      </c>
      <c r="G124" s="195" t="s">
        <v>140</v>
      </c>
      <c r="H124" s="196">
        <v>48672</v>
      </c>
      <c r="I124" s="197"/>
      <c r="J124" s="198">
        <f>ROUND(I124*H124,2)</f>
        <v>0</v>
      </c>
      <c r="K124" s="194" t="s">
        <v>141</v>
      </c>
      <c r="L124" s="58"/>
      <c r="M124" s="199" t="s">
        <v>21</v>
      </c>
      <c r="N124" s="200" t="s">
        <v>43</v>
      </c>
      <c r="O124" s="39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1" t="s">
        <v>142</v>
      </c>
      <c r="AT124" s="21" t="s">
        <v>137</v>
      </c>
      <c r="AU124" s="21" t="s">
        <v>143</v>
      </c>
      <c r="AY124" s="21" t="s">
        <v>132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1" t="s">
        <v>80</v>
      </c>
      <c r="BK124" s="203">
        <f>ROUND(I124*H124,2)</f>
        <v>0</v>
      </c>
      <c r="BL124" s="21" t="s">
        <v>142</v>
      </c>
      <c r="BM124" s="21" t="s">
        <v>372</v>
      </c>
    </row>
    <row r="125" spans="2:47" s="1" customFormat="1" ht="13.5">
      <c r="B125" s="38"/>
      <c r="C125" s="60"/>
      <c r="D125" s="204" t="s">
        <v>145</v>
      </c>
      <c r="E125" s="60"/>
      <c r="F125" s="205" t="s">
        <v>206</v>
      </c>
      <c r="G125" s="60"/>
      <c r="H125" s="60"/>
      <c r="I125" s="160"/>
      <c r="J125" s="60"/>
      <c r="K125" s="60"/>
      <c r="L125" s="58"/>
      <c r="M125" s="206"/>
      <c r="N125" s="39"/>
      <c r="O125" s="39"/>
      <c r="P125" s="39"/>
      <c r="Q125" s="39"/>
      <c r="R125" s="39"/>
      <c r="S125" s="39"/>
      <c r="T125" s="75"/>
      <c r="AT125" s="21" t="s">
        <v>145</v>
      </c>
      <c r="AU125" s="21" t="s">
        <v>143</v>
      </c>
    </row>
    <row r="126" spans="2:51" s="11" customFormat="1" ht="13.5">
      <c r="B126" s="207"/>
      <c r="C126" s="208"/>
      <c r="D126" s="218" t="s">
        <v>147</v>
      </c>
      <c r="E126" s="219" t="s">
        <v>21</v>
      </c>
      <c r="F126" s="220" t="s">
        <v>368</v>
      </c>
      <c r="G126" s="208"/>
      <c r="H126" s="221">
        <v>48672</v>
      </c>
      <c r="I126" s="212"/>
      <c r="J126" s="208"/>
      <c r="K126" s="208"/>
      <c r="L126" s="213"/>
      <c r="M126" s="214"/>
      <c r="N126" s="215"/>
      <c r="O126" s="215"/>
      <c r="P126" s="215"/>
      <c r="Q126" s="215"/>
      <c r="R126" s="215"/>
      <c r="S126" s="215"/>
      <c r="T126" s="216"/>
      <c r="AT126" s="217" t="s">
        <v>147</v>
      </c>
      <c r="AU126" s="217" t="s">
        <v>143</v>
      </c>
      <c r="AV126" s="11" t="s">
        <v>82</v>
      </c>
      <c r="AW126" s="11" t="s">
        <v>35</v>
      </c>
      <c r="AX126" s="11" t="s">
        <v>72</v>
      </c>
      <c r="AY126" s="217" t="s">
        <v>132</v>
      </c>
    </row>
    <row r="127" spans="2:65" s="1" customFormat="1" ht="16.5" customHeight="1">
      <c r="B127" s="38"/>
      <c r="C127" s="192" t="s">
        <v>202</v>
      </c>
      <c r="D127" s="192" t="s">
        <v>137</v>
      </c>
      <c r="E127" s="193" t="s">
        <v>208</v>
      </c>
      <c r="F127" s="194" t="s">
        <v>209</v>
      </c>
      <c r="G127" s="195" t="s">
        <v>140</v>
      </c>
      <c r="H127" s="196">
        <v>811.2</v>
      </c>
      <c r="I127" s="197"/>
      <c r="J127" s="198">
        <f>ROUND(I127*H127,2)</f>
        <v>0</v>
      </c>
      <c r="K127" s="194" t="s">
        <v>141</v>
      </c>
      <c r="L127" s="58"/>
      <c r="M127" s="199" t="s">
        <v>21</v>
      </c>
      <c r="N127" s="200" t="s">
        <v>43</v>
      </c>
      <c r="O127" s="39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1" t="s">
        <v>142</v>
      </c>
      <c r="AT127" s="21" t="s">
        <v>137</v>
      </c>
      <c r="AU127" s="21" t="s">
        <v>143</v>
      </c>
      <c r="AY127" s="21" t="s">
        <v>132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1" t="s">
        <v>80</v>
      </c>
      <c r="BK127" s="203">
        <f>ROUND(I127*H127,2)</f>
        <v>0</v>
      </c>
      <c r="BL127" s="21" t="s">
        <v>142</v>
      </c>
      <c r="BM127" s="21" t="s">
        <v>373</v>
      </c>
    </row>
    <row r="128" spans="2:47" s="1" customFormat="1" ht="13.5">
      <c r="B128" s="38"/>
      <c r="C128" s="60"/>
      <c r="D128" s="204" t="s">
        <v>145</v>
      </c>
      <c r="E128" s="60"/>
      <c r="F128" s="205" t="s">
        <v>211</v>
      </c>
      <c r="G128" s="60"/>
      <c r="H128" s="60"/>
      <c r="I128" s="160"/>
      <c r="J128" s="60"/>
      <c r="K128" s="60"/>
      <c r="L128" s="58"/>
      <c r="M128" s="206"/>
      <c r="N128" s="39"/>
      <c r="O128" s="39"/>
      <c r="P128" s="39"/>
      <c r="Q128" s="39"/>
      <c r="R128" s="39"/>
      <c r="S128" s="39"/>
      <c r="T128" s="75"/>
      <c r="AT128" s="21" t="s">
        <v>145</v>
      </c>
      <c r="AU128" s="21" t="s">
        <v>143</v>
      </c>
    </row>
    <row r="129" spans="2:51" s="11" customFormat="1" ht="13.5">
      <c r="B129" s="207"/>
      <c r="C129" s="208"/>
      <c r="D129" s="204" t="s">
        <v>147</v>
      </c>
      <c r="E129" s="209" t="s">
        <v>21</v>
      </c>
      <c r="F129" s="210" t="s">
        <v>370</v>
      </c>
      <c r="G129" s="208"/>
      <c r="H129" s="211">
        <v>811.2</v>
      </c>
      <c r="I129" s="212"/>
      <c r="J129" s="208"/>
      <c r="K129" s="208"/>
      <c r="L129" s="213"/>
      <c r="M129" s="214"/>
      <c r="N129" s="215"/>
      <c r="O129" s="215"/>
      <c r="P129" s="215"/>
      <c r="Q129" s="215"/>
      <c r="R129" s="215"/>
      <c r="S129" s="215"/>
      <c r="T129" s="216"/>
      <c r="AT129" s="217" t="s">
        <v>147</v>
      </c>
      <c r="AU129" s="217" t="s">
        <v>143</v>
      </c>
      <c r="AV129" s="11" t="s">
        <v>82</v>
      </c>
      <c r="AW129" s="11" t="s">
        <v>35</v>
      </c>
      <c r="AX129" s="11" t="s">
        <v>72</v>
      </c>
      <c r="AY129" s="217" t="s">
        <v>132</v>
      </c>
    </row>
    <row r="130" spans="2:63" s="10" customFormat="1" ht="22.35" customHeight="1">
      <c r="B130" s="173"/>
      <c r="C130" s="174"/>
      <c r="D130" s="189" t="s">
        <v>71</v>
      </c>
      <c r="E130" s="190" t="s">
        <v>212</v>
      </c>
      <c r="F130" s="190" t="s">
        <v>213</v>
      </c>
      <c r="G130" s="174"/>
      <c r="H130" s="174"/>
      <c r="I130" s="177"/>
      <c r="J130" s="191">
        <f>BK130</f>
        <v>0</v>
      </c>
      <c r="K130" s="174"/>
      <c r="L130" s="179"/>
      <c r="M130" s="180"/>
      <c r="N130" s="181"/>
      <c r="O130" s="181"/>
      <c r="P130" s="182">
        <f>SUM(P131:P142)</f>
        <v>0</v>
      </c>
      <c r="Q130" s="181"/>
      <c r="R130" s="182">
        <f>SUM(R131:R142)</f>
        <v>0</v>
      </c>
      <c r="S130" s="181"/>
      <c r="T130" s="183">
        <f>SUM(T131:T142)</f>
        <v>8.45435</v>
      </c>
      <c r="AR130" s="184" t="s">
        <v>80</v>
      </c>
      <c r="AT130" s="185" t="s">
        <v>71</v>
      </c>
      <c r="AU130" s="185" t="s">
        <v>82</v>
      </c>
      <c r="AY130" s="184" t="s">
        <v>132</v>
      </c>
      <c r="BK130" s="186">
        <f>SUM(BK131:BK142)</f>
        <v>0</v>
      </c>
    </row>
    <row r="131" spans="2:65" s="1" customFormat="1" ht="16.5" customHeight="1">
      <c r="B131" s="38"/>
      <c r="C131" s="192" t="s">
        <v>207</v>
      </c>
      <c r="D131" s="192" t="s">
        <v>137</v>
      </c>
      <c r="E131" s="193" t="s">
        <v>215</v>
      </c>
      <c r="F131" s="194" t="s">
        <v>216</v>
      </c>
      <c r="G131" s="195" t="s">
        <v>140</v>
      </c>
      <c r="H131" s="196">
        <v>758.87</v>
      </c>
      <c r="I131" s="197"/>
      <c r="J131" s="198">
        <f>ROUND(I131*H131,2)</f>
        <v>0</v>
      </c>
      <c r="K131" s="194" t="s">
        <v>141</v>
      </c>
      <c r="L131" s="58"/>
      <c r="M131" s="199" t="s">
        <v>21</v>
      </c>
      <c r="N131" s="200" t="s">
        <v>43</v>
      </c>
      <c r="O131" s="39"/>
      <c r="P131" s="201">
        <f>O131*H131</f>
        <v>0</v>
      </c>
      <c r="Q131" s="201">
        <v>0</v>
      </c>
      <c r="R131" s="201">
        <f>Q131*H131</f>
        <v>0</v>
      </c>
      <c r="S131" s="201">
        <v>0.005</v>
      </c>
      <c r="T131" s="202">
        <f>S131*H131</f>
        <v>3.79435</v>
      </c>
      <c r="AR131" s="21" t="s">
        <v>142</v>
      </c>
      <c r="AT131" s="21" t="s">
        <v>137</v>
      </c>
      <c r="AU131" s="21" t="s">
        <v>143</v>
      </c>
      <c r="AY131" s="21" t="s">
        <v>132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1" t="s">
        <v>80</v>
      </c>
      <c r="BK131" s="203">
        <f>ROUND(I131*H131,2)</f>
        <v>0</v>
      </c>
      <c r="BL131" s="21" t="s">
        <v>142</v>
      </c>
      <c r="BM131" s="21" t="s">
        <v>374</v>
      </c>
    </row>
    <row r="132" spans="2:47" s="1" customFormat="1" ht="27">
      <c r="B132" s="38"/>
      <c r="C132" s="60"/>
      <c r="D132" s="204" t="s">
        <v>145</v>
      </c>
      <c r="E132" s="60"/>
      <c r="F132" s="205" t="s">
        <v>218</v>
      </c>
      <c r="G132" s="60"/>
      <c r="H132" s="60"/>
      <c r="I132" s="160"/>
      <c r="J132" s="60"/>
      <c r="K132" s="60"/>
      <c r="L132" s="58"/>
      <c r="M132" s="206"/>
      <c r="N132" s="39"/>
      <c r="O132" s="39"/>
      <c r="P132" s="39"/>
      <c r="Q132" s="39"/>
      <c r="R132" s="39"/>
      <c r="S132" s="39"/>
      <c r="T132" s="75"/>
      <c r="AT132" s="21" t="s">
        <v>145</v>
      </c>
      <c r="AU132" s="21" t="s">
        <v>143</v>
      </c>
    </row>
    <row r="133" spans="2:51" s="11" customFormat="1" ht="13.5">
      <c r="B133" s="207"/>
      <c r="C133" s="208"/>
      <c r="D133" s="204" t="s">
        <v>147</v>
      </c>
      <c r="E133" s="209" t="s">
        <v>21</v>
      </c>
      <c r="F133" s="210" t="s">
        <v>355</v>
      </c>
      <c r="G133" s="208"/>
      <c r="H133" s="211">
        <v>543.64</v>
      </c>
      <c r="I133" s="212"/>
      <c r="J133" s="208"/>
      <c r="K133" s="208"/>
      <c r="L133" s="213"/>
      <c r="M133" s="214"/>
      <c r="N133" s="215"/>
      <c r="O133" s="215"/>
      <c r="P133" s="215"/>
      <c r="Q133" s="215"/>
      <c r="R133" s="215"/>
      <c r="S133" s="215"/>
      <c r="T133" s="216"/>
      <c r="AT133" s="217" t="s">
        <v>147</v>
      </c>
      <c r="AU133" s="217" t="s">
        <v>143</v>
      </c>
      <c r="AV133" s="11" t="s">
        <v>82</v>
      </c>
      <c r="AW133" s="11" t="s">
        <v>35</v>
      </c>
      <c r="AX133" s="11" t="s">
        <v>72</v>
      </c>
      <c r="AY133" s="217" t="s">
        <v>132</v>
      </c>
    </row>
    <row r="134" spans="2:51" s="11" customFormat="1" ht="13.5">
      <c r="B134" s="207"/>
      <c r="C134" s="208"/>
      <c r="D134" s="204" t="s">
        <v>147</v>
      </c>
      <c r="E134" s="209" t="s">
        <v>21</v>
      </c>
      <c r="F134" s="210" t="s">
        <v>356</v>
      </c>
      <c r="G134" s="208"/>
      <c r="H134" s="211">
        <v>-33.75</v>
      </c>
      <c r="I134" s="212"/>
      <c r="J134" s="208"/>
      <c r="K134" s="208"/>
      <c r="L134" s="213"/>
      <c r="M134" s="214"/>
      <c r="N134" s="215"/>
      <c r="O134" s="215"/>
      <c r="P134" s="215"/>
      <c r="Q134" s="215"/>
      <c r="R134" s="215"/>
      <c r="S134" s="215"/>
      <c r="T134" s="216"/>
      <c r="AT134" s="217" t="s">
        <v>147</v>
      </c>
      <c r="AU134" s="217" t="s">
        <v>143</v>
      </c>
      <c r="AV134" s="11" t="s">
        <v>82</v>
      </c>
      <c r="AW134" s="11" t="s">
        <v>35</v>
      </c>
      <c r="AX134" s="11" t="s">
        <v>72</v>
      </c>
      <c r="AY134" s="217" t="s">
        <v>132</v>
      </c>
    </row>
    <row r="135" spans="2:51" s="11" customFormat="1" ht="13.5">
      <c r="B135" s="207"/>
      <c r="C135" s="208"/>
      <c r="D135" s="204" t="s">
        <v>147</v>
      </c>
      <c r="E135" s="209" t="s">
        <v>21</v>
      </c>
      <c r="F135" s="210" t="s">
        <v>357</v>
      </c>
      <c r="G135" s="208"/>
      <c r="H135" s="211">
        <v>-1.27</v>
      </c>
      <c r="I135" s="212"/>
      <c r="J135" s="208"/>
      <c r="K135" s="208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147</v>
      </c>
      <c r="AU135" s="217" t="s">
        <v>143</v>
      </c>
      <c r="AV135" s="11" t="s">
        <v>82</v>
      </c>
      <c r="AW135" s="11" t="s">
        <v>35</v>
      </c>
      <c r="AX135" s="11" t="s">
        <v>72</v>
      </c>
      <c r="AY135" s="217" t="s">
        <v>132</v>
      </c>
    </row>
    <row r="136" spans="2:51" s="11" customFormat="1" ht="13.5">
      <c r="B136" s="207"/>
      <c r="C136" s="208"/>
      <c r="D136" s="204" t="s">
        <v>147</v>
      </c>
      <c r="E136" s="209" t="s">
        <v>21</v>
      </c>
      <c r="F136" s="210" t="s">
        <v>358</v>
      </c>
      <c r="G136" s="208"/>
      <c r="H136" s="211">
        <v>308.43</v>
      </c>
      <c r="I136" s="212"/>
      <c r="J136" s="208"/>
      <c r="K136" s="208"/>
      <c r="L136" s="213"/>
      <c r="M136" s="214"/>
      <c r="N136" s="215"/>
      <c r="O136" s="215"/>
      <c r="P136" s="215"/>
      <c r="Q136" s="215"/>
      <c r="R136" s="215"/>
      <c r="S136" s="215"/>
      <c r="T136" s="216"/>
      <c r="AT136" s="217" t="s">
        <v>147</v>
      </c>
      <c r="AU136" s="217" t="s">
        <v>143</v>
      </c>
      <c r="AV136" s="11" t="s">
        <v>82</v>
      </c>
      <c r="AW136" s="11" t="s">
        <v>35</v>
      </c>
      <c r="AX136" s="11" t="s">
        <v>72</v>
      </c>
      <c r="AY136" s="217" t="s">
        <v>132</v>
      </c>
    </row>
    <row r="137" spans="2:51" s="11" customFormat="1" ht="13.5">
      <c r="B137" s="207"/>
      <c r="C137" s="208"/>
      <c r="D137" s="218" t="s">
        <v>147</v>
      </c>
      <c r="E137" s="219" t="s">
        <v>21</v>
      </c>
      <c r="F137" s="220" t="s">
        <v>359</v>
      </c>
      <c r="G137" s="208"/>
      <c r="H137" s="221">
        <v>-58.18</v>
      </c>
      <c r="I137" s="212"/>
      <c r="J137" s="208"/>
      <c r="K137" s="208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147</v>
      </c>
      <c r="AU137" s="217" t="s">
        <v>143</v>
      </c>
      <c r="AV137" s="11" t="s">
        <v>82</v>
      </c>
      <c r="AW137" s="11" t="s">
        <v>35</v>
      </c>
      <c r="AX137" s="11" t="s">
        <v>72</v>
      </c>
      <c r="AY137" s="217" t="s">
        <v>132</v>
      </c>
    </row>
    <row r="138" spans="2:65" s="1" customFormat="1" ht="16.5" customHeight="1">
      <c r="B138" s="38"/>
      <c r="C138" s="192" t="s">
        <v>214</v>
      </c>
      <c r="D138" s="192" t="s">
        <v>137</v>
      </c>
      <c r="E138" s="193" t="s">
        <v>225</v>
      </c>
      <c r="F138" s="194" t="s">
        <v>226</v>
      </c>
      <c r="G138" s="195" t="s">
        <v>140</v>
      </c>
      <c r="H138" s="196">
        <v>93.2</v>
      </c>
      <c r="I138" s="197"/>
      <c r="J138" s="198">
        <f>ROUND(I138*H138,2)</f>
        <v>0</v>
      </c>
      <c r="K138" s="194" t="s">
        <v>141</v>
      </c>
      <c r="L138" s="58"/>
      <c r="M138" s="199" t="s">
        <v>21</v>
      </c>
      <c r="N138" s="200" t="s">
        <v>43</v>
      </c>
      <c r="O138" s="39"/>
      <c r="P138" s="201">
        <f>O138*H138</f>
        <v>0</v>
      </c>
      <c r="Q138" s="201">
        <v>0</v>
      </c>
      <c r="R138" s="201">
        <f>Q138*H138</f>
        <v>0</v>
      </c>
      <c r="S138" s="201">
        <v>0.05</v>
      </c>
      <c r="T138" s="202">
        <f>S138*H138</f>
        <v>4.66</v>
      </c>
      <c r="AR138" s="21" t="s">
        <v>142</v>
      </c>
      <c r="AT138" s="21" t="s">
        <v>137</v>
      </c>
      <c r="AU138" s="21" t="s">
        <v>143</v>
      </c>
      <c r="AY138" s="21" t="s">
        <v>132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1" t="s">
        <v>80</v>
      </c>
      <c r="BK138" s="203">
        <f>ROUND(I138*H138,2)</f>
        <v>0</v>
      </c>
      <c r="BL138" s="21" t="s">
        <v>142</v>
      </c>
      <c r="BM138" s="21" t="s">
        <v>375</v>
      </c>
    </row>
    <row r="139" spans="2:47" s="1" customFormat="1" ht="27">
      <c r="B139" s="38"/>
      <c r="C139" s="60"/>
      <c r="D139" s="204" t="s">
        <v>145</v>
      </c>
      <c r="E139" s="60"/>
      <c r="F139" s="205" t="s">
        <v>228</v>
      </c>
      <c r="G139" s="60"/>
      <c r="H139" s="60"/>
      <c r="I139" s="160"/>
      <c r="J139" s="60"/>
      <c r="K139" s="60"/>
      <c r="L139" s="58"/>
      <c r="M139" s="206"/>
      <c r="N139" s="39"/>
      <c r="O139" s="39"/>
      <c r="P139" s="39"/>
      <c r="Q139" s="39"/>
      <c r="R139" s="39"/>
      <c r="S139" s="39"/>
      <c r="T139" s="75"/>
      <c r="AT139" s="21" t="s">
        <v>145</v>
      </c>
      <c r="AU139" s="21" t="s">
        <v>143</v>
      </c>
    </row>
    <row r="140" spans="2:51" s="11" customFormat="1" ht="13.5">
      <c r="B140" s="207"/>
      <c r="C140" s="208"/>
      <c r="D140" s="204" t="s">
        <v>147</v>
      </c>
      <c r="E140" s="209" t="s">
        <v>21</v>
      </c>
      <c r="F140" s="210" t="s">
        <v>376</v>
      </c>
      <c r="G140" s="208"/>
      <c r="H140" s="211">
        <v>33.75</v>
      </c>
      <c r="I140" s="212"/>
      <c r="J140" s="208"/>
      <c r="K140" s="208"/>
      <c r="L140" s="213"/>
      <c r="M140" s="214"/>
      <c r="N140" s="215"/>
      <c r="O140" s="215"/>
      <c r="P140" s="215"/>
      <c r="Q140" s="215"/>
      <c r="R140" s="215"/>
      <c r="S140" s="215"/>
      <c r="T140" s="216"/>
      <c r="AT140" s="217" t="s">
        <v>147</v>
      </c>
      <c r="AU140" s="217" t="s">
        <v>143</v>
      </c>
      <c r="AV140" s="11" t="s">
        <v>82</v>
      </c>
      <c r="AW140" s="11" t="s">
        <v>35</v>
      </c>
      <c r="AX140" s="11" t="s">
        <v>72</v>
      </c>
      <c r="AY140" s="217" t="s">
        <v>132</v>
      </c>
    </row>
    <row r="141" spans="2:51" s="11" customFormat="1" ht="13.5">
      <c r="B141" s="207"/>
      <c r="C141" s="208"/>
      <c r="D141" s="204" t="s">
        <v>147</v>
      </c>
      <c r="E141" s="209" t="s">
        <v>21</v>
      </c>
      <c r="F141" s="210" t="s">
        <v>377</v>
      </c>
      <c r="G141" s="208"/>
      <c r="H141" s="211">
        <v>1.27</v>
      </c>
      <c r="I141" s="212"/>
      <c r="J141" s="208"/>
      <c r="K141" s="208"/>
      <c r="L141" s="213"/>
      <c r="M141" s="214"/>
      <c r="N141" s="215"/>
      <c r="O141" s="215"/>
      <c r="P141" s="215"/>
      <c r="Q141" s="215"/>
      <c r="R141" s="215"/>
      <c r="S141" s="215"/>
      <c r="T141" s="216"/>
      <c r="AT141" s="217" t="s">
        <v>147</v>
      </c>
      <c r="AU141" s="217" t="s">
        <v>143</v>
      </c>
      <c r="AV141" s="11" t="s">
        <v>82</v>
      </c>
      <c r="AW141" s="11" t="s">
        <v>35</v>
      </c>
      <c r="AX141" s="11" t="s">
        <v>72</v>
      </c>
      <c r="AY141" s="217" t="s">
        <v>132</v>
      </c>
    </row>
    <row r="142" spans="2:51" s="11" customFormat="1" ht="13.5">
      <c r="B142" s="207"/>
      <c r="C142" s="208"/>
      <c r="D142" s="204" t="s">
        <v>147</v>
      </c>
      <c r="E142" s="209" t="s">
        <v>21</v>
      </c>
      <c r="F142" s="210" t="s">
        <v>378</v>
      </c>
      <c r="G142" s="208"/>
      <c r="H142" s="211">
        <v>58.18</v>
      </c>
      <c r="I142" s="212"/>
      <c r="J142" s="208"/>
      <c r="K142" s="208"/>
      <c r="L142" s="213"/>
      <c r="M142" s="214"/>
      <c r="N142" s="215"/>
      <c r="O142" s="215"/>
      <c r="P142" s="215"/>
      <c r="Q142" s="215"/>
      <c r="R142" s="215"/>
      <c r="S142" s="215"/>
      <c r="T142" s="216"/>
      <c r="AT142" s="217" t="s">
        <v>147</v>
      </c>
      <c r="AU142" s="217" t="s">
        <v>143</v>
      </c>
      <c r="AV142" s="11" t="s">
        <v>82</v>
      </c>
      <c r="AW142" s="11" t="s">
        <v>35</v>
      </c>
      <c r="AX142" s="11" t="s">
        <v>72</v>
      </c>
      <c r="AY142" s="217" t="s">
        <v>132</v>
      </c>
    </row>
    <row r="143" spans="2:63" s="10" customFormat="1" ht="22.35" customHeight="1">
      <c r="B143" s="173"/>
      <c r="C143" s="174"/>
      <c r="D143" s="189" t="s">
        <v>71</v>
      </c>
      <c r="E143" s="190" t="s">
        <v>230</v>
      </c>
      <c r="F143" s="190" t="s">
        <v>231</v>
      </c>
      <c r="G143" s="174"/>
      <c r="H143" s="174"/>
      <c r="I143" s="177"/>
      <c r="J143" s="191">
        <f>BK143</f>
        <v>0</v>
      </c>
      <c r="K143" s="174"/>
      <c r="L143" s="179"/>
      <c r="M143" s="180"/>
      <c r="N143" s="181"/>
      <c r="O143" s="181"/>
      <c r="P143" s="182">
        <f>SUM(P144:P157)</f>
        <v>0</v>
      </c>
      <c r="Q143" s="181"/>
      <c r="R143" s="182">
        <f>SUM(R144:R157)</f>
        <v>3.4198435000000007</v>
      </c>
      <c r="S143" s="181"/>
      <c r="T143" s="183">
        <f>SUM(T144:T157)</f>
        <v>0</v>
      </c>
      <c r="AR143" s="184" t="s">
        <v>80</v>
      </c>
      <c r="AT143" s="185" t="s">
        <v>71</v>
      </c>
      <c r="AU143" s="185" t="s">
        <v>82</v>
      </c>
      <c r="AY143" s="184" t="s">
        <v>132</v>
      </c>
      <c r="BK143" s="186">
        <f>SUM(BK144:BK157)</f>
        <v>0</v>
      </c>
    </row>
    <row r="144" spans="2:65" s="1" customFormat="1" ht="16.5" customHeight="1">
      <c r="B144" s="38"/>
      <c r="C144" s="192" t="s">
        <v>219</v>
      </c>
      <c r="D144" s="192" t="s">
        <v>137</v>
      </c>
      <c r="E144" s="193" t="s">
        <v>232</v>
      </c>
      <c r="F144" s="194" t="s">
        <v>233</v>
      </c>
      <c r="G144" s="195" t="s">
        <v>140</v>
      </c>
      <c r="H144" s="196">
        <v>852.07</v>
      </c>
      <c r="I144" s="197"/>
      <c r="J144" s="198">
        <f>ROUND(I144*H144,2)</f>
        <v>0</v>
      </c>
      <c r="K144" s="194" t="s">
        <v>141</v>
      </c>
      <c r="L144" s="58"/>
      <c r="M144" s="199" t="s">
        <v>21</v>
      </c>
      <c r="N144" s="200" t="s">
        <v>43</v>
      </c>
      <c r="O144" s="39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21" t="s">
        <v>142</v>
      </c>
      <c r="AT144" s="21" t="s">
        <v>137</v>
      </c>
      <c r="AU144" s="21" t="s">
        <v>143</v>
      </c>
      <c r="AY144" s="21" t="s">
        <v>132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1" t="s">
        <v>80</v>
      </c>
      <c r="BK144" s="203">
        <f>ROUND(I144*H144,2)</f>
        <v>0</v>
      </c>
      <c r="BL144" s="21" t="s">
        <v>142</v>
      </c>
      <c r="BM144" s="21" t="s">
        <v>379</v>
      </c>
    </row>
    <row r="145" spans="2:47" s="1" customFormat="1" ht="13.5">
      <c r="B145" s="38"/>
      <c r="C145" s="60"/>
      <c r="D145" s="204" t="s">
        <v>145</v>
      </c>
      <c r="E145" s="60"/>
      <c r="F145" s="205" t="s">
        <v>233</v>
      </c>
      <c r="G145" s="60"/>
      <c r="H145" s="60"/>
      <c r="I145" s="160"/>
      <c r="J145" s="60"/>
      <c r="K145" s="60"/>
      <c r="L145" s="58"/>
      <c r="M145" s="206"/>
      <c r="N145" s="39"/>
      <c r="O145" s="39"/>
      <c r="P145" s="39"/>
      <c r="Q145" s="39"/>
      <c r="R145" s="39"/>
      <c r="S145" s="39"/>
      <c r="T145" s="75"/>
      <c r="AT145" s="21" t="s">
        <v>145</v>
      </c>
      <c r="AU145" s="21" t="s">
        <v>143</v>
      </c>
    </row>
    <row r="146" spans="2:51" s="11" customFormat="1" ht="13.5">
      <c r="B146" s="207"/>
      <c r="C146" s="208"/>
      <c r="D146" s="204" t="s">
        <v>147</v>
      </c>
      <c r="E146" s="209" t="s">
        <v>21</v>
      </c>
      <c r="F146" s="210" t="s">
        <v>355</v>
      </c>
      <c r="G146" s="208"/>
      <c r="H146" s="211">
        <v>543.64</v>
      </c>
      <c r="I146" s="212"/>
      <c r="J146" s="208"/>
      <c r="K146" s="208"/>
      <c r="L146" s="213"/>
      <c r="M146" s="214"/>
      <c r="N146" s="215"/>
      <c r="O146" s="215"/>
      <c r="P146" s="215"/>
      <c r="Q146" s="215"/>
      <c r="R146" s="215"/>
      <c r="S146" s="215"/>
      <c r="T146" s="216"/>
      <c r="AT146" s="217" t="s">
        <v>147</v>
      </c>
      <c r="AU146" s="217" t="s">
        <v>143</v>
      </c>
      <c r="AV146" s="11" t="s">
        <v>82</v>
      </c>
      <c r="AW146" s="11" t="s">
        <v>35</v>
      </c>
      <c r="AX146" s="11" t="s">
        <v>72</v>
      </c>
      <c r="AY146" s="217" t="s">
        <v>132</v>
      </c>
    </row>
    <row r="147" spans="2:51" s="11" customFormat="1" ht="13.5">
      <c r="B147" s="207"/>
      <c r="C147" s="208"/>
      <c r="D147" s="218" t="s">
        <v>147</v>
      </c>
      <c r="E147" s="219" t="s">
        <v>21</v>
      </c>
      <c r="F147" s="220" t="s">
        <v>358</v>
      </c>
      <c r="G147" s="208"/>
      <c r="H147" s="221">
        <v>308.43</v>
      </c>
      <c r="I147" s="212"/>
      <c r="J147" s="208"/>
      <c r="K147" s="208"/>
      <c r="L147" s="213"/>
      <c r="M147" s="214"/>
      <c r="N147" s="215"/>
      <c r="O147" s="215"/>
      <c r="P147" s="215"/>
      <c r="Q147" s="215"/>
      <c r="R147" s="215"/>
      <c r="S147" s="215"/>
      <c r="T147" s="216"/>
      <c r="AT147" s="217" t="s">
        <v>147</v>
      </c>
      <c r="AU147" s="217" t="s">
        <v>143</v>
      </c>
      <c r="AV147" s="11" t="s">
        <v>82</v>
      </c>
      <c r="AW147" s="11" t="s">
        <v>35</v>
      </c>
      <c r="AX147" s="11" t="s">
        <v>72</v>
      </c>
      <c r="AY147" s="217" t="s">
        <v>132</v>
      </c>
    </row>
    <row r="148" spans="2:65" s="1" customFormat="1" ht="16.5" customHeight="1">
      <c r="B148" s="38"/>
      <c r="C148" s="192" t="s">
        <v>224</v>
      </c>
      <c r="D148" s="192" t="s">
        <v>137</v>
      </c>
      <c r="E148" s="193" t="s">
        <v>236</v>
      </c>
      <c r="F148" s="194" t="s">
        <v>237</v>
      </c>
      <c r="G148" s="195" t="s">
        <v>140</v>
      </c>
      <c r="H148" s="196">
        <v>91.93</v>
      </c>
      <c r="I148" s="197"/>
      <c r="J148" s="198">
        <f>ROUND(I148*H148,2)</f>
        <v>0</v>
      </c>
      <c r="K148" s="194" t="s">
        <v>141</v>
      </c>
      <c r="L148" s="58"/>
      <c r="M148" s="199" t="s">
        <v>21</v>
      </c>
      <c r="N148" s="200" t="s">
        <v>43</v>
      </c>
      <c r="O148" s="39"/>
      <c r="P148" s="201">
        <f>O148*H148</f>
        <v>0</v>
      </c>
      <c r="Q148" s="201">
        <v>0.0345</v>
      </c>
      <c r="R148" s="201">
        <f>Q148*H148</f>
        <v>3.1715850000000003</v>
      </c>
      <c r="S148" s="201">
        <v>0</v>
      </c>
      <c r="T148" s="202">
        <f>S148*H148</f>
        <v>0</v>
      </c>
      <c r="AR148" s="21" t="s">
        <v>142</v>
      </c>
      <c r="AT148" s="21" t="s">
        <v>137</v>
      </c>
      <c r="AU148" s="21" t="s">
        <v>143</v>
      </c>
      <c r="AY148" s="21" t="s">
        <v>132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1" t="s">
        <v>80</v>
      </c>
      <c r="BK148" s="203">
        <f>ROUND(I148*H148,2)</f>
        <v>0</v>
      </c>
      <c r="BL148" s="21" t="s">
        <v>142</v>
      </c>
      <c r="BM148" s="21" t="s">
        <v>380</v>
      </c>
    </row>
    <row r="149" spans="2:47" s="1" customFormat="1" ht="27">
      <c r="B149" s="38"/>
      <c r="C149" s="60"/>
      <c r="D149" s="204" t="s">
        <v>145</v>
      </c>
      <c r="E149" s="60"/>
      <c r="F149" s="205" t="s">
        <v>239</v>
      </c>
      <c r="G149" s="60"/>
      <c r="H149" s="60"/>
      <c r="I149" s="160"/>
      <c r="J149" s="60"/>
      <c r="K149" s="60"/>
      <c r="L149" s="58"/>
      <c r="M149" s="206"/>
      <c r="N149" s="39"/>
      <c r="O149" s="39"/>
      <c r="P149" s="39"/>
      <c r="Q149" s="39"/>
      <c r="R149" s="39"/>
      <c r="S149" s="39"/>
      <c r="T149" s="75"/>
      <c r="AT149" s="21" t="s">
        <v>145</v>
      </c>
      <c r="AU149" s="21" t="s">
        <v>143</v>
      </c>
    </row>
    <row r="150" spans="2:51" s="11" customFormat="1" ht="13.5">
      <c r="B150" s="207"/>
      <c r="C150" s="208"/>
      <c r="D150" s="204" t="s">
        <v>147</v>
      </c>
      <c r="E150" s="209" t="s">
        <v>21</v>
      </c>
      <c r="F150" s="210" t="s">
        <v>381</v>
      </c>
      <c r="G150" s="208"/>
      <c r="H150" s="211">
        <v>33.75</v>
      </c>
      <c r="I150" s="212"/>
      <c r="J150" s="208"/>
      <c r="K150" s="208"/>
      <c r="L150" s="213"/>
      <c r="M150" s="214"/>
      <c r="N150" s="215"/>
      <c r="O150" s="215"/>
      <c r="P150" s="215"/>
      <c r="Q150" s="215"/>
      <c r="R150" s="215"/>
      <c r="S150" s="215"/>
      <c r="T150" s="216"/>
      <c r="AT150" s="217" t="s">
        <v>147</v>
      </c>
      <c r="AU150" s="217" t="s">
        <v>143</v>
      </c>
      <c r="AV150" s="11" t="s">
        <v>82</v>
      </c>
      <c r="AW150" s="11" t="s">
        <v>35</v>
      </c>
      <c r="AX150" s="11" t="s">
        <v>72</v>
      </c>
      <c r="AY150" s="217" t="s">
        <v>132</v>
      </c>
    </row>
    <row r="151" spans="2:51" s="11" customFormat="1" ht="13.5">
      <c r="B151" s="207"/>
      <c r="C151" s="208"/>
      <c r="D151" s="218" t="s">
        <v>147</v>
      </c>
      <c r="E151" s="219" t="s">
        <v>21</v>
      </c>
      <c r="F151" s="220" t="s">
        <v>382</v>
      </c>
      <c r="G151" s="208"/>
      <c r="H151" s="221">
        <v>58.18</v>
      </c>
      <c r="I151" s="212"/>
      <c r="J151" s="208"/>
      <c r="K151" s="208"/>
      <c r="L151" s="213"/>
      <c r="M151" s="214"/>
      <c r="N151" s="215"/>
      <c r="O151" s="215"/>
      <c r="P151" s="215"/>
      <c r="Q151" s="215"/>
      <c r="R151" s="215"/>
      <c r="S151" s="215"/>
      <c r="T151" s="216"/>
      <c r="AT151" s="217" t="s">
        <v>147</v>
      </c>
      <c r="AU151" s="217" t="s">
        <v>143</v>
      </c>
      <c r="AV151" s="11" t="s">
        <v>82</v>
      </c>
      <c r="AW151" s="11" t="s">
        <v>35</v>
      </c>
      <c r="AX151" s="11" t="s">
        <v>72</v>
      </c>
      <c r="AY151" s="217" t="s">
        <v>132</v>
      </c>
    </row>
    <row r="152" spans="2:65" s="1" customFormat="1" ht="16.5" customHeight="1">
      <c r="B152" s="38"/>
      <c r="C152" s="192" t="s">
        <v>10</v>
      </c>
      <c r="D152" s="192" t="s">
        <v>137</v>
      </c>
      <c r="E152" s="193" t="s">
        <v>247</v>
      </c>
      <c r="F152" s="194" t="s">
        <v>248</v>
      </c>
      <c r="G152" s="195" t="s">
        <v>140</v>
      </c>
      <c r="H152" s="196">
        <v>2.45</v>
      </c>
      <c r="I152" s="197"/>
      <c r="J152" s="198">
        <f>ROUND(I152*H152,2)</f>
        <v>0</v>
      </c>
      <c r="K152" s="194" t="s">
        <v>141</v>
      </c>
      <c r="L152" s="58"/>
      <c r="M152" s="199" t="s">
        <v>21</v>
      </c>
      <c r="N152" s="200" t="s">
        <v>43</v>
      </c>
      <c r="O152" s="39"/>
      <c r="P152" s="201">
        <f>O152*H152</f>
        <v>0</v>
      </c>
      <c r="Q152" s="201">
        <v>0.00158</v>
      </c>
      <c r="R152" s="201">
        <f>Q152*H152</f>
        <v>0.0038710000000000003</v>
      </c>
      <c r="S152" s="201">
        <v>0</v>
      </c>
      <c r="T152" s="202">
        <f>S152*H152</f>
        <v>0</v>
      </c>
      <c r="AR152" s="21" t="s">
        <v>142</v>
      </c>
      <c r="AT152" s="21" t="s">
        <v>137</v>
      </c>
      <c r="AU152" s="21" t="s">
        <v>143</v>
      </c>
      <c r="AY152" s="21" t="s">
        <v>132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1" t="s">
        <v>80</v>
      </c>
      <c r="BK152" s="203">
        <f>ROUND(I152*H152,2)</f>
        <v>0</v>
      </c>
      <c r="BL152" s="21" t="s">
        <v>142</v>
      </c>
      <c r="BM152" s="21" t="s">
        <v>383</v>
      </c>
    </row>
    <row r="153" spans="2:47" s="1" customFormat="1" ht="13.5">
      <c r="B153" s="38"/>
      <c r="C153" s="60"/>
      <c r="D153" s="204" t="s">
        <v>145</v>
      </c>
      <c r="E153" s="60"/>
      <c r="F153" s="205" t="s">
        <v>250</v>
      </c>
      <c r="G153" s="60"/>
      <c r="H153" s="60"/>
      <c r="I153" s="160"/>
      <c r="J153" s="60"/>
      <c r="K153" s="60"/>
      <c r="L153" s="58"/>
      <c r="M153" s="206"/>
      <c r="N153" s="39"/>
      <c r="O153" s="39"/>
      <c r="P153" s="39"/>
      <c r="Q153" s="39"/>
      <c r="R153" s="39"/>
      <c r="S153" s="39"/>
      <c r="T153" s="75"/>
      <c r="AT153" s="21" t="s">
        <v>145</v>
      </c>
      <c r="AU153" s="21" t="s">
        <v>143</v>
      </c>
    </row>
    <row r="154" spans="2:51" s="11" customFormat="1" ht="13.5">
      <c r="B154" s="207"/>
      <c r="C154" s="208"/>
      <c r="D154" s="218" t="s">
        <v>147</v>
      </c>
      <c r="E154" s="219" t="s">
        <v>21</v>
      </c>
      <c r="F154" s="220" t="s">
        <v>384</v>
      </c>
      <c r="G154" s="208"/>
      <c r="H154" s="221">
        <v>2.45</v>
      </c>
      <c r="I154" s="212"/>
      <c r="J154" s="208"/>
      <c r="K154" s="208"/>
      <c r="L154" s="213"/>
      <c r="M154" s="214"/>
      <c r="N154" s="215"/>
      <c r="O154" s="215"/>
      <c r="P154" s="215"/>
      <c r="Q154" s="215"/>
      <c r="R154" s="215"/>
      <c r="S154" s="215"/>
      <c r="T154" s="216"/>
      <c r="AT154" s="217" t="s">
        <v>147</v>
      </c>
      <c r="AU154" s="217" t="s">
        <v>143</v>
      </c>
      <c r="AV154" s="11" t="s">
        <v>82</v>
      </c>
      <c r="AW154" s="11" t="s">
        <v>35</v>
      </c>
      <c r="AX154" s="11" t="s">
        <v>72</v>
      </c>
      <c r="AY154" s="217" t="s">
        <v>132</v>
      </c>
    </row>
    <row r="155" spans="2:65" s="1" customFormat="1" ht="16.5" customHeight="1">
      <c r="B155" s="38"/>
      <c r="C155" s="192" t="s">
        <v>235</v>
      </c>
      <c r="D155" s="192" t="s">
        <v>137</v>
      </c>
      <c r="E155" s="193" t="s">
        <v>241</v>
      </c>
      <c r="F155" s="194" t="s">
        <v>242</v>
      </c>
      <c r="G155" s="195" t="s">
        <v>140</v>
      </c>
      <c r="H155" s="196">
        <v>2.45</v>
      </c>
      <c r="I155" s="197"/>
      <c r="J155" s="198">
        <f>ROUND(I155*H155,2)</f>
        <v>0</v>
      </c>
      <c r="K155" s="194" t="s">
        <v>141</v>
      </c>
      <c r="L155" s="58"/>
      <c r="M155" s="199" t="s">
        <v>21</v>
      </c>
      <c r="N155" s="200" t="s">
        <v>43</v>
      </c>
      <c r="O155" s="39"/>
      <c r="P155" s="201">
        <f>O155*H155</f>
        <v>0</v>
      </c>
      <c r="Q155" s="201">
        <v>0.09975</v>
      </c>
      <c r="R155" s="201">
        <f>Q155*H155</f>
        <v>0.24438750000000004</v>
      </c>
      <c r="S155" s="201">
        <v>0</v>
      </c>
      <c r="T155" s="202">
        <f>S155*H155</f>
        <v>0</v>
      </c>
      <c r="AR155" s="21" t="s">
        <v>142</v>
      </c>
      <c r="AT155" s="21" t="s">
        <v>137</v>
      </c>
      <c r="AU155" s="21" t="s">
        <v>143</v>
      </c>
      <c r="AY155" s="21" t="s">
        <v>132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1" t="s">
        <v>80</v>
      </c>
      <c r="BK155" s="203">
        <f>ROUND(I155*H155,2)</f>
        <v>0</v>
      </c>
      <c r="BL155" s="21" t="s">
        <v>142</v>
      </c>
      <c r="BM155" s="21" t="s">
        <v>385</v>
      </c>
    </row>
    <row r="156" spans="2:47" s="1" customFormat="1" ht="27">
      <c r="B156" s="38"/>
      <c r="C156" s="60"/>
      <c r="D156" s="204" t="s">
        <v>145</v>
      </c>
      <c r="E156" s="60"/>
      <c r="F156" s="205" t="s">
        <v>244</v>
      </c>
      <c r="G156" s="60"/>
      <c r="H156" s="60"/>
      <c r="I156" s="160"/>
      <c r="J156" s="60"/>
      <c r="K156" s="60"/>
      <c r="L156" s="58"/>
      <c r="M156" s="206"/>
      <c r="N156" s="39"/>
      <c r="O156" s="39"/>
      <c r="P156" s="39"/>
      <c r="Q156" s="39"/>
      <c r="R156" s="39"/>
      <c r="S156" s="39"/>
      <c r="T156" s="75"/>
      <c r="AT156" s="21" t="s">
        <v>145</v>
      </c>
      <c r="AU156" s="21" t="s">
        <v>143</v>
      </c>
    </row>
    <row r="157" spans="2:51" s="11" customFormat="1" ht="13.5">
      <c r="B157" s="207"/>
      <c r="C157" s="208"/>
      <c r="D157" s="204" t="s">
        <v>147</v>
      </c>
      <c r="E157" s="209" t="s">
        <v>21</v>
      </c>
      <c r="F157" s="210" t="s">
        <v>384</v>
      </c>
      <c r="G157" s="208"/>
      <c r="H157" s="211">
        <v>2.45</v>
      </c>
      <c r="I157" s="212"/>
      <c r="J157" s="208"/>
      <c r="K157" s="208"/>
      <c r="L157" s="213"/>
      <c r="M157" s="214"/>
      <c r="N157" s="215"/>
      <c r="O157" s="215"/>
      <c r="P157" s="215"/>
      <c r="Q157" s="215"/>
      <c r="R157" s="215"/>
      <c r="S157" s="215"/>
      <c r="T157" s="216"/>
      <c r="AT157" s="217" t="s">
        <v>147</v>
      </c>
      <c r="AU157" s="217" t="s">
        <v>143</v>
      </c>
      <c r="AV157" s="11" t="s">
        <v>82</v>
      </c>
      <c r="AW157" s="11" t="s">
        <v>35</v>
      </c>
      <c r="AX157" s="11" t="s">
        <v>72</v>
      </c>
      <c r="AY157" s="217" t="s">
        <v>132</v>
      </c>
    </row>
    <row r="158" spans="2:63" s="10" customFormat="1" ht="29.85" customHeight="1">
      <c r="B158" s="173"/>
      <c r="C158" s="174"/>
      <c r="D158" s="189" t="s">
        <v>71</v>
      </c>
      <c r="E158" s="190" t="s">
        <v>251</v>
      </c>
      <c r="F158" s="190" t="s">
        <v>252</v>
      </c>
      <c r="G158" s="174"/>
      <c r="H158" s="174"/>
      <c r="I158" s="177"/>
      <c r="J158" s="191">
        <f>BK158</f>
        <v>0</v>
      </c>
      <c r="K158" s="174"/>
      <c r="L158" s="179"/>
      <c r="M158" s="180"/>
      <c r="N158" s="181"/>
      <c r="O158" s="181"/>
      <c r="P158" s="182">
        <f>SUM(P159:P168)</f>
        <v>0</v>
      </c>
      <c r="Q158" s="181"/>
      <c r="R158" s="182">
        <f>SUM(R159:R168)</f>
        <v>0</v>
      </c>
      <c r="S158" s="181"/>
      <c r="T158" s="183">
        <f>SUM(T159:T168)</f>
        <v>0</v>
      </c>
      <c r="AR158" s="184" t="s">
        <v>80</v>
      </c>
      <c r="AT158" s="185" t="s">
        <v>71</v>
      </c>
      <c r="AU158" s="185" t="s">
        <v>80</v>
      </c>
      <c r="AY158" s="184" t="s">
        <v>132</v>
      </c>
      <c r="BK158" s="186">
        <f>SUM(BK159:BK168)</f>
        <v>0</v>
      </c>
    </row>
    <row r="159" spans="2:65" s="1" customFormat="1" ht="25.5" customHeight="1">
      <c r="B159" s="38"/>
      <c r="C159" s="192" t="s">
        <v>240</v>
      </c>
      <c r="D159" s="192" t="s">
        <v>137</v>
      </c>
      <c r="E159" s="193" t="s">
        <v>254</v>
      </c>
      <c r="F159" s="194" t="s">
        <v>255</v>
      </c>
      <c r="G159" s="195" t="s">
        <v>256</v>
      </c>
      <c r="H159" s="196">
        <v>8.454</v>
      </c>
      <c r="I159" s="197"/>
      <c r="J159" s="198">
        <f>ROUND(I159*H159,2)</f>
        <v>0</v>
      </c>
      <c r="K159" s="194" t="s">
        <v>141</v>
      </c>
      <c r="L159" s="58"/>
      <c r="M159" s="199" t="s">
        <v>21</v>
      </c>
      <c r="N159" s="200" t="s">
        <v>43</v>
      </c>
      <c r="O159" s="39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AR159" s="21" t="s">
        <v>142</v>
      </c>
      <c r="AT159" s="21" t="s">
        <v>137</v>
      </c>
      <c r="AU159" s="21" t="s">
        <v>82</v>
      </c>
      <c r="AY159" s="21" t="s">
        <v>132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1" t="s">
        <v>80</v>
      </c>
      <c r="BK159" s="203">
        <f>ROUND(I159*H159,2)</f>
        <v>0</v>
      </c>
      <c r="BL159" s="21" t="s">
        <v>142</v>
      </c>
      <c r="BM159" s="21" t="s">
        <v>386</v>
      </c>
    </row>
    <row r="160" spans="2:47" s="1" customFormat="1" ht="27">
      <c r="B160" s="38"/>
      <c r="C160" s="60"/>
      <c r="D160" s="218" t="s">
        <v>145</v>
      </c>
      <c r="E160" s="60"/>
      <c r="F160" s="222" t="s">
        <v>258</v>
      </c>
      <c r="G160" s="60"/>
      <c r="H160" s="60"/>
      <c r="I160" s="160"/>
      <c r="J160" s="60"/>
      <c r="K160" s="60"/>
      <c r="L160" s="58"/>
      <c r="M160" s="206"/>
      <c r="N160" s="39"/>
      <c r="O160" s="39"/>
      <c r="P160" s="39"/>
      <c r="Q160" s="39"/>
      <c r="R160" s="39"/>
      <c r="S160" s="39"/>
      <c r="T160" s="75"/>
      <c r="AT160" s="21" t="s">
        <v>145</v>
      </c>
      <c r="AU160" s="21" t="s">
        <v>82</v>
      </c>
    </row>
    <row r="161" spans="2:65" s="1" customFormat="1" ht="25.5" customHeight="1">
      <c r="B161" s="38"/>
      <c r="C161" s="192" t="s">
        <v>246</v>
      </c>
      <c r="D161" s="192" t="s">
        <v>137</v>
      </c>
      <c r="E161" s="193" t="s">
        <v>260</v>
      </c>
      <c r="F161" s="194" t="s">
        <v>261</v>
      </c>
      <c r="G161" s="195" t="s">
        <v>256</v>
      </c>
      <c r="H161" s="196">
        <v>8.454</v>
      </c>
      <c r="I161" s="197"/>
      <c r="J161" s="198">
        <f>ROUND(I161*H161,2)</f>
        <v>0</v>
      </c>
      <c r="K161" s="194" t="s">
        <v>141</v>
      </c>
      <c r="L161" s="58"/>
      <c r="M161" s="199" t="s">
        <v>21</v>
      </c>
      <c r="N161" s="200" t="s">
        <v>43</v>
      </c>
      <c r="O161" s="39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AR161" s="21" t="s">
        <v>142</v>
      </c>
      <c r="AT161" s="21" t="s">
        <v>137</v>
      </c>
      <c r="AU161" s="21" t="s">
        <v>82</v>
      </c>
      <c r="AY161" s="21" t="s">
        <v>132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21" t="s">
        <v>80</v>
      </c>
      <c r="BK161" s="203">
        <f>ROUND(I161*H161,2)</f>
        <v>0</v>
      </c>
      <c r="BL161" s="21" t="s">
        <v>142</v>
      </c>
      <c r="BM161" s="21" t="s">
        <v>387</v>
      </c>
    </row>
    <row r="162" spans="2:47" s="1" customFormat="1" ht="13.5">
      <c r="B162" s="38"/>
      <c r="C162" s="60"/>
      <c r="D162" s="218" t="s">
        <v>145</v>
      </c>
      <c r="E162" s="60"/>
      <c r="F162" s="222" t="s">
        <v>263</v>
      </c>
      <c r="G162" s="60"/>
      <c r="H162" s="60"/>
      <c r="I162" s="160"/>
      <c r="J162" s="60"/>
      <c r="K162" s="60"/>
      <c r="L162" s="58"/>
      <c r="M162" s="206"/>
      <c r="N162" s="39"/>
      <c r="O162" s="39"/>
      <c r="P162" s="39"/>
      <c r="Q162" s="39"/>
      <c r="R162" s="39"/>
      <c r="S162" s="39"/>
      <c r="T162" s="75"/>
      <c r="AT162" s="21" t="s">
        <v>145</v>
      </c>
      <c r="AU162" s="21" t="s">
        <v>82</v>
      </c>
    </row>
    <row r="163" spans="2:65" s="1" customFormat="1" ht="25.5" customHeight="1">
      <c r="B163" s="38"/>
      <c r="C163" s="192" t="s">
        <v>253</v>
      </c>
      <c r="D163" s="192" t="s">
        <v>137</v>
      </c>
      <c r="E163" s="193" t="s">
        <v>264</v>
      </c>
      <c r="F163" s="194" t="s">
        <v>265</v>
      </c>
      <c r="G163" s="195" t="s">
        <v>256</v>
      </c>
      <c r="H163" s="196">
        <v>118.356</v>
      </c>
      <c r="I163" s="197"/>
      <c r="J163" s="198">
        <f>ROUND(I163*H163,2)</f>
        <v>0</v>
      </c>
      <c r="K163" s="194" t="s">
        <v>141</v>
      </c>
      <c r="L163" s="58"/>
      <c r="M163" s="199" t="s">
        <v>21</v>
      </c>
      <c r="N163" s="200" t="s">
        <v>43</v>
      </c>
      <c r="O163" s="39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AR163" s="21" t="s">
        <v>142</v>
      </c>
      <c r="AT163" s="21" t="s">
        <v>137</v>
      </c>
      <c r="AU163" s="21" t="s">
        <v>82</v>
      </c>
      <c r="AY163" s="21" t="s">
        <v>132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1" t="s">
        <v>80</v>
      </c>
      <c r="BK163" s="203">
        <f>ROUND(I163*H163,2)</f>
        <v>0</v>
      </c>
      <c r="BL163" s="21" t="s">
        <v>142</v>
      </c>
      <c r="BM163" s="21" t="s">
        <v>388</v>
      </c>
    </row>
    <row r="164" spans="2:47" s="1" customFormat="1" ht="27">
      <c r="B164" s="38"/>
      <c r="C164" s="60"/>
      <c r="D164" s="204" t="s">
        <v>145</v>
      </c>
      <c r="E164" s="60"/>
      <c r="F164" s="205" t="s">
        <v>267</v>
      </c>
      <c r="G164" s="60"/>
      <c r="H164" s="60"/>
      <c r="I164" s="160"/>
      <c r="J164" s="60"/>
      <c r="K164" s="60"/>
      <c r="L164" s="58"/>
      <c r="M164" s="206"/>
      <c r="N164" s="39"/>
      <c r="O164" s="39"/>
      <c r="P164" s="39"/>
      <c r="Q164" s="39"/>
      <c r="R164" s="39"/>
      <c r="S164" s="39"/>
      <c r="T164" s="75"/>
      <c r="AT164" s="21" t="s">
        <v>145</v>
      </c>
      <c r="AU164" s="21" t="s">
        <v>82</v>
      </c>
    </row>
    <row r="165" spans="2:47" s="1" customFormat="1" ht="27">
      <c r="B165" s="38"/>
      <c r="C165" s="60"/>
      <c r="D165" s="204" t="s">
        <v>268</v>
      </c>
      <c r="E165" s="60"/>
      <c r="F165" s="223" t="s">
        <v>269</v>
      </c>
      <c r="G165" s="60"/>
      <c r="H165" s="60"/>
      <c r="I165" s="160"/>
      <c r="J165" s="60"/>
      <c r="K165" s="60"/>
      <c r="L165" s="58"/>
      <c r="M165" s="206"/>
      <c r="N165" s="39"/>
      <c r="O165" s="39"/>
      <c r="P165" s="39"/>
      <c r="Q165" s="39"/>
      <c r="R165" s="39"/>
      <c r="S165" s="39"/>
      <c r="T165" s="75"/>
      <c r="AT165" s="21" t="s">
        <v>268</v>
      </c>
      <c r="AU165" s="21" t="s">
        <v>82</v>
      </c>
    </row>
    <row r="166" spans="2:51" s="11" customFormat="1" ht="13.5">
      <c r="B166" s="207"/>
      <c r="C166" s="208"/>
      <c r="D166" s="218" t="s">
        <v>147</v>
      </c>
      <c r="E166" s="208"/>
      <c r="F166" s="220" t="s">
        <v>389</v>
      </c>
      <c r="G166" s="208"/>
      <c r="H166" s="221">
        <v>118.356</v>
      </c>
      <c r="I166" s="212"/>
      <c r="J166" s="208"/>
      <c r="K166" s="208"/>
      <c r="L166" s="213"/>
      <c r="M166" s="214"/>
      <c r="N166" s="215"/>
      <c r="O166" s="215"/>
      <c r="P166" s="215"/>
      <c r="Q166" s="215"/>
      <c r="R166" s="215"/>
      <c r="S166" s="215"/>
      <c r="T166" s="216"/>
      <c r="AT166" s="217" t="s">
        <v>147</v>
      </c>
      <c r="AU166" s="217" t="s">
        <v>82</v>
      </c>
      <c r="AV166" s="11" t="s">
        <v>82</v>
      </c>
      <c r="AW166" s="11" t="s">
        <v>6</v>
      </c>
      <c r="AX166" s="11" t="s">
        <v>80</v>
      </c>
      <c r="AY166" s="217" t="s">
        <v>132</v>
      </c>
    </row>
    <row r="167" spans="2:65" s="1" customFormat="1" ht="16.5" customHeight="1">
      <c r="B167" s="38"/>
      <c r="C167" s="192" t="s">
        <v>259</v>
      </c>
      <c r="D167" s="192" t="s">
        <v>137</v>
      </c>
      <c r="E167" s="193" t="s">
        <v>272</v>
      </c>
      <c r="F167" s="194" t="s">
        <v>273</v>
      </c>
      <c r="G167" s="195" t="s">
        <v>256</v>
      </c>
      <c r="H167" s="196">
        <v>8.454</v>
      </c>
      <c r="I167" s="197"/>
      <c r="J167" s="198">
        <f>ROUND(I167*H167,2)</f>
        <v>0</v>
      </c>
      <c r="K167" s="194" t="s">
        <v>141</v>
      </c>
      <c r="L167" s="58"/>
      <c r="M167" s="199" t="s">
        <v>21</v>
      </c>
      <c r="N167" s="200" t="s">
        <v>43</v>
      </c>
      <c r="O167" s="39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AR167" s="21" t="s">
        <v>142</v>
      </c>
      <c r="AT167" s="21" t="s">
        <v>137</v>
      </c>
      <c r="AU167" s="21" t="s">
        <v>82</v>
      </c>
      <c r="AY167" s="21" t="s">
        <v>132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21" t="s">
        <v>80</v>
      </c>
      <c r="BK167" s="203">
        <f>ROUND(I167*H167,2)</f>
        <v>0</v>
      </c>
      <c r="BL167" s="21" t="s">
        <v>142</v>
      </c>
      <c r="BM167" s="21" t="s">
        <v>390</v>
      </c>
    </row>
    <row r="168" spans="2:47" s="1" customFormat="1" ht="13.5">
      <c r="B168" s="38"/>
      <c r="C168" s="60"/>
      <c r="D168" s="204" t="s">
        <v>145</v>
      </c>
      <c r="E168" s="60"/>
      <c r="F168" s="205" t="s">
        <v>275</v>
      </c>
      <c r="G168" s="60"/>
      <c r="H168" s="60"/>
      <c r="I168" s="160"/>
      <c r="J168" s="60"/>
      <c r="K168" s="60"/>
      <c r="L168" s="58"/>
      <c r="M168" s="206"/>
      <c r="N168" s="39"/>
      <c r="O168" s="39"/>
      <c r="P168" s="39"/>
      <c r="Q168" s="39"/>
      <c r="R168" s="39"/>
      <c r="S168" s="39"/>
      <c r="T168" s="75"/>
      <c r="AT168" s="21" t="s">
        <v>145</v>
      </c>
      <c r="AU168" s="21" t="s">
        <v>82</v>
      </c>
    </row>
    <row r="169" spans="2:63" s="10" customFormat="1" ht="29.85" customHeight="1">
      <c r="B169" s="173"/>
      <c r="C169" s="174"/>
      <c r="D169" s="189" t="s">
        <v>71</v>
      </c>
      <c r="E169" s="190" t="s">
        <v>276</v>
      </c>
      <c r="F169" s="190" t="s">
        <v>277</v>
      </c>
      <c r="G169" s="174"/>
      <c r="H169" s="174"/>
      <c r="I169" s="177"/>
      <c r="J169" s="191">
        <f>BK169</f>
        <v>0</v>
      </c>
      <c r="K169" s="174"/>
      <c r="L169" s="179"/>
      <c r="M169" s="180"/>
      <c r="N169" s="181"/>
      <c r="O169" s="181"/>
      <c r="P169" s="182">
        <f>SUM(P170:P171)</f>
        <v>0</v>
      </c>
      <c r="Q169" s="181"/>
      <c r="R169" s="182">
        <f>SUM(R170:R171)</f>
        <v>0</v>
      </c>
      <c r="S169" s="181"/>
      <c r="T169" s="183">
        <f>SUM(T170:T171)</f>
        <v>0</v>
      </c>
      <c r="AR169" s="184" t="s">
        <v>80</v>
      </c>
      <c r="AT169" s="185" t="s">
        <v>71</v>
      </c>
      <c r="AU169" s="185" t="s">
        <v>80</v>
      </c>
      <c r="AY169" s="184" t="s">
        <v>132</v>
      </c>
      <c r="BK169" s="186">
        <f>SUM(BK170:BK171)</f>
        <v>0</v>
      </c>
    </row>
    <row r="170" spans="2:65" s="1" customFormat="1" ht="16.5" customHeight="1">
      <c r="B170" s="38"/>
      <c r="C170" s="192" t="s">
        <v>9</v>
      </c>
      <c r="D170" s="192" t="s">
        <v>137</v>
      </c>
      <c r="E170" s="193" t="s">
        <v>279</v>
      </c>
      <c r="F170" s="194" t="s">
        <v>280</v>
      </c>
      <c r="G170" s="195" t="s">
        <v>256</v>
      </c>
      <c r="H170" s="196">
        <v>9.507</v>
      </c>
      <c r="I170" s="197"/>
      <c r="J170" s="198">
        <f>ROUND(I170*H170,2)</f>
        <v>0</v>
      </c>
      <c r="K170" s="194" t="s">
        <v>141</v>
      </c>
      <c r="L170" s="58"/>
      <c r="M170" s="199" t="s">
        <v>21</v>
      </c>
      <c r="N170" s="200" t="s">
        <v>43</v>
      </c>
      <c r="O170" s="39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AR170" s="21" t="s">
        <v>142</v>
      </c>
      <c r="AT170" s="21" t="s">
        <v>137</v>
      </c>
      <c r="AU170" s="21" t="s">
        <v>82</v>
      </c>
      <c r="AY170" s="21" t="s">
        <v>132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21" t="s">
        <v>80</v>
      </c>
      <c r="BK170" s="203">
        <f>ROUND(I170*H170,2)</f>
        <v>0</v>
      </c>
      <c r="BL170" s="21" t="s">
        <v>142</v>
      </c>
      <c r="BM170" s="21" t="s">
        <v>391</v>
      </c>
    </row>
    <row r="171" spans="2:47" s="1" customFormat="1" ht="40.5">
      <c r="B171" s="38"/>
      <c r="C171" s="60"/>
      <c r="D171" s="204" t="s">
        <v>145</v>
      </c>
      <c r="E171" s="60"/>
      <c r="F171" s="205" t="s">
        <v>282</v>
      </c>
      <c r="G171" s="60"/>
      <c r="H171" s="60"/>
      <c r="I171" s="160"/>
      <c r="J171" s="60"/>
      <c r="K171" s="60"/>
      <c r="L171" s="58"/>
      <c r="M171" s="206"/>
      <c r="N171" s="39"/>
      <c r="O171" s="39"/>
      <c r="P171" s="39"/>
      <c r="Q171" s="39"/>
      <c r="R171" s="39"/>
      <c r="S171" s="39"/>
      <c r="T171" s="75"/>
      <c r="AT171" s="21" t="s">
        <v>145</v>
      </c>
      <c r="AU171" s="21" t="s">
        <v>82</v>
      </c>
    </row>
    <row r="172" spans="2:63" s="10" customFormat="1" ht="37.35" customHeight="1">
      <c r="B172" s="173"/>
      <c r="C172" s="174"/>
      <c r="D172" s="175" t="s">
        <v>71</v>
      </c>
      <c r="E172" s="176" t="s">
        <v>283</v>
      </c>
      <c r="F172" s="176" t="s">
        <v>284</v>
      </c>
      <c r="G172" s="174"/>
      <c r="H172" s="174"/>
      <c r="I172" s="177"/>
      <c r="J172" s="178">
        <f>BK172</f>
        <v>0</v>
      </c>
      <c r="K172" s="174"/>
      <c r="L172" s="179"/>
      <c r="M172" s="180"/>
      <c r="N172" s="181"/>
      <c r="O172" s="181"/>
      <c r="P172" s="182">
        <f>P173</f>
        <v>0</v>
      </c>
      <c r="Q172" s="181"/>
      <c r="R172" s="182">
        <f>R173</f>
        <v>0.97801592</v>
      </c>
      <c r="S172" s="181"/>
      <c r="T172" s="183">
        <f>T173</f>
        <v>0</v>
      </c>
      <c r="AR172" s="184" t="s">
        <v>82</v>
      </c>
      <c r="AT172" s="185" t="s">
        <v>71</v>
      </c>
      <c r="AU172" s="185" t="s">
        <v>72</v>
      </c>
      <c r="AY172" s="184" t="s">
        <v>132</v>
      </c>
      <c r="BK172" s="186">
        <f>BK173</f>
        <v>0</v>
      </c>
    </row>
    <row r="173" spans="2:63" s="10" customFormat="1" ht="19.9" customHeight="1">
      <c r="B173" s="173"/>
      <c r="C173" s="174"/>
      <c r="D173" s="189" t="s">
        <v>71</v>
      </c>
      <c r="E173" s="190" t="s">
        <v>285</v>
      </c>
      <c r="F173" s="190" t="s">
        <v>286</v>
      </c>
      <c r="G173" s="174"/>
      <c r="H173" s="174"/>
      <c r="I173" s="177"/>
      <c r="J173" s="191">
        <f>BK173</f>
        <v>0</v>
      </c>
      <c r="K173" s="174"/>
      <c r="L173" s="179"/>
      <c r="M173" s="180"/>
      <c r="N173" s="181"/>
      <c r="O173" s="181"/>
      <c r="P173" s="182">
        <f>SUM(P174:P209)</f>
        <v>0</v>
      </c>
      <c r="Q173" s="181"/>
      <c r="R173" s="182">
        <f>SUM(R174:R209)</f>
        <v>0.97801592</v>
      </c>
      <c r="S173" s="181"/>
      <c r="T173" s="183">
        <f>SUM(T174:T209)</f>
        <v>0</v>
      </c>
      <c r="AR173" s="184" t="s">
        <v>82</v>
      </c>
      <c r="AT173" s="185" t="s">
        <v>71</v>
      </c>
      <c r="AU173" s="185" t="s">
        <v>80</v>
      </c>
      <c r="AY173" s="184" t="s">
        <v>132</v>
      </c>
      <c r="BK173" s="186">
        <f>SUM(BK174:BK209)</f>
        <v>0</v>
      </c>
    </row>
    <row r="174" spans="2:65" s="1" customFormat="1" ht="16.5" customHeight="1">
      <c r="B174" s="38"/>
      <c r="C174" s="192" t="s">
        <v>271</v>
      </c>
      <c r="D174" s="192" t="s">
        <v>137</v>
      </c>
      <c r="E174" s="193" t="s">
        <v>288</v>
      </c>
      <c r="F174" s="194" t="s">
        <v>289</v>
      </c>
      <c r="G174" s="195" t="s">
        <v>140</v>
      </c>
      <c r="H174" s="196">
        <v>135</v>
      </c>
      <c r="I174" s="197"/>
      <c r="J174" s="198">
        <f>ROUND(I174*H174,2)</f>
        <v>0</v>
      </c>
      <c r="K174" s="194" t="s">
        <v>141</v>
      </c>
      <c r="L174" s="58"/>
      <c r="M174" s="199" t="s">
        <v>21</v>
      </c>
      <c r="N174" s="200" t="s">
        <v>43</v>
      </c>
      <c r="O174" s="39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AR174" s="21" t="s">
        <v>235</v>
      </c>
      <c r="AT174" s="21" t="s">
        <v>137</v>
      </c>
      <c r="AU174" s="21" t="s">
        <v>82</v>
      </c>
      <c r="AY174" s="21" t="s">
        <v>132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21" t="s">
        <v>80</v>
      </c>
      <c r="BK174" s="203">
        <f>ROUND(I174*H174,2)</f>
        <v>0</v>
      </c>
      <c r="BL174" s="21" t="s">
        <v>235</v>
      </c>
      <c r="BM174" s="21" t="s">
        <v>392</v>
      </c>
    </row>
    <row r="175" spans="2:47" s="1" customFormat="1" ht="13.5">
      <c r="B175" s="38"/>
      <c r="C175" s="60"/>
      <c r="D175" s="204" t="s">
        <v>145</v>
      </c>
      <c r="E175" s="60"/>
      <c r="F175" s="205" t="s">
        <v>291</v>
      </c>
      <c r="G175" s="60"/>
      <c r="H175" s="60"/>
      <c r="I175" s="160"/>
      <c r="J175" s="60"/>
      <c r="K175" s="60"/>
      <c r="L175" s="58"/>
      <c r="M175" s="206"/>
      <c r="N175" s="39"/>
      <c r="O175" s="39"/>
      <c r="P175" s="39"/>
      <c r="Q175" s="39"/>
      <c r="R175" s="39"/>
      <c r="S175" s="39"/>
      <c r="T175" s="75"/>
      <c r="AT175" s="21" t="s">
        <v>145</v>
      </c>
      <c r="AU175" s="21" t="s">
        <v>82</v>
      </c>
    </row>
    <row r="176" spans="2:51" s="11" customFormat="1" ht="13.5">
      <c r="B176" s="207"/>
      <c r="C176" s="208"/>
      <c r="D176" s="218" t="s">
        <v>147</v>
      </c>
      <c r="E176" s="219" t="s">
        <v>21</v>
      </c>
      <c r="F176" s="220" t="s">
        <v>393</v>
      </c>
      <c r="G176" s="208"/>
      <c r="H176" s="221">
        <v>135</v>
      </c>
      <c r="I176" s="212"/>
      <c r="J176" s="208"/>
      <c r="K176" s="208"/>
      <c r="L176" s="213"/>
      <c r="M176" s="214"/>
      <c r="N176" s="215"/>
      <c r="O176" s="215"/>
      <c r="P176" s="215"/>
      <c r="Q176" s="215"/>
      <c r="R176" s="215"/>
      <c r="S176" s="215"/>
      <c r="T176" s="216"/>
      <c r="AT176" s="217" t="s">
        <v>147</v>
      </c>
      <c r="AU176" s="217" t="s">
        <v>82</v>
      </c>
      <c r="AV176" s="11" t="s">
        <v>82</v>
      </c>
      <c r="AW176" s="11" t="s">
        <v>35</v>
      </c>
      <c r="AX176" s="11" t="s">
        <v>72</v>
      </c>
      <c r="AY176" s="217" t="s">
        <v>132</v>
      </c>
    </row>
    <row r="177" spans="2:65" s="1" customFormat="1" ht="16.5" customHeight="1">
      <c r="B177" s="38"/>
      <c r="C177" s="224" t="s">
        <v>278</v>
      </c>
      <c r="D177" s="224" t="s">
        <v>294</v>
      </c>
      <c r="E177" s="225" t="s">
        <v>295</v>
      </c>
      <c r="F177" s="226" t="s">
        <v>296</v>
      </c>
      <c r="G177" s="227" t="s">
        <v>140</v>
      </c>
      <c r="H177" s="228">
        <v>155.25</v>
      </c>
      <c r="I177" s="229"/>
      <c r="J177" s="230">
        <f>ROUND(I177*H177,2)</f>
        <v>0</v>
      </c>
      <c r="K177" s="226" t="s">
        <v>141</v>
      </c>
      <c r="L177" s="231"/>
      <c r="M177" s="232" t="s">
        <v>21</v>
      </c>
      <c r="N177" s="233" t="s">
        <v>43</v>
      </c>
      <c r="O177" s="39"/>
      <c r="P177" s="201">
        <f>O177*H177</f>
        <v>0</v>
      </c>
      <c r="Q177" s="201">
        <v>0.00035</v>
      </c>
      <c r="R177" s="201">
        <f>Q177*H177</f>
        <v>0.0543375</v>
      </c>
      <c r="S177" s="201">
        <v>0</v>
      </c>
      <c r="T177" s="202">
        <f>S177*H177</f>
        <v>0</v>
      </c>
      <c r="AR177" s="21" t="s">
        <v>297</v>
      </c>
      <c r="AT177" s="21" t="s">
        <v>294</v>
      </c>
      <c r="AU177" s="21" t="s">
        <v>82</v>
      </c>
      <c r="AY177" s="21" t="s">
        <v>132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1" t="s">
        <v>80</v>
      </c>
      <c r="BK177" s="203">
        <f>ROUND(I177*H177,2)</f>
        <v>0</v>
      </c>
      <c r="BL177" s="21" t="s">
        <v>235</v>
      </c>
      <c r="BM177" s="21" t="s">
        <v>394</v>
      </c>
    </row>
    <row r="178" spans="2:47" s="1" customFormat="1" ht="13.5">
      <c r="B178" s="38"/>
      <c r="C178" s="60"/>
      <c r="D178" s="204" t="s">
        <v>145</v>
      </c>
      <c r="E178" s="60"/>
      <c r="F178" s="205" t="s">
        <v>299</v>
      </c>
      <c r="G178" s="60"/>
      <c r="H178" s="60"/>
      <c r="I178" s="160"/>
      <c r="J178" s="60"/>
      <c r="K178" s="60"/>
      <c r="L178" s="58"/>
      <c r="M178" s="206"/>
      <c r="N178" s="39"/>
      <c r="O178" s="39"/>
      <c r="P178" s="39"/>
      <c r="Q178" s="39"/>
      <c r="R178" s="39"/>
      <c r="S178" s="39"/>
      <c r="T178" s="75"/>
      <c r="AT178" s="21" t="s">
        <v>145</v>
      </c>
      <c r="AU178" s="21" t="s">
        <v>82</v>
      </c>
    </row>
    <row r="179" spans="2:51" s="11" customFormat="1" ht="13.5">
      <c r="B179" s="207"/>
      <c r="C179" s="208"/>
      <c r="D179" s="218" t="s">
        <v>147</v>
      </c>
      <c r="E179" s="208"/>
      <c r="F179" s="220" t="s">
        <v>395</v>
      </c>
      <c r="G179" s="208"/>
      <c r="H179" s="221">
        <v>155.25</v>
      </c>
      <c r="I179" s="212"/>
      <c r="J179" s="208"/>
      <c r="K179" s="208"/>
      <c r="L179" s="213"/>
      <c r="M179" s="214"/>
      <c r="N179" s="215"/>
      <c r="O179" s="215"/>
      <c r="P179" s="215"/>
      <c r="Q179" s="215"/>
      <c r="R179" s="215"/>
      <c r="S179" s="215"/>
      <c r="T179" s="216"/>
      <c r="AT179" s="217" t="s">
        <v>147</v>
      </c>
      <c r="AU179" s="217" t="s">
        <v>82</v>
      </c>
      <c r="AV179" s="11" t="s">
        <v>82</v>
      </c>
      <c r="AW179" s="11" t="s">
        <v>6</v>
      </c>
      <c r="AX179" s="11" t="s">
        <v>80</v>
      </c>
      <c r="AY179" s="217" t="s">
        <v>132</v>
      </c>
    </row>
    <row r="180" spans="2:65" s="1" customFormat="1" ht="16.5" customHeight="1">
      <c r="B180" s="38"/>
      <c r="C180" s="192" t="s">
        <v>287</v>
      </c>
      <c r="D180" s="192" t="s">
        <v>137</v>
      </c>
      <c r="E180" s="193" t="s">
        <v>302</v>
      </c>
      <c r="F180" s="194" t="s">
        <v>303</v>
      </c>
      <c r="G180" s="195" t="s">
        <v>140</v>
      </c>
      <c r="H180" s="196">
        <v>80.946</v>
      </c>
      <c r="I180" s="197"/>
      <c r="J180" s="198">
        <f>ROUND(I180*H180,2)</f>
        <v>0</v>
      </c>
      <c r="K180" s="194" t="s">
        <v>141</v>
      </c>
      <c r="L180" s="58"/>
      <c r="M180" s="199" t="s">
        <v>21</v>
      </c>
      <c r="N180" s="200" t="s">
        <v>43</v>
      </c>
      <c r="O180" s="39"/>
      <c r="P180" s="201">
        <f>O180*H180</f>
        <v>0</v>
      </c>
      <c r="Q180" s="201">
        <v>0.00012</v>
      </c>
      <c r="R180" s="201">
        <f>Q180*H180</f>
        <v>0.00971352</v>
      </c>
      <c r="S180" s="201">
        <v>0</v>
      </c>
      <c r="T180" s="202">
        <f>S180*H180</f>
        <v>0</v>
      </c>
      <c r="AR180" s="21" t="s">
        <v>235</v>
      </c>
      <c r="AT180" s="21" t="s">
        <v>137</v>
      </c>
      <c r="AU180" s="21" t="s">
        <v>82</v>
      </c>
      <c r="AY180" s="21" t="s">
        <v>132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1" t="s">
        <v>80</v>
      </c>
      <c r="BK180" s="203">
        <f>ROUND(I180*H180,2)</f>
        <v>0</v>
      </c>
      <c r="BL180" s="21" t="s">
        <v>235</v>
      </c>
      <c r="BM180" s="21" t="s">
        <v>396</v>
      </c>
    </row>
    <row r="181" spans="2:47" s="1" customFormat="1" ht="27">
      <c r="B181" s="38"/>
      <c r="C181" s="60"/>
      <c r="D181" s="204" t="s">
        <v>145</v>
      </c>
      <c r="E181" s="60"/>
      <c r="F181" s="205" t="s">
        <v>305</v>
      </c>
      <c r="G181" s="60"/>
      <c r="H181" s="60"/>
      <c r="I181" s="160"/>
      <c r="J181" s="60"/>
      <c r="K181" s="60"/>
      <c r="L181" s="58"/>
      <c r="M181" s="206"/>
      <c r="N181" s="39"/>
      <c r="O181" s="39"/>
      <c r="P181" s="39"/>
      <c r="Q181" s="39"/>
      <c r="R181" s="39"/>
      <c r="S181" s="39"/>
      <c r="T181" s="75"/>
      <c r="AT181" s="21" t="s">
        <v>145</v>
      </c>
      <c r="AU181" s="21" t="s">
        <v>82</v>
      </c>
    </row>
    <row r="182" spans="2:51" s="11" customFormat="1" ht="13.5">
      <c r="B182" s="207"/>
      <c r="C182" s="208"/>
      <c r="D182" s="204" t="s">
        <v>147</v>
      </c>
      <c r="E182" s="209" t="s">
        <v>21</v>
      </c>
      <c r="F182" s="210" t="s">
        <v>397</v>
      </c>
      <c r="G182" s="208"/>
      <c r="H182" s="211">
        <v>55.041</v>
      </c>
      <c r="I182" s="212"/>
      <c r="J182" s="208"/>
      <c r="K182" s="208"/>
      <c r="L182" s="213"/>
      <c r="M182" s="214"/>
      <c r="N182" s="215"/>
      <c r="O182" s="215"/>
      <c r="P182" s="215"/>
      <c r="Q182" s="215"/>
      <c r="R182" s="215"/>
      <c r="S182" s="215"/>
      <c r="T182" s="216"/>
      <c r="AT182" s="217" t="s">
        <v>147</v>
      </c>
      <c r="AU182" s="217" t="s">
        <v>82</v>
      </c>
      <c r="AV182" s="11" t="s">
        <v>82</v>
      </c>
      <c r="AW182" s="11" t="s">
        <v>35</v>
      </c>
      <c r="AX182" s="11" t="s">
        <v>72</v>
      </c>
      <c r="AY182" s="217" t="s">
        <v>132</v>
      </c>
    </row>
    <row r="183" spans="2:51" s="11" customFormat="1" ht="13.5">
      <c r="B183" s="207"/>
      <c r="C183" s="208"/>
      <c r="D183" s="218" t="s">
        <v>147</v>
      </c>
      <c r="E183" s="219" t="s">
        <v>21</v>
      </c>
      <c r="F183" s="220" t="s">
        <v>398</v>
      </c>
      <c r="G183" s="208"/>
      <c r="H183" s="221">
        <v>25.905</v>
      </c>
      <c r="I183" s="212"/>
      <c r="J183" s="208"/>
      <c r="K183" s="208"/>
      <c r="L183" s="213"/>
      <c r="M183" s="214"/>
      <c r="N183" s="215"/>
      <c r="O183" s="215"/>
      <c r="P183" s="215"/>
      <c r="Q183" s="215"/>
      <c r="R183" s="215"/>
      <c r="S183" s="215"/>
      <c r="T183" s="216"/>
      <c r="AT183" s="217" t="s">
        <v>147</v>
      </c>
      <c r="AU183" s="217" t="s">
        <v>82</v>
      </c>
      <c r="AV183" s="11" t="s">
        <v>82</v>
      </c>
      <c r="AW183" s="11" t="s">
        <v>35</v>
      </c>
      <c r="AX183" s="11" t="s">
        <v>72</v>
      </c>
      <c r="AY183" s="217" t="s">
        <v>132</v>
      </c>
    </row>
    <row r="184" spans="2:65" s="1" customFormat="1" ht="16.5" customHeight="1">
      <c r="B184" s="38"/>
      <c r="C184" s="192" t="s">
        <v>293</v>
      </c>
      <c r="D184" s="192" t="s">
        <v>137</v>
      </c>
      <c r="E184" s="193" t="s">
        <v>308</v>
      </c>
      <c r="F184" s="194" t="s">
        <v>309</v>
      </c>
      <c r="G184" s="195" t="s">
        <v>140</v>
      </c>
      <c r="H184" s="196">
        <v>852.07</v>
      </c>
      <c r="I184" s="197"/>
      <c r="J184" s="198">
        <f>ROUND(I184*H184,2)</f>
        <v>0</v>
      </c>
      <c r="K184" s="194" t="s">
        <v>141</v>
      </c>
      <c r="L184" s="58"/>
      <c r="M184" s="199" t="s">
        <v>21</v>
      </c>
      <c r="N184" s="200" t="s">
        <v>43</v>
      </c>
      <c r="O184" s="39"/>
      <c r="P184" s="201">
        <f>O184*H184</f>
        <v>0</v>
      </c>
      <c r="Q184" s="201">
        <v>0.00013</v>
      </c>
      <c r="R184" s="201">
        <f>Q184*H184</f>
        <v>0.1107691</v>
      </c>
      <c r="S184" s="201">
        <v>0</v>
      </c>
      <c r="T184" s="202">
        <f>S184*H184</f>
        <v>0</v>
      </c>
      <c r="AR184" s="21" t="s">
        <v>235</v>
      </c>
      <c r="AT184" s="21" t="s">
        <v>137</v>
      </c>
      <c r="AU184" s="21" t="s">
        <v>82</v>
      </c>
      <c r="AY184" s="21" t="s">
        <v>132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21" t="s">
        <v>80</v>
      </c>
      <c r="BK184" s="203">
        <f>ROUND(I184*H184,2)</f>
        <v>0</v>
      </c>
      <c r="BL184" s="21" t="s">
        <v>235</v>
      </c>
      <c r="BM184" s="21" t="s">
        <v>399</v>
      </c>
    </row>
    <row r="185" spans="2:47" s="1" customFormat="1" ht="27">
      <c r="B185" s="38"/>
      <c r="C185" s="60"/>
      <c r="D185" s="204" t="s">
        <v>145</v>
      </c>
      <c r="E185" s="60"/>
      <c r="F185" s="205" t="s">
        <v>311</v>
      </c>
      <c r="G185" s="60"/>
      <c r="H185" s="60"/>
      <c r="I185" s="160"/>
      <c r="J185" s="60"/>
      <c r="K185" s="60"/>
      <c r="L185" s="58"/>
      <c r="M185" s="206"/>
      <c r="N185" s="39"/>
      <c r="O185" s="39"/>
      <c r="P185" s="39"/>
      <c r="Q185" s="39"/>
      <c r="R185" s="39"/>
      <c r="S185" s="39"/>
      <c r="T185" s="75"/>
      <c r="AT185" s="21" t="s">
        <v>145</v>
      </c>
      <c r="AU185" s="21" t="s">
        <v>82</v>
      </c>
    </row>
    <row r="186" spans="2:51" s="11" customFormat="1" ht="13.5">
      <c r="B186" s="207"/>
      <c r="C186" s="208"/>
      <c r="D186" s="204" t="s">
        <v>147</v>
      </c>
      <c r="E186" s="209" t="s">
        <v>21</v>
      </c>
      <c r="F186" s="210" t="s">
        <v>400</v>
      </c>
      <c r="G186" s="208"/>
      <c r="H186" s="211">
        <v>353.58</v>
      </c>
      <c r="I186" s="212"/>
      <c r="J186" s="208"/>
      <c r="K186" s="208"/>
      <c r="L186" s="213"/>
      <c r="M186" s="214"/>
      <c r="N186" s="215"/>
      <c r="O186" s="215"/>
      <c r="P186" s="215"/>
      <c r="Q186" s="215"/>
      <c r="R186" s="215"/>
      <c r="S186" s="215"/>
      <c r="T186" s="216"/>
      <c r="AT186" s="217" t="s">
        <v>147</v>
      </c>
      <c r="AU186" s="217" t="s">
        <v>82</v>
      </c>
      <c r="AV186" s="11" t="s">
        <v>82</v>
      </c>
      <c r="AW186" s="11" t="s">
        <v>35</v>
      </c>
      <c r="AX186" s="11" t="s">
        <v>72</v>
      </c>
      <c r="AY186" s="217" t="s">
        <v>132</v>
      </c>
    </row>
    <row r="187" spans="2:51" s="11" customFormat="1" ht="13.5">
      <c r="B187" s="207"/>
      <c r="C187" s="208"/>
      <c r="D187" s="204" t="s">
        <v>147</v>
      </c>
      <c r="E187" s="209" t="s">
        <v>21</v>
      </c>
      <c r="F187" s="210" t="s">
        <v>401</v>
      </c>
      <c r="G187" s="208"/>
      <c r="H187" s="211">
        <v>91.87</v>
      </c>
      <c r="I187" s="212"/>
      <c r="J187" s="208"/>
      <c r="K187" s="208"/>
      <c r="L187" s="213"/>
      <c r="M187" s="214"/>
      <c r="N187" s="215"/>
      <c r="O187" s="215"/>
      <c r="P187" s="215"/>
      <c r="Q187" s="215"/>
      <c r="R187" s="215"/>
      <c r="S187" s="215"/>
      <c r="T187" s="216"/>
      <c r="AT187" s="217" t="s">
        <v>147</v>
      </c>
      <c r="AU187" s="217" t="s">
        <v>82</v>
      </c>
      <c r="AV187" s="11" t="s">
        <v>82</v>
      </c>
      <c r="AW187" s="11" t="s">
        <v>35</v>
      </c>
      <c r="AX187" s="11" t="s">
        <v>72</v>
      </c>
      <c r="AY187" s="217" t="s">
        <v>132</v>
      </c>
    </row>
    <row r="188" spans="2:51" s="11" customFormat="1" ht="13.5">
      <c r="B188" s="207"/>
      <c r="C188" s="208"/>
      <c r="D188" s="204" t="s">
        <v>147</v>
      </c>
      <c r="E188" s="209" t="s">
        <v>21</v>
      </c>
      <c r="F188" s="210" t="s">
        <v>402</v>
      </c>
      <c r="G188" s="208"/>
      <c r="H188" s="211">
        <v>92.63</v>
      </c>
      <c r="I188" s="212"/>
      <c r="J188" s="208"/>
      <c r="K188" s="208"/>
      <c r="L188" s="213"/>
      <c r="M188" s="214"/>
      <c r="N188" s="215"/>
      <c r="O188" s="215"/>
      <c r="P188" s="215"/>
      <c r="Q188" s="215"/>
      <c r="R188" s="215"/>
      <c r="S188" s="215"/>
      <c r="T188" s="216"/>
      <c r="AT188" s="217" t="s">
        <v>147</v>
      </c>
      <c r="AU188" s="217" t="s">
        <v>82</v>
      </c>
      <c r="AV188" s="11" t="s">
        <v>82</v>
      </c>
      <c r="AW188" s="11" t="s">
        <v>35</v>
      </c>
      <c r="AX188" s="11" t="s">
        <v>72</v>
      </c>
      <c r="AY188" s="217" t="s">
        <v>132</v>
      </c>
    </row>
    <row r="189" spans="2:51" s="11" customFormat="1" ht="13.5">
      <c r="B189" s="207"/>
      <c r="C189" s="208"/>
      <c r="D189" s="204" t="s">
        <v>147</v>
      </c>
      <c r="E189" s="209" t="s">
        <v>21</v>
      </c>
      <c r="F189" s="210" t="s">
        <v>403</v>
      </c>
      <c r="G189" s="208"/>
      <c r="H189" s="211">
        <v>5.56</v>
      </c>
      <c r="I189" s="212"/>
      <c r="J189" s="208"/>
      <c r="K189" s="208"/>
      <c r="L189" s="213"/>
      <c r="M189" s="214"/>
      <c r="N189" s="215"/>
      <c r="O189" s="215"/>
      <c r="P189" s="215"/>
      <c r="Q189" s="215"/>
      <c r="R189" s="215"/>
      <c r="S189" s="215"/>
      <c r="T189" s="216"/>
      <c r="AT189" s="217" t="s">
        <v>147</v>
      </c>
      <c r="AU189" s="217" t="s">
        <v>82</v>
      </c>
      <c r="AV189" s="11" t="s">
        <v>82</v>
      </c>
      <c r="AW189" s="11" t="s">
        <v>35</v>
      </c>
      <c r="AX189" s="11" t="s">
        <v>72</v>
      </c>
      <c r="AY189" s="217" t="s">
        <v>132</v>
      </c>
    </row>
    <row r="190" spans="2:51" s="11" customFormat="1" ht="13.5">
      <c r="B190" s="207"/>
      <c r="C190" s="208"/>
      <c r="D190" s="204" t="s">
        <v>147</v>
      </c>
      <c r="E190" s="209" t="s">
        <v>21</v>
      </c>
      <c r="F190" s="210" t="s">
        <v>404</v>
      </c>
      <c r="G190" s="208"/>
      <c r="H190" s="211">
        <v>0</v>
      </c>
      <c r="I190" s="212"/>
      <c r="J190" s="208"/>
      <c r="K190" s="208"/>
      <c r="L190" s="213"/>
      <c r="M190" s="214"/>
      <c r="N190" s="215"/>
      <c r="O190" s="215"/>
      <c r="P190" s="215"/>
      <c r="Q190" s="215"/>
      <c r="R190" s="215"/>
      <c r="S190" s="215"/>
      <c r="T190" s="216"/>
      <c r="AT190" s="217" t="s">
        <v>147</v>
      </c>
      <c r="AU190" s="217" t="s">
        <v>82</v>
      </c>
      <c r="AV190" s="11" t="s">
        <v>82</v>
      </c>
      <c r="AW190" s="11" t="s">
        <v>35</v>
      </c>
      <c r="AX190" s="11" t="s">
        <v>72</v>
      </c>
      <c r="AY190" s="217" t="s">
        <v>132</v>
      </c>
    </row>
    <row r="191" spans="2:51" s="11" customFormat="1" ht="13.5">
      <c r="B191" s="207"/>
      <c r="C191" s="208"/>
      <c r="D191" s="204" t="s">
        <v>147</v>
      </c>
      <c r="E191" s="209" t="s">
        <v>21</v>
      </c>
      <c r="F191" s="210" t="s">
        <v>405</v>
      </c>
      <c r="G191" s="208"/>
      <c r="H191" s="211">
        <v>176.56</v>
      </c>
      <c r="I191" s="212"/>
      <c r="J191" s="208"/>
      <c r="K191" s="208"/>
      <c r="L191" s="213"/>
      <c r="M191" s="214"/>
      <c r="N191" s="215"/>
      <c r="O191" s="215"/>
      <c r="P191" s="215"/>
      <c r="Q191" s="215"/>
      <c r="R191" s="215"/>
      <c r="S191" s="215"/>
      <c r="T191" s="216"/>
      <c r="AT191" s="217" t="s">
        <v>147</v>
      </c>
      <c r="AU191" s="217" t="s">
        <v>82</v>
      </c>
      <c r="AV191" s="11" t="s">
        <v>82</v>
      </c>
      <c r="AW191" s="11" t="s">
        <v>35</v>
      </c>
      <c r="AX191" s="11" t="s">
        <v>72</v>
      </c>
      <c r="AY191" s="217" t="s">
        <v>132</v>
      </c>
    </row>
    <row r="192" spans="2:51" s="11" customFormat="1" ht="13.5">
      <c r="B192" s="207"/>
      <c r="C192" s="208"/>
      <c r="D192" s="204" t="s">
        <v>147</v>
      </c>
      <c r="E192" s="209" t="s">
        <v>21</v>
      </c>
      <c r="F192" s="210" t="s">
        <v>406</v>
      </c>
      <c r="G192" s="208"/>
      <c r="H192" s="211">
        <v>96.5</v>
      </c>
      <c r="I192" s="212"/>
      <c r="J192" s="208"/>
      <c r="K192" s="208"/>
      <c r="L192" s="213"/>
      <c r="M192" s="214"/>
      <c r="N192" s="215"/>
      <c r="O192" s="215"/>
      <c r="P192" s="215"/>
      <c r="Q192" s="215"/>
      <c r="R192" s="215"/>
      <c r="S192" s="215"/>
      <c r="T192" s="216"/>
      <c r="AT192" s="217" t="s">
        <v>147</v>
      </c>
      <c r="AU192" s="217" t="s">
        <v>82</v>
      </c>
      <c r="AV192" s="11" t="s">
        <v>82</v>
      </c>
      <c r="AW192" s="11" t="s">
        <v>35</v>
      </c>
      <c r="AX192" s="11" t="s">
        <v>72</v>
      </c>
      <c r="AY192" s="217" t="s">
        <v>132</v>
      </c>
    </row>
    <row r="193" spans="2:51" s="11" customFormat="1" ht="13.5">
      <c r="B193" s="207"/>
      <c r="C193" s="208"/>
      <c r="D193" s="218" t="s">
        <v>147</v>
      </c>
      <c r="E193" s="219" t="s">
        <v>21</v>
      </c>
      <c r="F193" s="220" t="s">
        <v>407</v>
      </c>
      <c r="G193" s="208"/>
      <c r="H193" s="221">
        <v>35.37</v>
      </c>
      <c r="I193" s="212"/>
      <c r="J193" s="208"/>
      <c r="K193" s="208"/>
      <c r="L193" s="213"/>
      <c r="M193" s="214"/>
      <c r="N193" s="215"/>
      <c r="O193" s="215"/>
      <c r="P193" s="215"/>
      <c r="Q193" s="215"/>
      <c r="R193" s="215"/>
      <c r="S193" s="215"/>
      <c r="T193" s="216"/>
      <c r="AT193" s="217" t="s">
        <v>147</v>
      </c>
      <c r="AU193" s="217" t="s">
        <v>82</v>
      </c>
      <c r="AV193" s="11" t="s">
        <v>82</v>
      </c>
      <c r="AW193" s="11" t="s">
        <v>35</v>
      </c>
      <c r="AX193" s="11" t="s">
        <v>72</v>
      </c>
      <c r="AY193" s="217" t="s">
        <v>132</v>
      </c>
    </row>
    <row r="194" spans="2:65" s="1" customFormat="1" ht="16.5" customHeight="1">
      <c r="B194" s="38"/>
      <c r="C194" s="192" t="s">
        <v>301</v>
      </c>
      <c r="D194" s="192" t="s">
        <v>137</v>
      </c>
      <c r="E194" s="193" t="s">
        <v>319</v>
      </c>
      <c r="F194" s="194" t="s">
        <v>320</v>
      </c>
      <c r="G194" s="195" t="s">
        <v>140</v>
      </c>
      <c r="H194" s="196">
        <v>852.07</v>
      </c>
      <c r="I194" s="197"/>
      <c r="J194" s="198">
        <f>ROUND(I194*H194,2)</f>
        <v>0</v>
      </c>
      <c r="K194" s="194" t="s">
        <v>141</v>
      </c>
      <c r="L194" s="58"/>
      <c r="M194" s="199" t="s">
        <v>21</v>
      </c>
      <c r="N194" s="200" t="s">
        <v>43</v>
      </c>
      <c r="O194" s="39"/>
      <c r="P194" s="201">
        <f>O194*H194</f>
        <v>0</v>
      </c>
      <c r="Q194" s="201">
        <v>0.00092</v>
      </c>
      <c r="R194" s="201">
        <f>Q194*H194</f>
        <v>0.7839044000000001</v>
      </c>
      <c r="S194" s="201">
        <v>0</v>
      </c>
      <c r="T194" s="202">
        <f>S194*H194</f>
        <v>0</v>
      </c>
      <c r="AR194" s="21" t="s">
        <v>235</v>
      </c>
      <c r="AT194" s="21" t="s">
        <v>137</v>
      </c>
      <c r="AU194" s="21" t="s">
        <v>82</v>
      </c>
      <c r="AY194" s="21" t="s">
        <v>132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21" t="s">
        <v>80</v>
      </c>
      <c r="BK194" s="203">
        <f>ROUND(I194*H194,2)</f>
        <v>0</v>
      </c>
      <c r="BL194" s="21" t="s">
        <v>235</v>
      </c>
      <c r="BM194" s="21" t="s">
        <v>408</v>
      </c>
    </row>
    <row r="195" spans="2:47" s="1" customFormat="1" ht="27">
      <c r="B195" s="38"/>
      <c r="C195" s="60"/>
      <c r="D195" s="204" t="s">
        <v>145</v>
      </c>
      <c r="E195" s="60"/>
      <c r="F195" s="205" t="s">
        <v>322</v>
      </c>
      <c r="G195" s="60"/>
      <c r="H195" s="60"/>
      <c r="I195" s="160"/>
      <c r="J195" s="60"/>
      <c r="K195" s="60"/>
      <c r="L195" s="58"/>
      <c r="M195" s="206"/>
      <c r="N195" s="39"/>
      <c r="O195" s="39"/>
      <c r="P195" s="39"/>
      <c r="Q195" s="39"/>
      <c r="R195" s="39"/>
      <c r="S195" s="39"/>
      <c r="T195" s="75"/>
      <c r="AT195" s="21" t="s">
        <v>145</v>
      </c>
      <c r="AU195" s="21" t="s">
        <v>82</v>
      </c>
    </row>
    <row r="196" spans="2:51" s="11" customFormat="1" ht="13.5">
      <c r="B196" s="207"/>
      <c r="C196" s="208"/>
      <c r="D196" s="218" t="s">
        <v>147</v>
      </c>
      <c r="E196" s="219" t="s">
        <v>21</v>
      </c>
      <c r="F196" s="220" t="s">
        <v>409</v>
      </c>
      <c r="G196" s="208"/>
      <c r="H196" s="221">
        <v>852.07</v>
      </c>
      <c r="I196" s="212"/>
      <c r="J196" s="208"/>
      <c r="K196" s="208"/>
      <c r="L196" s="213"/>
      <c r="M196" s="214"/>
      <c r="N196" s="215"/>
      <c r="O196" s="215"/>
      <c r="P196" s="215"/>
      <c r="Q196" s="215"/>
      <c r="R196" s="215"/>
      <c r="S196" s="215"/>
      <c r="T196" s="216"/>
      <c r="AT196" s="217" t="s">
        <v>147</v>
      </c>
      <c r="AU196" s="217" t="s">
        <v>82</v>
      </c>
      <c r="AV196" s="11" t="s">
        <v>82</v>
      </c>
      <c r="AW196" s="11" t="s">
        <v>35</v>
      </c>
      <c r="AX196" s="11" t="s">
        <v>72</v>
      </c>
      <c r="AY196" s="217" t="s">
        <v>132</v>
      </c>
    </row>
    <row r="197" spans="2:65" s="1" customFormat="1" ht="25.5" customHeight="1">
      <c r="B197" s="38"/>
      <c r="C197" s="192" t="s">
        <v>307</v>
      </c>
      <c r="D197" s="192" t="s">
        <v>137</v>
      </c>
      <c r="E197" s="193" t="s">
        <v>325</v>
      </c>
      <c r="F197" s="194" t="s">
        <v>326</v>
      </c>
      <c r="G197" s="195" t="s">
        <v>140</v>
      </c>
      <c r="H197" s="196">
        <v>852.07</v>
      </c>
      <c r="I197" s="197"/>
      <c r="J197" s="198">
        <f>ROUND(I197*H197,2)</f>
        <v>0</v>
      </c>
      <c r="K197" s="194" t="s">
        <v>141</v>
      </c>
      <c r="L197" s="58"/>
      <c r="M197" s="199" t="s">
        <v>21</v>
      </c>
      <c r="N197" s="200" t="s">
        <v>43</v>
      </c>
      <c r="O197" s="39"/>
      <c r="P197" s="201">
        <f>O197*H197</f>
        <v>0</v>
      </c>
      <c r="Q197" s="201">
        <v>2E-05</v>
      </c>
      <c r="R197" s="201">
        <f>Q197*H197</f>
        <v>0.0170414</v>
      </c>
      <c r="S197" s="201">
        <v>0</v>
      </c>
      <c r="T197" s="202">
        <f>S197*H197</f>
        <v>0</v>
      </c>
      <c r="AR197" s="21" t="s">
        <v>235</v>
      </c>
      <c r="AT197" s="21" t="s">
        <v>137</v>
      </c>
      <c r="AU197" s="21" t="s">
        <v>82</v>
      </c>
      <c r="AY197" s="21" t="s">
        <v>132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1" t="s">
        <v>80</v>
      </c>
      <c r="BK197" s="203">
        <f>ROUND(I197*H197,2)</f>
        <v>0</v>
      </c>
      <c r="BL197" s="21" t="s">
        <v>235</v>
      </c>
      <c r="BM197" s="21" t="s">
        <v>410</v>
      </c>
    </row>
    <row r="198" spans="2:47" s="1" customFormat="1" ht="27">
      <c r="B198" s="38"/>
      <c r="C198" s="60"/>
      <c r="D198" s="218" t="s">
        <v>145</v>
      </c>
      <c r="E198" s="60"/>
      <c r="F198" s="222" t="s">
        <v>328</v>
      </c>
      <c r="G198" s="60"/>
      <c r="H198" s="60"/>
      <c r="I198" s="160"/>
      <c r="J198" s="60"/>
      <c r="K198" s="60"/>
      <c r="L198" s="58"/>
      <c r="M198" s="206"/>
      <c r="N198" s="39"/>
      <c r="O198" s="39"/>
      <c r="P198" s="39"/>
      <c r="Q198" s="39"/>
      <c r="R198" s="39"/>
      <c r="S198" s="39"/>
      <c r="T198" s="75"/>
      <c r="AT198" s="21" t="s">
        <v>145</v>
      </c>
      <c r="AU198" s="21" t="s">
        <v>82</v>
      </c>
    </row>
    <row r="199" spans="2:65" s="1" customFormat="1" ht="16.5" customHeight="1">
      <c r="B199" s="38"/>
      <c r="C199" s="192" t="s">
        <v>318</v>
      </c>
      <c r="D199" s="192" t="s">
        <v>137</v>
      </c>
      <c r="E199" s="193" t="s">
        <v>330</v>
      </c>
      <c r="F199" s="194" t="s">
        <v>331</v>
      </c>
      <c r="G199" s="195" t="s">
        <v>140</v>
      </c>
      <c r="H199" s="196">
        <v>5</v>
      </c>
      <c r="I199" s="197"/>
      <c r="J199" s="198">
        <f>ROUND(I199*H199,2)</f>
        <v>0</v>
      </c>
      <c r="K199" s="194" t="s">
        <v>141</v>
      </c>
      <c r="L199" s="58"/>
      <c r="M199" s="199" t="s">
        <v>21</v>
      </c>
      <c r="N199" s="200" t="s">
        <v>43</v>
      </c>
      <c r="O199" s="39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AR199" s="21" t="s">
        <v>235</v>
      </c>
      <c r="AT199" s="21" t="s">
        <v>137</v>
      </c>
      <c r="AU199" s="21" t="s">
        <v>82</v>
      </c>
      <c r="AY199" s="21" t="s">
        <v>132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21" t="s">
        <v>80</v>
      </c>
      <c r="BK199" s="203">
        <f>ROUND(I199*H199,2)</f>
        <v>0</v>
      </c>
      <c r="BL199" s="21" t="s">
        <v>235</v>
      </c>
      <c r="BM199" s="21" t="s">
        <v>411</v>
      </c>
    </row>
    <row r="200" spans="2:47" s="1" customFormat="1" ht="13.5">
      <c r="B200" s="38"/>
      <c r="C200" s="60"/>
      <c r="D200" s="204" t="s">
        <v>145</v>
      </c>
      <c r="E200" s="60"/>
      <c r="F200" s="205" t="s">
        <v>333</v>
      </c>
      <c r="G200" s="60"/>
      <c r="H200" s="60"/>
      <c r="I200" s="160"/>
      <c r="J200" s="60"/>
      <c r="K200" s="60"/>
      <c r="L200" s="58"/>
      <c r="M200" s="206"/>
      <c r="N200" s="39"/>
      <c r="O200" s="39"/>
      <c r="P200" s="39"/>
      <c r="Q200" s="39"/>
      <c r="R200" s="39"/>
      <c r="S200" s="39"/>
      <c r="T200" s="75"/>
      <c r="AT200" s="21" t="s">
        <v>145</v>
      </c>
      <c r="AU200" s="21" t="s">
        <v>82</v>
      </c>
    </row>
    <row r="201" spans="2:51" s="11" customFormat="1" ht="13.5">
      <c r="B201" s="207"/>
      <c r="C201" s="208"/>
      <c r="D201" s="218" t="s">
        <v>147</v>
      </c>
      <c r="E201" s="219" t="s">
        <v>21</v>
      </c>
      <c r="F201" s="220" t="s">
        <v>334</v>
      </c>
      <c r="G201" s="208"/>
      <c r="H201" s="221">
        <v>5</v>
      </c>
      <c r="I201" s="212"/>
      <c r="J201" s="208"/>
      <c r="K201" s="208"/>
      <c r="L201" s="213"/>
      <c r="M201" s="214"/>
      <c r="N201" s="215"/>
      <c r="O201" s="215"/>
      <c r="P201" s="215"/>
      <c r="Q201" s="215"/>
      <c r="R201" s="215"/>
      <c r="S201" s="215"/>
      <c r="T201" s="216"/>
      <c r="AT201" s="217" t="s">
        <v>147</v>
      </c>
      <c r="AU201" s="217" t="s">
        <v>82</v>
      </c>
      <c r="AV201" s="11" t="s">
        <v>82</v>
      </c>
      <c r="AW201" s="11" t="s">
        <v>35</v>
      </c>
      <c r="AX201" s="11" t="s">
        <v>72</v>
      </c>
      <c r="AY201" s="217" t="s">
        <v>132</v>
      </c>
    </row>
    <row r="202" spans="2:65" s="1" customFormat="1" ht="16.5" customHeight="1">
      <c r="B202" s="38"/>
      <c r="C202" s="192" t="s">
        <v>324</v>
      </c>
      <c r="D202" s="192" t="s">
        <v>137</v>
      </c>
      <c r="E202" s="193" t="s">
        <v>336</v>
      </c>
      <c r="F202" s="194" t="s">
        <v>337</v>
      </c>
      <c r="G202" s="195" t="s">
        <v>140</v>
      </c>
      <c r="H202" s="196">
        <v>5</v>
      </c>
      <c r="I202" s="197"/>
      <c r="J202" s="198">
        <f>ROUND(I202*H202,2)</f>
        <v>0</v>
      </c>
      <c r="K202" s="194" t="s">
        <v>141</v>
      </c>
      <c r="L202" s="58"/>
      <c r="M202" s="199" t="s">
        <v>21</v>
      </c>
      <c r="N202" s="200" t="s">
        <v>43</v>
      </c>
      <c r="O202" s="39"/>
      <c r="P202" s="201">
        <f>O202*H202</f>
        <v>0</v>
      </c>
      <c r="Q202" s="201">
        <v>7E-05</v>
      </c>
      <c r="R202" s="201">
        <f>Q202*H202</f>
        <v>0.00034999999999999994</v>
      </c>
      <c r="S202" s="201">
        <v>0</v>
      </c>
      <c r="T202" s="202">
        <f>S202*H202</f>
        <v>0</v>
      </c>
      <c r="AR202" s="21" t="s">
        <v>235</v>
      </c>
      <c r="AT202" s="21" t="s">
        <v>137</v>
      </c>
      <c r="AU202" s="21" t="s">
        <v>82</v>
      </c>
      <c r="AY202" s="21" t="s">
        <v>132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1" t="s">
        <v>80</v>
      </c>
      <c r="BK202" s="203">
        <f>ROUND(I202*H202,2)</f>
        <v>0</v>
      </c>
      <c r="BL202" s="21" t="s">
        <v>235</v>
      </c>
      <c r="BM202" s="21" t="s">
        <v>412</v>
      </c>
    </row>
    <row r="203" spans="2:47" s="1" customFormat="1" ht="27">
      <c r="B203" s="38"/>
      <c r="C203" s="60"/>
      <c r="D203" s="218" t="s">
        <v>145</v>
      </c>
      <c r="E203" s="60"/>
      <c r="F203" s="222" t="s">
        <v>339</v>
      </c>
      <c r="G203" s="60"/>
      <c r="H203" s="60"/>
      <c r="I203" s="160"/>
      <c r="J203" s="60"/>
      <c r="K203" s="60"/>
      <c r="L203" s="58"/>
      <c r="M203" s="206"/>
      <c r="N203" s="39"/>
      <c r="O203" s="39"/>
      <c r="P203" s="39"/>
      <c r="Q203" s="39"/>
      <c r="R203" s="39"/>
      <c r="S203" s="39"/>
      <c r="T203" s="75"/>
      <c r="AT203" s="21" t="s">
        <v>145</v>
      </c>
      <c r="AU203" s="21" t="s">
        <v>82</v>
      </c>
    </row>
    <row r="204" spans="2:65" s="1" customFormat="1" ht="25.5" customHeight="1">
      <c r="B204" s="38"/>
      <c r="C204" s="192" t="s">
        <v>329</v>
      </c>
      <c r="D204" s="192" t="s">
        <v>137</v>
      </c>
      <c r="E204" s="193" t="s">
        <v>340</v>
      </c>
      <c r="F204" s="194" t="s">
        <v>341</v>
      </c>
      <c r="G204" s="195" t="s">
        <v>140</v>
      </c>
      <c r="H204" s="196">
        <v>5</v>
      </c>
      <c r="I204" s="197"/>
      <c r="J204" s="198">
        <f>ROUND(I204*H204,2)</f>
        <v>0</v>
      </c>
      <c r="K204" s="194" t="s">
        <v>141</v>
      </c>
      <c r="L204" s="58"/>
      <c r="M204" s="199" t="s">
        <v>21</v>
      </c>
      <c r="N204" s="200" t="s">
        <v>43</v>
      </c>
      <c r="O204" s="39"/>
      <c r="P204" s="201">
        <f>O204*H204</f>
        <v>0</v>
      </c>
      <c r="Q204" s="201">
        <v>0.00014</v>
      </c>
      <c r="R204" s="201">
        <f>Q204*H204</f>
        <v>0.0006999999999999999</v>
      </c>
      <c r="S204" s="201">
        <v>0</v>
      </c>
      <c r="T204" s="202">
        <f>S204*H204</f>
        <v>0</v>
      </c>
      <c r="AR204" s="21" t="s">
        <v>235</v>
      </c>
      <c r="AT204" s="21" t="s">
        <v>137</v>
      </c>
      <c r="AU204" s="21" t="s">
        <v>82</v>
      </c>
      <c r="AY204" s="21" t="s">
        <v>132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21" t="s">
        <v>80</v>
      </c>
      <c r="BK204" s="203">
        <f>ROUND(I204*H204,2)</f>
        <v>0</v>
      </c>
      <c r="BL204" s="21" t="s">
        <v>235</v>
      </c>
      <c r="BM204" s="21" t="s">
        <v>413</v>
      </c>
    </row>
    <row r="205" spans="2:47" s="1" customFormat="1" ht="13.5">
      <c r="B205" s="38"/>
      <c r="C205" s="60"/>
      <c r="D205" s="218" t="s">
        <v>145</v>
      </c>
      <c r="E205" s="60"/>
      <c r="F205" s="222" t="s">
        <v>343</v>
      </c>
      <c r="G205" s="60"/>
      <c r="H205" s="60"/>
      <c r="I205" s="160"/>
      <c r="J205" s="60"/>
      <c r="K205" s="60"/>
      <c r="L205" s="58"/>
      <c r="M205" s="206"/>
      <c r="N205" s="39"/>
      <c r="O205" s="39"/>
      <c r="P205" s="39"/>
      <c r="Q205" s="39"/>
      <c r="R205" s="39"/>
      <c r="S205" s="39"/>
      <c r="T205" s="75"/>
      <c r="AT205" s="21" t="s">
        <v>145</v>
      </c>
      <c r="AU205" s="21" t="s">
        <v>82</v>
      </c>
    </row>
    <row r="206" spans="2:65" s="1" customFormat="1" ht="16.5" customHeight="1">
      <c r="B206" s="38"/>
      <c r="C206" s="192" t="s">
        <v>335</v>
      </c>
      <c r="D206" s="192" t="s">
        <v>137</v>
      </c>
      <c r="E206" s="193" t="s">
        <v>345</v>
      </c>
      <c r="F206" s="194" t="s">
        <v>346</v>
      </c>
      <c r="G206" s="195" t="s">
        <v>140</v>
      </c>
      <c r="H206" s="196">
        <v>10</v>
      </c>
      <c r="I206" s="197"/>
      <c r="J206" s="198">
        <f>ROUND(I206*H206,2)</f>
        <v>0</v>
      </c>
      <c r="K206" s="194" t="s">
        <v>141</v>
      </c>
      <c r="L206" s="58"/>
      <c r="M206" s="199" t="s">
        <v>21</v>
      </c>
      <c r="N206" s="200" t="s">
        <v>43</v>
      </c>
      <c r="O206" s="39"/>
      <c r="P206" s="201">
        <f>O206*H206</f>
        <v>0</v>
      </c>
      <c r="Q206" s="201">
        <v>0.00012</v>
      </c>
      <c r="R206" s="201">
        <f>Q206*H206</f>
        <v>0.0012000000000000001</v>
      </c>
      <c r="S206" s="201">
        <v>0</v>
      </c>
      <c r="T206" s="202">
        <f>S206*H206</f>
        <v>0</v>
      </c>
      <c r="AR206" s="21" t="s">
        <v>235</v>
      </c>
      <c r="AT206" s="21" t="s">
        <v>137</v>
      </c>
      <c r="AU206" s="21" t="s">
        <v>82</v>
      </c>
      <c r="AY206" s="21" t="s">
        <v>132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21" t="s">
        <v>80</v>
      </c>
      <c r="BK206" s="203">
        <f>ROUND(I206*H206,2)</f>
        <v>0</v>
      </c>
      <c r="BL206" s="21" t="s">
        <v>235</v>
      </c>
      <c r="BM206" s="21" t="s">
        <v>414</v>
      </c>
    </row>
    <row r="207" spans="2:47" s="1" customFormat="1" ht="13.5">
      <c r="B207" s="38"/>
      <c r="C207" s="60"/>
      <c r="D207" s="204" t="s">
        <v>145</v>
      </c>
      <c r="E207" s="60"/>
      <c r="F207" s="205" t="s">
        <v>348</v>
      </c>
      <c r="G207" s="60"/>
      <c r="H207" s="60"/>
      <c r="I207" s="160"/>
      <c r="J207" s="60"/>
      <c r="K207" s="60"/>
      <c r="L207" s="58"/>
      <c r="M207" s="206"/>
      <c r="N207" s="39"/>
      <c r="O207" s="39"/>
      <c r="P207" s="39"/>
      <c r="Q207" s="39"/>
      <c r="R207" s="39"/>
      <c r="S207" s="39"/>
      <c r="T207" s="75"/>
      <c r="AT207" s="21" t="s">
        <v>145</v>
      </c>
      <c r="AU207" s="21" t="s">
        <v>82</v>
      </c>
    </row>
    <row r="208" spans="2:47" s="1" customFormat="1" ht="27">
      <c r="B208" s="38"/>
      <c r="C208" s="60"/>
      <c r="D208" s="204" t="s">
        <v>268</v>
      </c>
      <c r="E208" s="60"/>
      <c r="F208" s="223" t="s">
        <v>349</v>
      </c>
      <c r="G208" s="60"/>
      <c r="H208" s="60"/>
      <c r="I208" s="160"/>
      <c r="J208" s="60"/>
      <c r="K208" s="60"/>
      <c r="L208" s="58"/>
      <c r="M208" s="206"/>
      <c r="N208" s="39"/>
      <c r="O208" s="39"/>
      <c r="P208" s="39"/>
      <c r="Q208" s="39"/>
      <c r="R208" s="39"/>
      <c r="S208" s="39"/>
      <c r="T208" s="75"/>
      <c r="AT208" s="21" t="s">
        <v>268</v>
      </c>
      <c r="AU208" s="21" t="s">
        <v>82</v>
      </c>
    </row>
    <row r="209" spans="2:51" s="11" customFormat="1" ht="13.5">
      <c r="B209" s="207"/>
      <c r="C209" s="208"/>
      <c r="D209" s="204" t="s">
        <v>147</v>
      </c>
      <c r="E209" s="208"/>
      <c r="F209" s="210" t="s">
        <v>350</v>
      </c>
      <c r="G209" s="208"/>
      <c r="H209" s="211">
        <v>10</v>
      </c>
      <c r="I209" s="212"/>
      <c r="J209" s="208"/>
      <c r="K209" s="208"/>
      <c r="L209" s="213"/>
      <c r="M209" s="234"/>
      <c r="N209" s="235"/>
      <c r="O209" s="235"/>
      <c r="P209" s="235"/>
      <c r="Q209" s="235"/>
      <c r="R209" s="235"/>
      <c r="S209" s="235"/>
      <c r="T209" s="236"/>
      <c r="AT209" s="217" t="s">
        <v>147</v>
      </c>
      <c r="AU209" s="217" t="s">
        <v>82</v>
      </c>
      <c r="AV209" s="11" t="s">
        <v>82</v>
      </c>
      <c r="AW209" s="11" t="s">
        <v>6</v>
      </c>
      <c r="AX209" s="11" t="s">
        <v>80</v>
      </c>
      <c r="AY209" s="217" t="s">
        <v>132</v>
      </c>
    </row>
    <row r="210" spans="2:12" s="1" customFormat="1" ht="6.95" customHeight="1">
      <c r="B210" s="53"/>
      <c r="C210" s="54"/>
      <c r="D210" s="54"/>
      <c r="E210" s="54"/>
      <c r="F210" s="54"/>
      <c r="G210" s="54"/>
      <c r="H210" s="54"/>
      <c r="I210" s="136"/>
      <c r="J210" s="54"/>
      <c r="K210" s="54"/>
      <c r="L210" s="58"/>
    </row>
  </sheetData>
  <sheetProtection password="CC35" sheet="1" objects="1" scenarios="1" formatCells="0" formatColumns="0" formatRows="0" sort="0" autoFilter="0"/>
  <autoFilter ref="C86:K209"/>
  <mergeCells count="10">
    <mergeCell ref="J51:J52"/>
    <mergeCell ref="E77:H77"/>
    <mergeCell ref="E79:H7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5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92</v>
      </c>
      <c r="G1" s="361" t="s">
        <v>93</v>
      </c>
      <c r="H1" s="361"/>
      <c r="I1" s="112"/>
      <c r="J1" s="111" t="s">
        <v>94</v>
      </c>
      <c r="K1" s="110" t="s">
        <v>95</v>
      </c>
      <c r="L1" s="111" t="s">
        <v>96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21" t="s">
        <v>88</v>
      </c>
    </row>
    <row r="3" spans="2:46" ht="6.9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82</v>
      </c>
    </row>
    <row r="4" spans="2:46" ht="36.95" customHeight="1">
      <c r="B4" s="25"/>
      <c r="C4" s="26"/>
      <c r="D4" s="27" t="s">
        <v>97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5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16.5" customHeight="1">
      <c r="B7" s="25"/>
      <c r="C7" s="26"/>
      <c r="D7" s="26"/>
      <c r="E7" s="362" t="str">
        <f>'Rekapitulace stavby'!K6</f>
        <v>Oprava a nátěr fasády objektu muzea Jáchymov</v>
      </c>
      <c r="F7" s="363"/>
      <c r="G7" s="363"/>
      <c r="H7" s="363"/>
      <c r="I7" s="114"/>
      <c r="J7" s="26"/>
      <c r="K7" s="28"/>
    </row>
    <row r="8" spans="2:11" s="1" customFormat="1" ht="15">
      <c r="B8" s="38"/>
      <c r="C8" s="39"/>
      <c r="D8" s="34" t="s">
        <v>98</v>
      </c>
      <c r="E8" s="39"/>
      <c r="F8" s="39"/>
      <c r="G8" s="39"/>
      <c r="H8" s="39"/>
      <c r="I8" s="115"/>
      <c r="J8" s="39"/>
      <c r="K8" s="42"/>
    </row>
    <row r="9" spans="2:11" s="1" customFormat="1" ht="36.95" customHeight="1">
      <c r="B9" s="38"/>
      <c r="C9" s="39"/>
      <c r="D9" s="39"/>
      <c r="E9" s="364" t="s">
        <v>415</v>
      </c>
      <c r="F9" s="365"/>
      <c r="G9" s="365"/>
      <c r="H9" s="365"/>
      <c r="I9" s="115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6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6" t="s">
        <v>25</v>
      </c>
      <c r="J12" s="117" t="str">
        <f>'Rekapitulace stavby'!AN8</f>
        <v>4.6.2017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6" t="s">
        <v>28</v>
      </c>
      <c r="J14" s="32" t="s">
        <v>21</v>
      </c>
      <c r="K14" s="42"/>
    </row>
    <row r="15" spans="2:11" s="1" customFormat="1" ht="18" customHeight="1">
      <c r="B15" s="38"/>
      <c r="C15" s="39"/>
      <c r="D15" s="39"/>
      <c r="E15" s="32" t="s">
        <v>29</v>
      </c>
      <c r="F15" s="39"/>
      <c r="G15" s="39"/>
      <c r="H15" s="39"/>
      <c r="I15" s="116" t="s">
        <v>30</v>
      </c>
      <c r="J15" s="32" t="s">
        <v>21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5" customHeight="1">
      <c r="B17" s="38"/>
      <c r="C17" s="39"/>
      <c r="D17" s="34" t="s">
        <v>31</v>
      </c>
      <c r="E17" s="39"/>
      <c r="F17" s="39"/>
      <c r="G17" s="39"/>
      <c r="H17" s="39"/>
      <c r="I17" s="116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30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5" customHeight="1">
      <c r="B20" s="38"/>
      <c r="C20" s="39"/>
      <c r="D20" s="34" t="s">
        <v>33</v>
      </c>
      <c r="E20" s="39"/>
      <c r="F20" s="39"/>
      <c r="G20" s="39"/>
      <c r="H20" s="39"/>
      <c r="I20" s="116" t="s">
        <v>28</v>
      </c>
      <c r="J20" s="32" t="s">
        <v>21</v>
      </c>
      <c r="K20" s="42"/>
    </row>
    <row r="21" spans="2:11" s="1" customFormat="1" ht="18" customHeight="1">
      <c r="B21" s="38"/>
      <c r="C21" s="39"/>
      <c r="D21" s="39"/>
      <c r="E21" s="32" t="s">
        <v>34</v>
      </c>
      <c r="F21" s="39"/>
      <c r="G21" s="39"/>
      <c r="H21" s="39"/>
      <c r="I21" s="116" t="s">
        <v>30</v>
      </c>
      <c r="J21" s="32" t="s">
        <v>21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5" customHeight="1">
      <c r="B23" s="38"/>
      <c r="C23" s="39"/>
      <c r="D23" s="34" t="s">
        <v>36</v>
      </c>
      <c r="E23" s="39"/>
      <c r="F23" s="39"/>
      <c r="G23" s="39"/>
      <c r="H23" s="39"/>
      <c r="I23" s="115"/>
      <c r="J23" s="39"/>
      <c r="K23" s="42"/>
    </row>
    <row r="24" spans="2:11" s="6" customFormat="1" ht="16.5" customHeight="1">
      <c r="B24" s="118"/>
      <c r="C24" s="119"/>
      <c r="D24" s="119"/>
      <c r="E24" s="353" t="s">
        <v>21</v>
      </c>
      <c r="F24" s="353"/>
      <c r="G24" s="353"/>
      <c r="H24" s="353"/>
      <c r="I24" s="120"/>
      <c r="J24" s="119"/>
      <c r="K24" s="121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38</v>
      </c>
      <c r="E27" s="39"/>
      <c r="F27" s="39"/>
      <c r="G27" s="39"/>
      <c r="H27" s="39"/>
      <c r="I27" s="115"/>
      <c r="J27" s="125">
        <f>ROUND(J90,2)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5" customHeight="1">
      <c r="B29" s="38"/>
      <c r="C29" s="39"/>
      <c r="D29" s="39"/>
      <c r="E29" s="39"/>
      <c r="F29" s="43" t="s">
        <v>40</v>
      </c>
      <c r="G29" s="39"/>
      <c r="H29" s="39"/>
      <c r="I29" s="126" t="s">
        <v>39</v>
      </c>
      <c r="J29" s="43" t="s">
        <v>41</v>
      </c>
      <c r="K29" s="42"/>
    </row>
    <row r="30" spans="2:11" s="1" customFormat="1" ht="14.45" customHeight="1">
      <c r="B30" s="38"/>
      <c r="C30" s="39"/>
      <c r="D30" s="46" t="s">
        <v>42</v>
      </c>
      <c r="E30" s="46" t="s">
        <v>43</v>
      </c>
      <c r="F30" s="127">
        <f>ROUND(SUM(BE90:BE257),2)</f>
        <v>0</v>
      </c>
      <c r="G30" s="39"/>
      <c r="H30" s="39"/>
      <c r="I30" s="128">
        <v>0.21</v>
      </c>
      <c r="J30" s="127">
        <f>ROUND(ROUND((SUM(BE90:BE257)),2)*I30,2)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44</v>
      </c>
      <c r="F31" s="127">
        <f>ROUND(SUM(BF90:BF257),2)</f>
        <v>0</v>
      </c>
      <c r="G31" s="39"/>
      <c r="H31" s="39"/>
      <c r="I31" s="128">
        <v>0.15</v>
      </c>
      <c r="J31" s="127">
        <f>ROUND(ROUND((SUM(BF90:BF257)),2)*I31,2)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45</v>
      </c>
      <c r="F32" s="127">
        <f>ROUND(SUM(BG90:BG257),2)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46</v>
      </c>
      <c r="F33" s="127">
        <f>ROUND(SUM(BH90:BH257),2)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47</v>
      </c>
      <c r="F34" s="127">
        <f>ROUND(SUM(BI90:BI257),2)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48</v>
      </c>
      <c r="E36" s="76"/>
      <c r="F36" s="76"/>
      <c r="G36" s="131" t="s">
        <v>49</v>
      </c>
      <c r="H36" s="132" t="s">
        <v>50</v>
      </c>
      <c r="I36" s="133"/>
      <c r="J36" s="134">
        <f>SUM(J27:J34)</f>
        <v>0</v>
      </c>
      <c r="K36" s="135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" customHeight="1">
      <c r="B42" s="38"/>
      <c r="C42" s="27" t="s">
        <v>100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16.5" customHeight="1">
      <c r="B45" s="38"/>
      <c r="C45" s="39"/>
      <c r="D45" s="39"/>
      <c r="E45" s="362" t="str">
        <f>E7</f>
        <v>Oprava a nátěr fasády objektu muzea Jáchymov</v>
      </c>
      <c r="F45" s="363"/>
      <c r="G45" s="363"/>
      <c r="H45" s="363"/>
      <c r="I45" s="115"/>
      <c r="J45" s="39"/>
      <c r="K45" s="42"/>
    </row>
    <row r="46" spans="2:11" s="1" customFormat="1" ht="14.45" customHeight="1">
      <c r="B46" s="38"/>
      <c r="C46" s="34" t="s">
        <v>98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17.25" customHeight="1">
      <c r="B47" s="38"/>
      <c r="C47" s="39"/>
      <c r="D47" s="39"/>
      <c r="E47" s="364" t="str">
        <f>E9</f>
        <v>SO 03 - Dvorní fasáda (pohled 5-8)</v>
      </c>
      <c r="F47" s="365"/>
      <c r="G47" s="365"/>
      <c r="H47" s="365"/>
      <c r="I47" s="115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Jáchymov</v>
      </c>
      <c r="G49" s="39"/>
      <c r="H49" s="39"/>
      <c r="I49" s="116" t="s">
        <v>25</v>
      </c>
      <c r="J49" s="117" t="str">
        <f>IF(J12="","",J12)</f>
        <v>4.6.2017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5">
      <c r="B51" s="38"/>
      <c r="C51" s="34" t="s">
        <v>27</v>
      </c>
      <c r="D51" s="39"/>
      <c r="E51" s="39"/>
      <c r="F51" s="32" t="str">
        <f>E15</f>
        <v>Muzeum Karlovy Vary</v>
      </c>
      <c r="G51" s="39"/>
      <c r="H51" s="39"/>
      <c r="I51" s="116" t="s">
        <v>33</v>
      </c>
      <c r="J51" s="353" t="str">
        <f>E21</f>
        <v>KV ENGINEERING s.r.o., P. Dindák, M. Ohibská</v>
      </c>
      <c r="K51" s="42"/>
    </row>
    <row r="52" spans="2:11" s="1" customFormat="1" ht="14.45" customHeight="1">
      <c r="B52" s="38"/>
      <c r="C52" s="34" t="s">
        <v>31</v>
      </c>
      <c r="D52" s="39"/>
      <c r="E52" s="39"/>
      <c r="F52" s="32" t="str">
        <f>IF(E18="","",E18)</f>
        <v/>
      </c>
      <c r="G52" s="39"/>
      <c r="H52" s="39"/>
      <c r="I52" s="115"/>
      <c r="J52" s="357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101</v>
      </c>
      <c r="D54" s="129"/>
      <c r="E54" s="129"/>
      <c r="F54" s="129"/>
      <c r="G54" s="129"/>
      <c r="H54" s="129"/>
      <c r="I54" s="142"/>
      <c r="J54" s="143" t="s">
        <v>102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103</v>
      </c>
      <c r="D56" s="39"/>
      <c r="E56" s="39"/>
      <c r="F56" s="39"/>
      <c r="G56" s="39"/>
      <c r="H56" s="39"/>
      <c r="I56" s="115"/>
      <c r="J56" s="125">
        <f>J90</f>
        <v>0</v>
      </c>
      <c r="K56" s="42"/>
      <c r="AU56" s="21" t="s">
        <v>104</v>
      </c>
    </row>
    <row r="57" spans="2:11" s="7" customFormat="1" ht="24.95" customHeight="1">
      <c r="B57" s="146"/>
      <c r="C57" s="147"/>
      <c r="D57" s="148" t="s">
        <v>105</v>
      </c>
      <c r="E57" s="149"/>
      <c r="F57" s="149"/>
      <c r="G57" s="149"/>
      <c r="H57" s="149"/>
      <c r="I57" s="150"/>
      <c r="J57" s="151">
        <f>J91</f>
        <v>0</v>
      </c>
      <c r="K57" s="152"/>
    </row>
    <row r="58" spans="2:11" s="8" customFormat="1" ht="19.9" customHeight="1">
      <c r="B58" s="153"/>
      <c r="C58" s="154"/>
      <c r="D58" s="155" t="s">
        <v>106</v>
      </c>
      <c r="E58" s="156"/>
      <c r="F58" s="156"/>
      <c r="G58" s="156"/>
      <c r="H58" s="156"/>
      <c r="I58" s="157"/>
      <c r="J58" s="158">
        <f>J92</f>
        <v>0</v>
      </c>
      <c r="K58" s="159"/>
    </row>
    <row r="59" spans="2:11" s="8" customFormat="1" ht="14.85" customHeight="1">
      <c r="B59" s="153"/>
      <c r="C59" s="154"/>
      <c r="D59" s="155" t="s">
        <v>107</v>
      </c>
      <c r="E59" s="156"/>
      <c r="F59" s="156"/>
      <c r="G59" s="156"/>
      <c r="H59" s="156"/>
      <c r="I59" s="157"/>
      <c r="J59" s="158">
        <f>J93</f>
        <v>0</v>
      </c>
      <c r="K59" s="159"/>
    </row>
    <row r="60" spans="2:11" s="8" customFormat="1" ht="19.9" customHeight="1">
      <c r="B60" s="153"/>
      <c r="C60" s="154"/>
      <c r="D60" s="155" t="s">
        <v>108</v>
      </c>
      <c r="E60" s="156"/>
      <c r="F60" s="156"/>
      <c r="G60" s="156"/>
      <c r="H60" s="156"/>
      <c r="I60" s="157"/>
      <c r="J60" s="158">
        <f>J117</f>
        <v>0</v>
      </c>
      <c r="K60" s="159"/>
    </row>
    <row r="61" spans="2:11" s="8" customFormat="1" ht="14.85" customHeight="1">
      <c r="B61" s="153"/>
      <c r="C61" s="154"/>
      <c r="D61" s="155" t="s">
        <v>109</v>
      </c>
      <c r="E61" s="156"/>
      <c r="F61" s="156"/>
      <c r="G61" s="156"/>
      <c r="H61" s="156"/>
      <c r="I61" s="157"/>
      <c r="J61" s="158">
        <f>J118</f>
        <v>0</v>
      </c>
      <c r="K61" s="159"/>
    </row>
    <row r="62" spans="2:11" s="8" customFormat="1" ht="14.85" customHeight="1">
      <c r="B62" s="153"/>
      <c r="C62" s="154"/>
      <c r="D62" s="155" t="s">
        <v>416</v>
      </c>
      <c r="E62" s="156"/>
      <c r="F62" s="156"/>
      <c r="G62" s="156"/>
      <c r="H62" s="156"/>
      <c r="I62" s="157"/>
      <c r="J62" s="158">
        <f>J152</f>
        <v>0</v>
      </c>
      <c r="K62" s="159"/>
    </row>
    <row r="63" spans="2:11" s="8" customFormat="1" ht="14.85" customHeight="1">
      <c r="B63" s="153"/>
      <c r="C63" s="154"/>
      <c r="D63" s="155" t="s">
        <v>110</v>
      </c>
      <c r="E63" s="156"/>
      <c r="F63" s="156"/>
      <c r="G63" s="156"/>
      <c r="H63" s="156"/>
      <c r="I63" s="157"/>
      <c r="J63" s="158">
        <f>J158</f>
        <v>0</v>
      </c>
      <c r="K63" s="159"/>
    </row>
    <row r="64" spans="2:11" s="8" customFormat="1" ht="14.85" customHeight="1">
      <c r="B64" s="153"/>
      <c r="C64" s="154"/>
      <c r="D64" s="155" t="s">
        <v>111</v>
      </c>
      <c r="E64" s="156"/>
      <c r="F64" s="156"/>
      <c r="G64" s="156"/>
      <c r="H64" s="156"/>
      <c r="I64" s="157"/>
      <c r="J64" s="158">
        <f>J175</f>
        <v>0</v>
      </c>
      <c r="K64" s="159"/>
    </row>
    <row r="65" spans="2:11" s="8" customFormat="1" ht="19.9" customHeight="1">
      <c r="B65" s="153"/>
      <c r="C65" s="154"/>
      <c r="D65" s="155" t="s">
        <v>112</v>
      </c>
      <c r="E65" s="156"/>
      <c r="F65" s="156"/>
      <c r="G65" s="156"/>
      <c r="H65" s="156"/>
      <c r="I65" s="157"/>
      <c r="J65" s="158">
        <f>J200</f>
        <v>0</v>
      </c>
      <c r="K65" s="159"/>
    </row>
    <row r="66" spans="2:11" s="8" customFormat="1" ht="19.9" customHeight="1">
      <c r="B66" s="153"/>
      <c r="C66" s="154"/>
      <c r="D66" s="155" t="s">
        <v>113</v>
      </c>
      <c r="E66" s="156"/>
      <c r="F66" s="156"/>
      <c r="G66" s="156"/>
      <c r="H66" s="156"/>
      <c r="I66" s="157"/>
      <c r="J66" s="158">
        <f>J211</f>
        <v>0</v>
      </c>
      <c r="K66" s="159"/>
    </row>
    <row r="67" spans="2:11" s="7" customFormat="1" ht="24.95" customHeight="1">
      <c r="B67" s="146"/>
      <c r="C67" s="147"/>
      <c r="D67" s="148" t="s">
        <v>114</v>
      </c>
      <c r="E67" s="149"/>
      <c r="F67" s="149"/>
      <c r="G67" s="149"/>
      <c r="H67" s="149"/>
      <c r="I67" s="150"/>
      <c r="J67" s="151">
        <f>J214</f>
        <v>0</v>
      </c>
      <c r="K67" s="152"/>
    </row>
    <row r="68" spans="2:11" s="8" customFormat="1" ht="19.9" customHeight="1">
      <c r="B68" s="153"/>
      <c r="C68" s="154"/>
      <c r="D68" s="155" t="s">
        <v>417</v>
      </c>
      <c r="E68" s="156"/>
      <c r="F68" s="156"/>
      <c r="G68" s="156"/>
      <c r="H68" s="156"/>
      <c r="I68" s="157"/>
      <c r="J68" s="158">
        <f>J215</f>
        <v>0</v>
      </c>
      <c r="K68" s="159"/>
    </row>
    <row r="69" spans="2:11" s="8" customFormat="1" ht="19.9" customHeight="1">
      <c r="B69" s="153"/>
      <c r="C69" s="154"/>
      <c r="D69" s="155" t="s">
        <v>418</v>
      </c>
      <c r="E69" s="156"/>
      <c r="F69" s="156"/>
      <c r="G69" s="156"/>
      <c r="H69" s="156"/>
      <c r="I69" s="157"/>
      <c r="J69" s="158">
        <f>J219</f>
        <v>0</v>
      </c>
      <c r="K69" s="159"/>
    </row>
    <row r="70" spans="2:11" s="8" customFormat="1" ht="19.9" customHeight="1">
      <c r="B70" s="153"/>
      <c r="C70" s="154"/>
      <c r="D70" s="155" t="s">
        <v>115</v>
      </c>
      <c r="E70" s="156"/>
      <c r="F70" s="156"/>
      <c r="G70" s="156"/>
      <c r="H70" s="156"/>
      <c r="I70" s="157"/>
      <c r="J70" s="158">
        <f>J223</f>
        <v>0</v>
      </c>
      <c r="K70" s="159"/>
    </row>
    <row r="71" spans="2:11" s="1" customFormat="1" ht="21.75" customHeight="1">
      <c r="B71" s="38"/>
      <c r="C71" s="39"/>
      <c r="D71" s="39"/>
      <c r="E71" s="39"/>
      <c r="F71" s="39"/>
      <c r="G71" s="39"/>
      <c r="H71" s="39"/>
      <c r="I71" s="115"/>
      <c r="J71" s="39"/>
      <c r="K71" s="42"/>
    </row>
    <row r="72" spans="2:11" s="1" customFormat="1" ht="6.95" customHeight="1">
      <c r="B72" s="53"/>
      <c r="C72" s="54"/>
      <c r="D72" s="54"/>
      <c r="E72" s="54"/>
      <c r="F72" s="54"/>
      <c r="G72" s="54"/>
      <c r="H72" s="54"/>
      <c r="I72" s="136"/>
      <c r="J72" s="54"/>
      <c r="K72" s="55"/>
    </row>
    <row r="76" spans="2:12" s="1" customFormat="1" ht="6.95" customHeight="1">
      <c r="B76" s="56"/>
      <c r="C76" s="57"/>
      <c r="D76" s="57"/>
      <c r="E76" s="57"/>
      <c r="F76" s="57"/>
      <c r="G76" s="57"/>
      <c r="H76" s="57"/>
      <c r="I76" s="139"/>
      <c r="J76" s="57"/>
      <c r="K76" s="57"/>
      <c r="L76" s="58"/>
    </row>
    <row r="77" spans="2:12" s="1" customFormat="1" ht="36.95" customHeight="1">
      <c r="B77" s="38"/>
      <c r="C77" s="59" t="s">
        <v>116</v>
      </c>
      <c r="D77" s="60"/>
      <c r="E77" s="60"/>
      <c r="F77" s="60"/>
      <c r="G77" s="60"/>
      <c r="H77" s="60"/>
      <c r="I77" s="160"/>
      <c r="J77" s="60"/>
      <c r="K77" s="60"/>
      <c r="L77" s="58"/>
    </row>
    <row r="78" spans="2:12" s="1" customFormat="1" ht="6.95" customHeight="1">
      <c r="B78" s="38"/>
      <c r="C78" s="60"/>
      <c r="D78" s="60"/>
      <c r="E78" s="60"/>
      <c r="F78" s="60"/>
      <c r="G78" s="60"/>
      <c r="H78" s="60"/>
      <c r="I78" s="160"/>
      <c r="J78" s="60"/>
      <c r="K78" s="60"/>
      <c r="L78" s="58"/>
    </row>
    <row r="79" spans="2:12" s="1" customFormat="1" ht="14.45" customHeight="1">
      <c r="B79" s="38"/>
      <c r="C79" s="62" t="s">
        <v>18</v>
      </c>
      <c r="D79" s="60"/>
      <c r="E79" s="60"/>
      <c r="F79" s="60"/>
      <c r="G79" s="60"/>
      <c r="H79" s="60"/>
      <c r="I79" s="160"/>
      <c r="J79" s="60"/>
      <c r="K79" s="60"/>
      <c r="L79" s="58"/>
    </row>
    <row r="80" spans="2:12" s="1" customFormat="1" ht="16.5" customHeight="1">
      <c r="B80" s="38"/>
      <c r="C80" s="60"/>
      <c r="D80" s="60"/>
      <c r="E80" s="358" t="str">
        <f>E7</f>
        <v>Oprava a nátěr fasády objektu muzea Jáchymov</v>
      </c>
      <c r="F80" s="359"/>
      <c r="G80" s="359"/>
      <c r="H80" s="359"/>
      <c r="I80" s="160"/>
      <c r="J80" s="60"/>
      <c r="K80" s="60"/>
      <c r="L80" s="58"/>
    </row>
    <row r="81" spans="2:12" s="1" customFormat="1" ht="14.45" customHeight="1">
      <c r="B81" s="38"/>
      <c r="C81" s="62" t="s">
        <v>98</v>
      </c>
      <c r="D81" s="60"/>
      <c r="E81" s="60"/>
      <c r="F81" s="60"/>
      <c r="G81" s="60"/>
      <c r="H81" s="60"/>
      <c r="I81" s="160"/>
      <c r="J81" s="60"/>
      <c r="K81" s="60"/>
      <c r="L81" s="58"/>
    </row>
    <row r="82" spans="2:12" s="1" customFormat="1" ht="17.25" customHeight="1">
      <c r="B82" s="38"/>
      <c r="C82" s="60"/>
      <c r="D82" s="60"/>
      <c r="E82" s="325" t="str">
        <f>E9</f>
        <v>SO 03 - Dvorní fasáda (pohled 5-8)</v>
      </c>
      <c r="F82" s="360"/>
      <c r="G82" s="360"/>
      <c r="H82" s="360"/>
      <c r="I82" s="160"/>
      <c r="J82" s="60"/>
      <c r="K82" s="60"/>
      <c r="L82" s="58"/>
    </row>
    <row r="83" spans="2:12" s="1" customFormat="1" ht="6.95" customHeight="1">
      <c r="B83" s="38"/>
      <c r="C83" s="60"/>
      <c r="D83" s="60"/>
      <c r="E83" s="60"/>
      <c r="F83" s="60"/>
      <c r="G83" s="60"/>
      <c r="H83" s="60"/>
      <c r="I83" s="160"/>
      <c r="J83" s="60"/>
      <c r="K83" s="60"/>
      <c r="L83" s="58"/>
    </row>
    <row r="84" spans="2:12" s="1" customFormat="1" ht="18" customHeight="1">
      <c r="B84" s="38"/>
      <c r="C84" s="62" t="s">
        <v>23</v>
      </c>
      <c r="D84" s="60"/>
      <c r="E84" s="60"/>
      <c r="F84" s="161" t="str">
        <f>F12</f>
        <v>Jáchymov</v>
      </c>
      <c r="G84" s="60"/>
      <c r="H84" s="60"/>
      <c r="I84" s="162" t="s">
        <v>25</v>
      </c>
      <c r="J84" s="70" t="str">
        <f>IF(J12="","",J12)</f>
        <v>4.6.2017</v>
      </c>
      <c r="K84" s="60"/>
      <c r="L84" s="58"/>
    </row>
    <row r="85" spans="2:12" s="1" customFormat="1" ht="6.95" customHeight="1">
      <c r="B85" s="38"/>
      <c r="C85" s="60"/>
      <c r="D85" s="60"/>
      <c r="E85" s="60"/>
      <c r="F85" s="60"/>
      <c r="G85" s="60"/>
      <c r="H85" s="60"/>
      <c r="I85" s="160"/>
      <c r="J85" s="60"/>
      <c r="K85" s="60"/>
      <c r="L85" s="58"/>
    </row>
    <row r="86" spans="2:12" s="1" customFormat="1" ht="15">
      <c r="B86" s="38"/>
      <c r="C86" s="62" t="s">
        <v>27</v>
      </c>
      <c r="D86" s="60"/>
      <c r="E86" s="60"/>
      <c r="F86" s="161" t="str">
        <f>E15</f>
        <v>Muzeum Karlovy Vary</v>
      </c>
      <c r="G86" s="60"/>
      <c r="H86" s="60"/>
      <c r="I86" s="162" t="s">
        <v>33</v>
      </c>
      <c r="J86" s="161" t="str">
        <f>E21</f>
        <v>KV ENGINEERING s.r.o., P. Dindák, M. Ohibská</v>
      </c>
      <c r="K86" s="60"/>
      <c r="L86" s="58"/>
    </row>
    <row r="87" spans="2:12" s="1" customFormat="1" ht="14.45" customHeight="1">
      <c r="B87" s="38"/>
      <c r="C87" s="62" t="s">
        <v>31</v>
      </c>
      <c r="D87" s="60"/>
      <c r="E87" s="60"/>
      <c r="F87" s="161" t="str">
        <f>IF(E18="","",E18)</f>
        <v/>
      </c>
      <c r="G87" s="60"/>
      <c r="H87" s="60"/>
      <c r="I87" s="160"/>
      <c r="J87" s="60"/>
      <c r="K87" s="60"/>
      <c r="L87" s="58"/>
    </row>
    <row r="88" spans="2:12" s="1" customFormat="1" ht="10.35" customHeight="1">
      <c r="B88" s="38"/>
      <c r="C88" s="60"/>
      <c r="D88" s="60"/>
      <c r="E88" s="60"/>
      <c r="F88" s="60"/>
      <c r="G88" s="60"/>
      <c r="H88" s="60"/>
      <c r="I88" s="160"/>
      <c r="J88" s="60"/>
      <c r="K88" s="60"/>
      <c r="L88" s="58"/>
    </row>
    <row r="89" spans="2:20" s="9" customFormat="1" ht="29.25" customHeight="1">
      <c r="B89" s="163"/>
      <c r="C89" s="164" t="s">
        <v>117</v>
      </c>
      <c r="D89" s="165" t="s">
        <v>57</v>
      </c>
      <c r="E89" s="165" t="s">
        <v>53</v>
      </c>
      <c r="F89" s="165" t="s">
        <v>118</v>
      </c>
      <c r="G89" s="165" t="s">
        <v>119</v>
      </c>
      <c r="H89" s="165" t="s">
        <v>120</v>
      </c>
      <c r="I89" s="166" t="s">
        <v>121</v>
      </c>
      <c r="J89" s="165" t="s">
        <v>102</v>
      </c>
      <c r="K89" s="167" t="s">
        <v>122</v>
      </c>
      <c r="L89" s="168"/>
      <c r="M89" s="78" t="s">
        <v>123</v>
      </c>
      <c r="N89" s="79" t="s">
        <v>42</v>
      </c>
      <c r="O89" s="79" t="s">
        <v>124</v>
      </c>
      <c r="P89" s="79" t="s">
        <v>125</v>
      </c>
      <c r="Q89" s="79" t="s">
        <v>126</v>
      </c>
      <c r="R89" s="79" t="s">
        <v>127</v>
      </c>
      <c r="S89" s="79" t="s">
        <v>128</v>
      </c>
      <c r="T89" s="80" t="s">
        <v>129</v>
      </c>
    </row>
    <row r="90" spans="2:63" s="1" customFormat="1" ht="29.25" customHeight="1">
      <c r="B90" s="38"/>
      <c r="C90" s="84" t="s">
        <v>103</v>
      </c>
      <c r="D90" s="60"/>
      <c r="E90" s="60"/>
      <c r="F90" s="60"/>
      <c r="G90" s="60"/>
      <c r="H90" s="60"/>
      <c r="I90" s="160"/>
      <c r="J90" s="169">
        <f>BK90</f>
        <v>0</v>
      </c>
      <c r="K90" s="60"/>
      <c r="L90" s="58"/>
      <c r="M90" s="81"/>
      <c r="N90" s="82"/>
      <c r="O90" s="82"/>
      <c r="P90" s="170">
        <f>P91+P214</f>
        <v>0</v>
      </c>
      <c r="Q90" s="82"/>
      <c r="R90" s="170">
        <f>R91+R214</f>
        <v>8.85055987</v>
      </c>
      <c r="S90" s="82"/>
      <c r="T90" s="171">
        <f>T91+T214</f>
        <v>7.013600000000001</v>
      </c>
      <c r="AT90" s="21" t="s">
        <v>71</v>
      </c>
      <c r="AU90" s="21" t="s">
        <v>104</v>
      </c>
      <c r="BK90" s="172">
        <f>BK91+BK214</f>
        <v>0</v>
      </c>
    </row>
    <row r="91" spans="2:63" s="10" customFormat="1" ht="37.35" customHeight="1">
      <c r="B91" s="173"/>
      <c r="C91" s="174"/>
      <c r="D91" s="175" t="s">
        <v>71</v>
      </c>
      <c r="E91" s="176" t="s">
        <v>130</v>
      </c>
      <c r="F91" s="176" t="s">
        <v>131</v>
      </c>
      <c r="G91" s="174"/>
      <c r="H91" s="174"/>
      <c r="I91" s="177"/>
      <c r="J91" s="178">
        <f>BK91</f>
        <v>0</v>
      </c>
      <c r="K91" s="174"/>
      <c r="L91" s="179"/>
      <c r="M91" s="180"/>
      <c r="N91" s="181"/>
      <c r="O91" s="181"/>
      <c r="P91" s="182">
        <f>P92+P117+P200+P211</f>
        <v>0</v>
      </c>
      <c r="Q91" s="181"/>
      <c r="R91" s="182">
        <f>R92+R117+R200+R211</f>
        <v>8.26420019</v>
      </c>
      <c r="S91" s="181"/>
      <c r="T91" s="183">
        <f>T92+T117+T200+T211</f>
        <v>7.013600000000001</v>
      </c>
      <c r="AR91" s="184" t="s">
        <v>80</v>
      </c>
      <c r="AT91" s="185" t="s">
        <v>71</v>
      </c>
      <c r="AU91" s="185" t="s">
        <v>72</v>
      </c>
      <c r="AY91" s="184" t="s">
        <v>132</v>
      </c>
      <c r="BK91" s="186">
        <f>BK92+BK117+BK200+BK211</f>
        <v>0</v>
      </c>
    </row>
    <row r="92" spans="2:63" s="10" customFormat="1" ht="19.9" customHeight="1">
      <c r="B92" s="173"/>
      <c r="C92" s="174"/>
      <c r="D92" s="175" t="s">
        <v>71</v>
      </c>
      <c r="E92" s="187" t="s">
        <v>133</v>
      </c>
      <c r="F92" s="187" t="s">
        <v>134</v>
      </c>
      <c r="G92" s="174"/>
      <c r="H92" s="174"/>
      <c r="I92" s="177"/>
      <c r="J92" s="188">
        <f>BK92</f>
        <v>0</v>
      </c>
      <c r="K92" s="174"/>
      <c r="L92" s="179"/>
      <c r="M92" s="180"/>
      <c r="N92" s="181"/>
      <c r="O92" s="181"/>
      <c r="P92" s="182">
        <f>P93</f>
        <v>0</v>
      </c>
      <c r="Q92" s="181"/>
      <c r="R92" s="182">
        <f>R93</f>
        <v>4.053318</v>
      </c>
      <c r="S92" s="181"/>
      <c r="T92" s="183">
        <f>T93</f>
        <v>0</v>
      </c>
      <c r="AR92" s="184" t="s">
        <v>80</v>
      </c>
      <c r="AT92" s="185" t="s">
        <v>71</v>
      </c>
      <c r="AU92" s="185" t="s">
        <v>80</v>
      </c>
      <c r="AY92" s="184" t="s">
        <v>132</v>
      </c>
      <c r="BK92" s="186">
        <f>BK93</f>
        <v>0</v>
      </c>
    </row>
    <row r="93" spans="2:63" s="10" customFormat="1" ht="14.85" customHeight="1">
      <c r="B93" s="173"/>
      <c r="C93" s="174"/>
      <c r="D93" s="189" t="s">
        <v>71</v>
      </c>
      <c r="E93" s="190" t="s">
        <v>135</v>
      </c>
      <c r="F93" s="190" t="s">
        <v>136</v>
      </c>
      <c r="G93" s="174"/>
      <c r="H93" s="174"/>
      <c r="I93" s="177"/>
      <c r="J93" s="191">
        <f>BK93</f>
        <v>0</v>
      </c>
      <c r="K93" s="174"/>
      <c r="L93" s="179"/>
      <c r="M93" s="180"/>
      <c r="N93" s="181"/>
      <c r="O93" s="181"/>
      <c r="P93" s="182">
        <f>SUM(P94:P116)</f>
        <v>0</v>
      </c>
      <c r="Q93" s="181"/>
      <c r="R93" s="182">
        <f>SUM(R94:R116)</f>
        <v>4.053318</v>
      </c>
      <c r="S93" s="181"/>
      <c r="T93" s="183">
        <f>SUM(T94:T116)</f>
        <v>0</v>
      </c>
      <c r="AR93" s="184" t="s">
        <v>80</v>
      </c>
      <c r="AT93" s="185" t="s">
        <v>71</v>
      </c>
      <c r="AU93" s="185" t="s">
        <v>82</v>
      </c>
      <c r="AY93" s="184" t="s">
        <v>132</v>
      </c>
      <c r="BK93" s="186">
        <f>SUM(BK94:BK116)</f>
        <v>0</v>
      </c>
    </row>
    <row r="94" spans="2:65" s="1" customFormat="1" ht="16.5" customHeight="1">
      <c r="B94" s="38"/>
      <c r="C94" s="192" t="s">
        <v>80</v>
      </c>
      <c r="D94" s="192" t="s">
        <v>137</v>
      </c>
      <c r="E94" s="193" t="s">
        <v>150</v>
      </c>
      <c r="F94" s="194" t="s">
        <v>151</v>
      </c>
      <c r="G94" s="195" t="s">
        <v>140</v>
      </c>
      <c r="H94" s="196">
        <v>403.72</v>
      </c>
      <c r="I94" s="197"/>
      <c r="J94" s="198">
        <f>ROUND(I94*H94,2)</f>
        <v>0</v>
      </c>
      <c r="K94" s="194" t="s">
        <v>141</v>
      </c>
      <c r="L94" s="58"/>
      <c r="M94" s="199" t="s">
        <v>21</v>
      </c>
      <c r="N94" s="200" t="s">
        <v>43</v>
      </c>
      <c r="O94" s="39"/>
      <c r="P94" s="201">
        <f>O94*H94</f>
        <v>0</v>
      </c>
      <c r="Q94" s="201">
        <v>0.00708</v>
      </c>
      <c r="R94" s="201">
        <f>Q94*H94</f>
        <v>2.8583376000000005</v>
      </c>
      <c r="S94" s="201">
        <v>0</v>
      </c>
      <c r="T94" s="202">
        <f>S94*H94</f>
        <v>0</v>
      </c>
      <c r="AR94" s="21" t="s">
        <v>142</v>
      </c>
      <c r="AT94" s="21" t="s">
        <v>137</v>
      </c>
      <c r="AU94" s="21" t="s">
        <v>143</v>
      </c>
      <c r="AY94" s="21" t="s">
        <v>132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1" t="s">
        <v>80</v>
      </c>
      <c r="BK94" s="203">
        <f>ROUND(I94*H94,2)</f>
        <v>0</v>
      </c>
      <c r="BL94" s="21" t="s">
        <v>142</v>
      </c>
      <c r="BM94" s="21" t="s">
        <v>419</v>
      </c>
    </row>
    <row r="95" spans="2:47" s="1" customFormat="1" ht="27">
      <c r="B95" s="38"/>
      <c r="C95" s="60"/>
      <c r="D95" s="204" t="s">
        <v>145</v>
      </c>
      <c r="E95" s="60"/>
      <c r="F95" s="205" t="s">
        <v>153</v>
      </c>
      <c r="G95" s="60"/>
      <c r="H95" s="60"/>
      <c r="I95" s="160"/>
      <c r="J95" s="60"/>
      <c r="K95" s="60"/>
      <c r="L95" s="58"/>
      <c r="M95" s="206"/>
      <c r="N95" s="39"/>
      <c r="O95" s="39"/>
      <c r="P95" s="39"/>
      <c r="Q95" s="39"/>
      <c r="R95" s="39"/>
      <c r="S95" s="39"/>
      <c r="T95" s="75"/>
      <c r="AT95" s="21" t="s">
        <v>145</v>
      </c>
      <c r="AU95" s="21" t="s">
        <v>143</v>
      </c>
    </row>
    <row r="96" spans="2:51" s="11" customFormat="1" ht="13.5">
      <c r="B96" s="207"/>
      <c r="C96" s="208"/>
      <c r="D96" s="204" t="s">
        <v>147</v>
      </c>
      <c r="E96" s="209" t="s">
        <v>21</v>
      </c>
      <c r="F96" s="210" t="s">
        <v>420</v>
      </c>
      <c r="G96" s="208"/>
      <c r="H96" s="211">
        <v>92.33</v>
      </c>
      <c r="I96" s="212"/>
      <c r="J96" s="208"/>
      <c r="K96" s="208"/>
      <c r="L96" s="213"/>
      <c r="M96" s="214"/>
      <c r="N96" s="215"/>
      <c r="O96" s="215"/>
      <c r="P96" s="215"/>
      <c r="Q96" s="215"/>
      <c r="R96" s="215"/>
      <c r="S96" s="215"/>
      <c r="T96" s="216"/>
      <c r="AT96" s="217" t="s">
        <v>147</v>
      </c>
      <c r="AU96" s="217" t="s">
        <v>143</v>
      </c>
      <c r="AV96" s="11" t="s">
        <v>82</v>
      </c>
      <c r="AW96" s="11" t="s">
        <v>35</v>
      </c>
      <c r="AX96" s="11" t="s">
        <v>72</v>
      </c>
      <c r="AY96" s="217" t="s">
        <v>132</v>
      </c>
    </row>
    <row r="97" spans="2:51" s="11" customFormat="1" ht="13.5">
      <c r="B97" s="207"/>
      <c r="C97" s="208"/>
      <c r="D97" s="204" t="s">
        <v>147</v>
      </c>
      <c r="E97" s="209" t="s">
        <v>21</v>
      </c>
      <c r="F97" s="210" t="s">
        <v>421</v>
      </c>
      <c r="G97" s="208"/>
      <c r="H97" s="211">
        <v>-8.42</v>
      </c>
      <c r="I97" s="212"/>
      <c r="J97" s="208"/>
      <c r="K97" s="208"/>
      <c r="L97" s="213"/>
      <c r="M97" s="214"/>
      <c r="N97" s="215"/>
      <c r="O97" s="215"/>
      <c r="P97" s="215"/>
      <c r="Q97" s="215"/>
      <c r="R97" s="215"/>
      <c r="S97" s="215"/>
      <c r="T97" s="216"/>
      <c r="AT97" s="217" t="s">
        <v>147</v>
      </c>
      <c r="AU97" s="217" t="s">
        <v>143</v>
      </c>
      <c r="AV97" s="11" t="s">
        <v>82</v>
      </c>
      <c r="AW97" s="11" t="s">
        <v>35</v>
      </c>
      <c r="AX97" s="11" t="s">
        <v>72</v>
      </c>
      <c r="AY97" s="217" t="s">
        <v>132</v>
      </c>
    </row>
    <row r="98" spans="2:51" s="11" customFormat="1" ht="13.5">
      <c r="B98" s="207"/>
      <c r="C98" s="208"/>
      <c r="D98" s="204" t="s">
        <v>147</v>
      </c>
      <c r="E98" s="209" t="s">
        <v>21</v>
      </c>
      <c r="F98" s="210" t="s">
        <v>422</v>
      </c>
      <c r="G98" s="208"/>
      <c r="H98" s="211">
        <v>184.99</v>
      </c>
      <c r="I98" s="212"/>
      <c r="J98" s="208"/>
      <c r="K98" s="208"/>
      <c r="L98" s="213"/>
      <c r="M98" s="214"/>
      <c r="N98" s="215"/>
      <c r="O98" s="215"/>
      <c r="P98" s="215"/>
      <c r="Q98" s="215"/>
      <c r="R98" s="215"/>
      <c r="S98" s="215"/>
      <c r="T98" s="216"/>
      <c r="AT98" s="217" t="s">
        <v>147</v>
      </c>
      <c r="AU98" s="217" t="s">
        <v>143</v>
      </c>
      <c r="AV98" s="11" t="s">
        <v>82</v>
      </c>
      <c r="AW98" s="11" t="s">
        <v>35</v>
      </c>
      <c r="AX98" s="11" t="s">
        <v>72</v>
      </c>
      <c r="AY98" s="217" t="s">
        <v>132</v>
      </c>
    </row>
    <row r="99" spans="2:51" s="11" customFormat="1" ht="13.5">
      <c r="B99" s="207"/>
      <c r="C99" s="208"/>
      <c r="D99" s="204" t="s">
        <v>147</v>
      </c>
      <c r="E99" s="209" t="s">
        <v>21</v>
      </c>
      <c r="F99" s="210" t="s">
        <v>423</v>
      </c>
      <c r="G99" s="208"/>
      <c r="H99" s="211">
        <v>-21.24</v>
      </c>
      <c r="I99" s="212"/>
      <c r="J99" s="208"/>
      <c r="K99" s="208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147</v>
      </c>
      <c r="AU99" s="217" t="s">
        <v>143</v>
      </c>
      <c r="AV99" s="11" t="s">
        <v>82</v>
      </c>
      <c r="AW99" s="11" t="s">
        <v>35</v>
      </c>
      <c r="AX99" s="11" t="s">
        <v>72</v>
      </c>
      <c r="AY99" s="217" t="s">
        <v>132</v>
      </c>
    </row>
    <row r="100" spans="2:51" s="11" customFormat="1" ht="13.5">
      <c r="B100" s="207"/>
      <c r="C100" s="208"/>
      <c r="D100" s="204" t="s">
        <v>147</v>
      </c>
      <c r="E100" s="209" t="s">
        <v>21</v>
      </c>
      <c r="F100" s="210" t="s">
        <v>424</v>
      </c>
      <c r="G100" s="208"/>
      <c r="H100" s="211">
        <v>151.44</v>
      </c>
      <c r="I100" s="212"/>
      <c r="J100" s="208"/>
      <c r="K100" s="208"/>
      <c r="L100" s="213"/>
      <c r="M100" s="214"/>
      <c r="N100" s="215"/>
      <c r="O100" s="215"/>
      <c r="P100" s="215"/>
      <c r="Q100" s="215"/>
      <c r="R100" s="215"/>
      <c r="S100" s="215"/>
      <c r="T100" s="216"/>
      <c r="AT100" s="217" t="s">
        <v>147</v>
      </c>
      <c r="AU100" s="217" t="s">
        <v>143</v>
      </c>
      <c r="AV100" s="11" t="s">
        <v>82</v>
      </c>
      <c r="AW100" s="11" t="s">
        <v>35</v>
      </c>
      <c r="AX100" s="11" t="s">
        <v>72</v>
      </c>
      <c r="AY100" s="217" t="s">
        <v>132</v>
      </c>
    </row>
    <row r="101" spans="2:51" s="11" customFormat="1" ht="13.5">
      <c r="B101" s="207"/>
      <c r="C101" s="208"/>
      <c r="D101" s="204" t="s">
        <v>147</v>
      </c>
      <c r="E101" s="209" t="s">
        <v>21</v>
      </c>
      <c r="F101" s="210" t="s">
        <v>425</v>
      </c>
      <c r="G101" s="208"/>
      <c r="H101" s="211">
        <v>-58.11</v>
      </c>
      <c r="I101" s="212"/>
      <c r="J101" s="208"/>
      <c r="K101" s="208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147</v>
      </c>
      <c r="AU101" s="217" t="s">
        <v>143</v>
      </c>
      <c r="AV101" s="11" t="s">
        <v>82</v>
      </c>
      <c r="AW101" s="11" t="s">
        <v>35</v>
      </c>
      <c r="AX101" s="11" t="s">
        <v>72</v>
      </c>
      <c r="AY101" s="217" t="s">
        <v>132</v>
      </c>
    </row>
    <row r="102" spans="2:51" s="11" customFormat="1" ht="13.5">
      <c r="B102" s="207"/>
      <c r="C102" s="208"/>
      <c r="D102" s="204" t="s">
        <v>147</v>
      </c>
      <c r="E102" s="209" t="s">
        <v>21</v>
      </c>
      <c r="F102" s="210" t="s">
        <v>426</v>
      </c>
      <c r="G102" s="208"/>
      <c r="H102" s="211">
        <v>74.86</v>
      </c>
      <c r="I102" s="212"/>
      <c r="J102" s="208"/>
      <c r="K102" s="208"/>
      <c r="L102" s="213"/>
      <c r="M102" s="214"/>
      <c r="N102" s="215"/>
      <c r="O102" s="215"/>
      <c r="P102" s="215"/>
      <c r="Q102" s="215"/>
      <c r="R102" s="215"/>
      <c r="S102" s="215"/>
      <c r="T102" s="216"/>
      <c r="AT102" s="217" t="s">
        <v>147</v>
      </c>
      <c r="AU102" s="217" t="s">
        <v>143</v>
      </c>
      <c r="AV102" s="11" t="s">
        <v>82</v>
      </c>
      <c r="AW102" s="11" t="s">
        <v>35</v>
      </c>
      <c r="AX102" s="11" t="s">
        <v>72</v>
      </c>
      <c r="AY102" s="217" t="s">
        <v>132</v>
      </c>
    </row>
    <row r="103" spans="2:51" s="11" customFormat="1" ht="13.5">
      <c r="B103" s="207"/>
      <c r="C103" s="208"/>
      <c r="D103" s="218" t="s">
        <v>147</v>
      </c>
      <c r="E103" s="219" t="s">
        <v>21</v>
      </c>
      <c r="F103" s="220" t="s">
        <v>427</v>
      </c>
      <c r="G103" s="208"/>
      <c r="H103" s="221">
        <v>-12.13</v>
      </c>
      <c r="I103" s="212"/>
      <c r="J103" s="208"/>
      <c r="K103" s="208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147</v>
      </c>
      <c r="AU103" s="217" t="s">
        <v>143</v>
      </c>
      <c r="AV103" s="11" t="s">
        <v>82</v>
      </c>
      <c r="AW103" s="11" t="s">
        <v>35</v>
      </c>
      <c r="AX103" s="11" t="s">
        <v>72</v>
      </c>
      <c r="AY103" s="217" t="s">
        <v>132</v>
      </c>
    </row>
    <row r="104" spans="2:65" s="1" customFormat="1" ht="16.5" customHeight="1">
      <c r="B104" s="38"/>
      <c r="C104" s="192" t="s">
        <v>82</v>
      </c>
      <c r="D104" s="192" t="s">
        <v>137</v>
      </c>
      <c r="E104" s="193" t="s">
        <v>163</v>
      </c>
      <c r="F104" s="194" t="s">
        <v>164</v>
      </c>
      <c r="G104" s="195" t="s">
        <v>140</v>
      </c>
      <c r="H104" s="196">
        <v>140.272</v>
      </c>
      <c r="I104" s="197"/>
      <c r="J104" s="198">
        <f>ROUND(I104*H104,2)</f>
        <v>0</v>
      </c>
      <c r="K104" s="194" t="s">
        <v>141</v>
      </c>
      <c r="L104" s="58"/>
      <c r="M104" s="199" t="s">
        <v>21</v>
      </c>
      <c r="N104" s="200" t="s">
        <v>43</v>
      </c>
      <c r="O104" s="39"/>
      <c r="P104" s="201">
        <f>O104*H104</f>
        <v>0</v>
      </c>
      <c r="Q104" s="201">
        <v>0.00735</v>
      </c>
      <c r="R104" s="201">
        <f>Q104*H104</f>
        <v>1.0309992</v>
      </c>
      <c r="S104" s="201">
        <v>0</v>
      </c>
      <c r="T104" s="202">
        <f>S104*H104</f>
        <v>0</v>
      </c>
      <c r="AR104" s="21" t="s">
        <v>142</v>
      </c>
      <c r="AT104" s="21" t="s">
        <v>137</v>
      </c>
      <c r="AU104" s="21" t="s">
        <v>143</v>
      </c>
      <c r="AY104" s="21" t="s">
        <v>132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1" t="s">
        <v>80</v>
      </c>
      <c r="BK104" s="203">
        <f>ROUND(I104*H104,2)</f>
        <v>0</v>
      </c>
      <c r="BL104" s="21" t="s">
        <v>142</v>
      </c>
      <c r="BM104" s="21" t="s">
        <v>428</v>
      </c>
    </row>
    <row r="105" spans="2:47" s="1" customFormat="1" ht="27">
      <c r="B105" s="38"/>
      <c r="C105" s="60"/>
      <c r="D105" s="204" t="s">
        <v>145</v>
      </c>
      <c r="E105" s="60"/>
      <c r="F105" s="205" t="s">
        <v>166</v>
      </c>
      <c r="G105" s="60"/>
      <c r="H105" s="60"/>
      <c r="I105" s="160"/>
      <c r="J105" s="60"/>
      <c r="K105" s="60"/>
      <c r="L105" s="58"/>
      <c r="M105" s="206"/>
      <c r="N105" s="39"/>
      <c r="O105" s="39"/>
      <c r="P105" s="39"/>
      <c r="Q105" s="39"/>
      <c r="R105" s="39"/>
      <c r="S105" s="39"/>
      <c r="T105" s="75"/>
      <c r="AT105" s="21" t="s">
        <v>145</v>
      </c>
      <c r="AU105" s="21" t="s">
        <v>143</v>
      </c>
    </row>
    <row r="106" spans="2:51" s="11" customFormat="1" ht="13.5">
      <c r="B106" s="207"/>
      <c r="C106" s="208"/>
      <c r="D106" s="204" t="s">
        <v>147</v>
      </c>
      <c r="E106" s="209" t="s">
        <v>21</v>
      </c>
      <c r="F106" s="210" t="s">
        <v>429</v>
      </c>
      <c r="G106" s="208"/>
      <c r="H106" s="211">
        <v>40.372</v>
      </c>
      <c r="I106" s="212"/>
      <c r="J106" s="208"/>
      <c r="K106" s="208"/>
      <c r="L106" s="213"/>
      <c r="M106" s="214"/>
      <c r="N106" s="215"/>
      <c r="O106" s="215"/>
      <c r="P106" s="215"/>
      <c r="Q106" s="215"/>
      <c r="R106" s="215"/>
      <c r="S106" s="215"/>
      <c r="T106" s="216"/>
      <c r="AT106" s="217" t="s">
        <v>147</v>
      </c>
      <c r="AU106" s="217" t="s">
        <v>143</v>
      </c>
      <c r="AV106" s="11" t="s">
        <v>82</v>
      </c>
      <c r="AW106" s="11" t="s">
        <v>35</v>
      </c>
      <c r="AX106" s="11" t="s">
        <v>72</v>
      </c>
      <c r="AY106" s="217" t="s">
        <v>132</v>
      </c>
    </row>
    <row r="107" spans="2:51" s="11" customFormat="1" ht="13.5">
      <c r="B107" s="207"/>
      <c r="C107" s="208"/>
      <c r="D107" s="218" t="s">
        <v>147</v>
      </c>
      <c r="E107" s="219" t="s">
        <v>21</v>
      </c>
      <c r="F107" s="220" t="s">
        <v>430</v>
      </c>
      <c r="G107" s="208"/>
      <c r="H107" s="221">
        <v>99.9</v>
      </c>
      <c r="I107" s="212"/>
      <c r="J107" s="208"/>
      <c r="K107" s="208"/>
      <c r="L107" s="213"/>
      <c r="M107" s="214"/>
      <c r="N107" s="215"/>
      <c r="O107" s="215"/>
      <c r="P107" s="215"/>
      <c r="Q107" s="215"/>
      <c r="R107" s="215"/>
      <c r="S107" s="215"/>
      <c r="T107" s="216"/>
      <c r="AT107" s="217" t="s">
        <v>147</v>
      </c>
      <c r="AU107" s="217" t="s">
        <v>143</v>
      </c>
      <c r="AV107" s="11" t="s">
        <v>82</v>
      </c>
      <c r="AW107" s="11" t="s">
        <v>35</v>
      </c>
      <c r="AX107" s="11" t="s">
        <v>72</v>
      </c>
      <c r="AY107" s="217" t="s">
        <v>132</v>
      </c>
    </row>
    <row r="108" spans="2:65" s="1" customFormat="1" ht="16.5" customHeight="1">
      <c r="B108" s="38"/>
      <c r="C108" s="192" t="s">
        <v>143</v>
      </c>
      <c r="D108" s="192" t="s">
        <v>137</v>
      </c>
      <c r="E108" s="193" t="s">
        <v>170</v>
      </c>
      <c r="F108" s="194" t="s">
        <v>171</v>
      </c>
      <c r="G108" s="195" t="s">
        <v>172</v>
      </c>
      <c r="H108" s="196">
        <v>15.086</v>
      </c>
      <c r="I108" s="197"/>
      <c r="J108" s="198">
        <f>ROUND(I108*H108,2)</f>
        <v>0</v>
      </c>
      <c r="K108" s="194" t="s">
        <v>141</v>
      </c>
      <c r="L108" s="58"/>
      <c r="M108" s="199" t="s">
        <v>21</v>
      </c>
      <c r="N108" s="200" t="s">
        <v>43</v>
      </c>
      <c r="O108" s="39"/>
      <c r="P108" s="201">
        <f>O108*H108</f>
        <v>0</v>
      </c>
      <c r="Q108" s="201">
        <v>0.009</v>
      </c>
      <c r="R108" s="201">
        <f>Q108*H108</f>
        <v>0.135774</v>
      </c>
      <c r="S108" s="201">
        <v>0</v>
      </c>
      <c r="T108" s="202">
        <f>S108*H108</f>
        <v>0</v>
      </c>
      <c r="AR108" s="21" t="s">
        <v>142</v>
      </c>
      <c r="AT108" s="21" t="s">
        <v>137</v>
      </c>
      <c r="AU108" s="21" t="s">
        <v>143</v>
      </c>
      <c r="AY108" s="21" t="s">
        <v>132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1" t="s">
        <v>80</v>
      </c>
      <c r="BK108" s="203">
        <f>ROUND(I108*H108,2)</f>
        <v>0</v>
      </c>
      <c r="BL108" s="21" t="s">
        <v>142</v>
      </c>
      <c r="BM108" s="21" t="s">
        <v>431</v>
      </c>
    </row>
    <row r="109" spans="2:47" s="1" customFormat="1" ht="27">
      <c r="B109" s="38"/>
      <c r="C109" s="60"/>
      <c r="D109" s="204" t="s">
        <v>145</v>
      </c>
      <c r="E109" s="60"/>
      <c r="F109" s="205" t="s">
        <v>174</v>
      </c>
      <c r="G109" s="60"/>
      <c r="H109" s="60"/>
      <c r="I109" s="160"/>
      <c r="J109" s="60"/>
      <c r="K109" s="60"/>
      <c r="L109" s="58"/>
      <c r="M109" s="206"/>
      <c r="N109" s="39"/>
      <c r="O109" s="39"/>
      <c r="P109" s="39"/>
      <c r="Q109" s="39"/>
      <c r="R109" s="39"/>
      <c r="S109" s="39"/>
      <c r="T109" s="75"/>
      <c r="AT109" s="21" t="s">
        <v>145</v>
      </c>
      <c r="AU109" s="21" t="s">
        <v>143</v>
      </c>
    </row>
    <row r="110" spans="2:51" s="11" customFormat="1" ht="13.5">
      <c r="B110" s="207"/>
      <c r="C110" s="208"/>
      <c r="D110" s="204" t="s">
        <v>147</v>
      </c>
      <c r="E110" s="209" t="s">
        <v>21</v>
      </c>
      <c r="F110" s="210" t="s">
        <v>432</v>
      </c>
      <c r="G110" s="208"/>
      <c r="H110" s="211">
        <v>4.44</v>
      </c>
      <c r="I110" s="212"/>
      <c r="J110" s="208"/>
      <c r="K110" s="208"/>
      <c r="L110" s="213"/>
      <c r="M110" s="214"/>
      <c r="N110" s="215"/>
      <c r="O110" s="215"/>
      <c r="P110" s="215"/>
      <c r="Q110" s="215"/>
      <c r="R110" s="215"/>
      <c r="S110" s="215"/>
      <c r="T110" s="216"/>
      <c r="AT110" s="217" t="s">
        <v>147</v>
      </c>
      <c r="AU110" s="217" t="s">
        <v>143</v>
      </c>
      <c r="AV110" s="11" t="s">
        <v>82</v>
      </c>
      <c r="AW110" s="11" t="s">
        <v>35</v>
      </c>
      <c r="AX110" s="11" t="s">
        <v>72</v>
      </c>
      <c r="AY110" s="217" t="s">
        <v>132</v>
      </c>
    </row>
    <row r="111" spans="2:51" s="11" customFormat="1" ht="13.5">
      <c r="B111" s="207"/>
      <c r="C111" s="208"/>
      <c r="D111" s="204" t="s">
        <v>147</v>
      </c>
      <c r="E111" s="209" t="s">
        <v>21</v>
      </c>
      <c r="F111" s="210" t="s">
        <v>433</v>
      </c>
      <c r="G111" s="208"/>
      <c r="H111" s="211">
        <v>3.228</v>
      </c>
      <c r="I111" s="212"/>
      <c r="J111" s="208"/>
      <c r="K111" s="208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147</v>
      </c>
      <c r="AU111" s="217" t="s">
        <v>143</v>
      </c>
      <c r="AV111" s="11" t="s">
        <v>82</v>
      </c>
      <c r="AW111" s="11" t="s">
        <v>35</v>
      </c>
      <c r="AX111" s="11" t="s">
        <v>72</v>
      </c>
      <c r="AY111" s="217" t="s">
        <v>132</v>
      </c>
    </row>
    <row r="112" spans="2:51" s="11" customFormat="1" ht="13.5">
      <c r="B112" s="207"/>
      <c r="C112" s="208"/>
      <c r="D112" s="204" t="s">
        <v>147</v>
      </c>
      <c r="E112" s="209" t="s">
        <v>21</v>
      </c>
      <c r="F112" s="210" t="s">
        <v>434</v>
      </c>
      <c r="G112" s="208"/>
      <c r="H112" s="211">
        <v>4.198</v>
      </c>
      <c r="I112" s="212"/>
      <c r="J112" s="208"/>
      <c r="K112" s="208"/>
      <c r="L112" s="213"/>
      <c r="M112" s="214"/>
      <c r="N112" s="215"/>
      <c r="O112" s="215"/>
      <c r="P112" s="215"/>
      <c r="Q112" s="215"/>
      <c r="R112" s="215"/>
      <c r="S112" s="215"/>
      <c r="T112" s="216"/>
      <c r="AT112" s="217" t="s">
        <v>147</v>
      </c>
      <c r="AU112" s="217" t="s">
        <v>143</v>
      </c>
      <c r="AV112" s="11" t="s">
        <v>82</v>
      </c>
      <c r="AW112" s="11" t="s">
        <v>35</v>
      </c>
      <c r="AX112" s="11" t="s">
        <v>72</v>
      </c>
      <c r="AY112" s="217" t="s">
        <v>132</v>
      </c>
    </row>
    <row r="113" spans="2:51" s="11" customFormat="1" ht="13.5">
      <c r="B113" s="207"/>
      <c r="C113" s="208"/>
      <c r="D113" s="218" t="s">
        <v>147</v>
      </c>
      <c r="E113" s="219" t="s">
        <v>21</v>
      </c>
      <c r="F113" s="220" t="s">
        <v>435</v>
      </c>
      <c r="G113" s="208"/>
      <c r="H113" s="221">
        <v>3.22</v>
      </c>
      <c r="I113" s="212"/>
      <c r="J113" s="208"/>
      <c r="K113" s="208"/>
      <c r="L113" s="213"/>
      <c r="M113" s="214"/>
      <c r="N113" s="215"/>
      <c r="O113" s="215"/>
      <c r="P113" s="215"/>
      <c r="Q113" s="215"/>
      <c r="R113" s="215"/>
      <c r="S113" s="215"/>
      <c r="T113" s="216"/>
      <c r="AT113" s="217" t="s">
        <v>147</v>
      </c>
      <c r="AU113" s="217" t="s">
        <v>143</v>
      </c>
      <c r="AV113" s="11" t="s">
        <v>82</v>
      </c>
      <c r="AW113" s="11" t="s">
        <v>35</v>
      </c>
      <c r="AX113" s="11" t="s">
        <v>72</v>
      </c>
      <c r="AY113" s="217" t="s">
        <v>132</v>
      </c>
    </row>
    <row r="114" spans="2:65" s="1" customFormat="1" ht="16.5" customHeight="1">
      <c r="B114" s="38"/>
      <c r="C114" s="192" t="s">
        <v>142</v>
      </c>
      <c r="D114" s="192" t="s">
        <v>137</v>
      </c>
      <c r="E114" s="193" t="s">
        <v>436</v>
      </c>
      <c r="F114" s="194" t="s">
        <v>437</v>
      </c>
      <c r="G114" s="195" t="s">
        <v>140</v>
      </c>
      <c r="H114" s="196">
        <v>0.84</v>
      </c>
      <c r="I114" s="197"/>
      <c r="J114" s="198">
        <f>ROUND(I114*H114,2)</f>
        <v>0</v>
      </c>
      <c r="K114" s="194" t="s">
        <v>141</v>
      </c>
      <c r="L114" s="58"/>
      <c r="M114" s="199" t="s">
        <v>21</v>
      </c>
      <c r="N114" s="200" t="s">
        <v>43</v>
      </c>
      <c r="O114" s="39"/>
      <c r="P114" s="201">
        <f>O114*H114</f>
        <v>0</v>
      </c>
      <c r="Q114" s="201">
        <v>0.03358</v>
      </c>
      <c r="R114" s="201">
        <f>Q114*H114</f>
        <v>0.028207199999999998</v>
      </c>
      <c r="S114" s="201">
        <v>0</v>
      </c>
      <c r="T114" s="202">
        <f>S114*H114</f>
        <v>0</v>
      </c>
      <c r="AR114" s="21" t="s">
        <v>142</v>
      </c>
      <c r="AT114" s="21" t="s">
        <v>137</v>
      </c>
      <c r="AU114" s="21" t="s">
        <v>143</v>
      </c>
      <c r="AY114" s="21" t="s">
        <v>132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1" t="s">
        <v>80</v>
      </c>
      <c r="BK114" s="203">
        <f>ROUND(I114*H114,2)</f>
        <v>0</v>
      </c>
      <c r="BL114" s="21" t="s">
        <v>142</v>
      </c>
      <c r="BM114" s="21" t="s">
        <v>438</v>
      </c>
    </row>
    <row r="115" spans="2:47" s="1" customFormat="1" ht="13.5">
      <c r="B115" s="38"/>
      <c r="C115" s="60"/>
      <c r="D115" s="204" t="s">
        <v>145</v>
      </c>
      <c r="E115" s="60"/>
      <c r="F115" s="205" t="s">
        <v>439</v>
      </c>
      <c r="G115" s="60"/>
      <c r="H115" s="60"/>
      <c r="I115" s="160"/>
      <c r="J115" s="60"/>
      <c r="K115" s="60"/>
      <c r="L115" s="58"/>
      <c r="M115" s="206"/>
      <c r="N115" s="39"/>
      <c r="O115" s="39"/>
      <c r="P115" s="39"/>
      <c r="Q115" s="39"/>
      <c r="R115" s="39"/>
      <c r="S115" s="39"/>
      <c r="T115" s="75"/>
      <c r="AT115" s="21" t="s">
        <v>145</v>
      </c>
      <c r="AU115" s="21" t="s">
        <v>143</v>
      </c>
    </row>
    <row r="116" spans="2:51" s="11" customFormat="1" ht="13.5">
      <c r="B116" s="207"/>
      <c r="C116" s="208"/>
      <c r="D116" s="204" t="s">
        <v>147</v>
      </c>
      <c r="E116" s="209" t="s">
        <v>21</v>
      </c>
      <c r="F116" s="210" t="s">
        <v>440</v>
      </c>
      <c r="G116" s="208"/>
      <c r="H116" s="211">
        <v>0.84</v>
      </c>
      <c r="I116" s="212"/>
      <c r="J116" s="208"/>
      <c r="K116" s="208"/>
      <c r="L116" s="213"/>
      <c r="M116" s="214"/>
      <c r="N116" s="215"/>
      <c r="O116" s="215"/>
      <c r="P116" s="215"/>
      <c r="Q116" s="215"/>
      <c r="R116" s="215"/>
      <c r="S116" s="215"/>
      <c r="T116" s="216"/>
      <c r="AT116" s="217" t="s">
        <v>147</v>
      </c>
      <c r="AU116" s="217" t="s">
        <v>143</v>
      </c>
      <c r="AV116" s="11" t="s">
        <v>82</v>
      </c>
      <c r="AW116" s="11" t="s">
        <v>35</v>
      </c>
      <c r="AX116" s="11" t="s">
        <v>72</v>
      </c>
      <c r="AY116" s="217" t="s">
        <v>132</v>
      </c>
    </row>
    <row r="117" spans="2:63" s="10" customFormat="1" ht="29.85" customHeight="1">
      <c r="B117" s="173"/>
      <c r="C117" s="174"/>
      <c r="D117" s="175" t="s">
        <v>71</v>
      </c>
      <c r="E117" s="187" t="s">
        <v>176</v>
      </c>
      <c r="F117" s="187" t="s">
        <v>177</v>
      </c>
      <c r="G117" s="174"/>
      <c r="H117" s="174"/>
      <c r="I117" s="177"/>
      <c r="J117" s="188">
        <f>BK117</f>
        <v>0</v>
      </c>
      <c r="K117" s="174"/>
      <c r="L117" s="179"/>
      <c r="M117" s="180"/>
      <c r="N117" s="181"/>
      <c r="O117" s="181"/>
      <c r="P117" s="182">
        <f>P118+P152+P158+P175</f>
        <v>0</v>
      </c>
      <c r="Q117" s="181"/>
      <c r="R117" s="182">
        <f>R118+R152+R158+R175</f>
        <v>4.21088219</v>
      </c>
      <c r="S117" s="181"/>
      <c r="T117" s="183">
        <f>T118+T152+T158+T175</f>
        <v>7.013600000000001</v>
      </c>
      <c r="AR117" s="184" t="s">
        <v>80</v>
      </c>
      <c r="AT117" s="185" t="s">
        <v>71</v>
      </c>
      <c r="AU117" s="185" t="s">
        <v>80</v>
      </c>
      <c r="AY117" s="184" t="s">
        <v>132</v>
      </c>
      <c r="BK117" s="186">
        <f>BK118+BK152+BK158+BK175</f>
        <v>0</v>
      </c>
    </row>
    <row r="118" spans="2:63" s="10" customFormat="1" ht="14.85" customHeight="1">
      <c r="B118" s="173"/>
      <c r="C118" s="174"/>
      <c r="D118" s="189" t="s">
        <v>71</v>
      </c>
      <c r="E118" s="190" t="s">
        <v>178</v>
      </c>
      <c r="F118" s="190" t="s">
        <v>179</v>
      </c>
      <c r="G118" s="174"/>
      <c r="H118" s="174"/>
      <c r="I118" s="177"/>
      <c r="J118" s="191">
        <f>BK118</f>
        <v>0</v>
      </c>
      <c r="K118" s="174"/>
      <c r="L118" s="179"/>
      <c r="M118" s="180"/>
      <c r="N118" s="181"/>
      <c r="O118" s="181"/>
      <c r="P118" s="182">
        <f>SUM(P119:P151)</f>
        <v>0</v>
      </c>
      <c r="Q118" s="181"/>
      <c r="R118" s="182">
        <f>SUM(R119:R151)</f>
        <v>0</v>
      </c>
      <c r="S118" s="181"/>
      <c r="T118" s="183">
        <f>SUM(T119:T151)</f>
        <v>0</v>
      </c>
      <c r="AR118" s="184" t="s">
        <v>80</v>
      </c>
      <c r="AT118" s="185" t="s">
        <v>71</v>
      </c>
      <c r="AU118" s="185" t="s">
        <v>82</v>
      </c>
      <c r="AY118" s="184" t="s">
        <v>132</v>
      </c>
      <c r="BK118" s="186">
        <f>SUM(BK119:BK151)</f>
        <v>0</v>
      </c>
    </row>
    <row r="119" spans="2:65" s="1" customFormat="1" ht="25.5" customHeight="1">
      <c r="B119" s="38"/>
      <c r="C119" s="192" t="s">
        <v>169</v>
      </c>
      <c r="D119" s="192" t="s">
        <v>137</v>
      </c>
      <c r="E119" s="193" t="s">
        <v>441</v>
      </c>
      <c r="F119" s="194" t="s">
        <v>442</v>
      </c>
      <c r="G119" s="195" t="s">
        <v>140</v>
      </c>
      <c r="H119" s="196">
        <v>635.665</v>
      </c>
      <c r="I119" s="197"/>
      <c r="J119" s="198">
        <f>ROUND(I119*H119,2)</f>
        <v>0</v>
      </c>
      <c r="K119" s="194" t="s">
        <v>141</v>
      </c>
      <c r="L119" s="58"/>
      <c r="M119" s="199" t="s">
        <v>21</v>
      </c>
      <c r="N119" s="200" t="s">
        <v>43</v>
      </c>
      <c r="O119" s="39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1" t="s">
        <v>142</v>
      </c>
      <c r="AT119" s="21" t="s">
        <v>137</v>
      </c>
      <c r="AU119" s="21" t="s">
        <v>143</v>
      </c>
      <c r="AY119" s="21" t="s">
        <v>132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1" t="s">
        <v>80</v>
      </c>
      <c r="BK119" s="203">
        <f>ROUND(I119*H119,2)</f>
        <v>0</v>
      </c>
      <c r="BL119" s="21" t="s">
        <v>142</v>
      </c>
      <c r="BM119" s="21" t="s">
        <v>443</v>
      </c>
    </row>
    <row r="120" spans="2:47" s="1" customFormat="1" ht="27">
      <c r="B120" s="38"/>
      <c r="C120" s="60"/>
      <c r="D120" s="204" t="s">
        <v>145</v>
      </c>
      <c r="E120" s="60"/>
      <c r="F120" s="205" t="s">
        <v>444</v>
      </c>
      <c r="G120" s="60"/>
      <c r="H120" s="60"/>
      <c r="I120" s="160"/>
      <c r="J120" s="60"/>
      <c r="K120" s="60"/>
      <c r="L120" s="58"/>
      <c r="M120" s="206"/>
      <c r="N120" s="39"/>
      <c r="O120" s="39"/>
      <c r="P120" s="39"/>
      <c r="Q120" s="39"/>
      <c r="R120" s="39"/>
      <c r="S120" s="39"/>
      <c r="T120" s="75"/>
      <c r="AT120" s="21" t="s">
        <v>145</v>
      </c>
      <c r="AU120" s="21" t="s">
        <v>143</v>
      </c>
    </row>
    <row r="121" spans="2:51" s="11" customFormat="1" ht="13.5">
      <c r="B121" s="207"/>
      <c r="C121" s="208"/>
      <c r="D121" s="204" t="s">
        <v>147</v>
      </c>
      <c r="E121" s="209" t="s">
        <v>21</v>
      </c>
      <c r="F121" s="210" t="s">
        <v>445</v>
      </c>
      <c r="G121" s="208"/>
      <c r="H121" s="211">
        <v>96.9</v>
      </c>
      <c r="I121" s="212"/>
      <c r="J121" s="208"/>
      <c r="K121" s="208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147</v>
      </c>
      <c r="AU121" s="217" t="s">
        <v>143</v>
      </c>
      <c r="AV121" s="11" t="s">
        <v>82</v>
      </c>
      <c r="AW121" s="11" t="s">
        <v>35</v>
      </c>
      <c r="AX121" s="11" t="s">
        <v>72</v>
      </c>
      <c r="AY121" s="217" t="s">
        <v>132</v>
      </c>
    </row>
    <row r="122" spans="2:51" s="11" customFormat="1" ht="13.5">
      <c r="B122" s="207"/>
      <c r="C122" s="208"/>
      <c r="D122" s="204" t="s">
        <v>147</v>
      </c>
      <c r="E122" s="209" t="s">
        <v>21</v>
      </c>
      <c r="F122" s="210" t="s">
        <v>446</v>
      </c>
      <c r="G122" s="208"/>
      <c r="H122" s="211">
        <v>199.5</v>
      </c>
      <c r="I122" s="212"/>
      <c r="J122" s="208"/>
      <c r="K122" s="208"/>
      <c r="L122" s="213"/>
      <c r="M122" s="214"/>
      <c r="N122" s="215"/>
      <c r="O122" s="215"/>
      <c r="P122" s="215"/>
      <c r="Q122" s="215"/>
      <c r="R122" s="215"/>
      <c r="S122" s="215"/>
      <c r="T122" s="216"/>
      <c r="AT122" s="217" t="s">
        <v>147</v>
      </c>
      <c r="AU122" s="217" t="s">
        <v>143</v>
      </c>
      <c r="AV122" s="11" t="s">
        <v>82</v>
      </c>
      <c r="AW122" s="11" t="s">
        <v>35</v>
      </c>
      <c r="AX122" s="11" t="s">
        <v>72</v>
      </c>
      <c r="AY122" s="217" t="s">
        <v>132</v>
      </c>
    </row>
    <row r="123" spans="2:51" s="11" customFormat="1" ht="13.5">
      <c r="B123" s="207"/>
      <c r="C123" s="208"/>
      <c r="D123" s="204" t="s">
        <v>147</v>
      </c>
      <c r="E123" s="209" t="s">
        <v>21</v>
      </c>
      <c r="F123" s="210" t="s">
        <v>447</v>
      </c>
      <c r="G123" s="208"/>
      <c r="H123" s="211">
        <v>234.765</v>
      </c>
      <c r="I123" s="212"/>
      <c r="J123" s="208"/>
      <c r="K123" s="208"/>
      <c r="L123" s="213"/>
      <c r="M123" s="214"/>
      <c r="N123" s="215"/>
      <c r="O123" s="215"/>
      <c r="P123" s="215"/>
      <c r="Q123" s="215"/>
      <c r="R123" s="215"/>
      <c r="S123" s="215"/>
      <c r="T123" s="216"/>
      <c r="AT123" s="217" t="s">
        <v>147</v>
      </c>
      <c r="AU123" s="217" t="s">
        <v>143</v>
      </c>
      <c r="AV123" s="11" t="s">
        <v>82</v>
      </c>
      <c r="AW123" s="11" t="s">
        <v>35</v>
      </c>
      <c r="AX123" s="11" t="s">
        <v>72</v>
      </c>
      <c r="AY123" s="217" t="s">
        <v>132</v>
      </c>
    </row>
    <row r="124" spans="2:51" s="11" customFormat="1" ht="13.5">
      <c r="B124" s="207"/>
      <c r="C124" s="208"/>
      <c r="D124" s="218" t="s">
        <v>147</v>
      </c>
      <c r="E124" s="219" t="s">
        <v>21</v>
      </c>
      <c r="F124" s="220" t="s">
        <v>448</v>
      </c>
      <c r="G124" s="208"/>
      <c r="H124" s="221">
        <v>104.5</v>
      </c>
      <c r="I124" s="212"/>
      <c r="J124" s="208"/>
      <c r="K124" s="208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147</v>
      </c>
      <c r="AU124" s="217" t="s">
        <v>143</v>
      </c>
      <c r="AV124" s="11" t="s">
        <v>82</v>
      </c>
      <c r="AW124" s="11" t="s">
        <v>35</v>
      </c>
      <c r="AX124" s="11" t="s">
        <v>72</v>
      </c>
      <c r="AY124" s="217" t="s">
        <v>132</v>
      </c>
    </row>
    <row r="125" spans="2:65" s="1" customFormat="1" ht="25.5" customHeight="1">
      <c r="B125" s="38"/>
      <c r="C125" s="192" t="s">
        <v>133</v>
      </c>
      <c r="D125" s="192" t="s">
        <v>137</v>
      </c>
      <c r="E125" s="193" t="s">
        <v>449</v>
      </c>
      <c r="F125" s="194" t="s">
        <v>450</v>
      </c>
      <c r="G125" s="195" t="s">
        <v>140</v>
      </c>
      <c r="H125" s="196">
        <v>38139.9</v>
      </c>
      <c r="I125" s="197"/>
      <c r="J125" s="198">
        <f>ROUND(I125*H125,2)</f>
        <v>0</v>
      </c>
      <c r="K125" s="194" t="s">
        <v>141</v>
      </c>
      <c r="L125" s="58"/>
      <c r="M125" s="199" t="s">
        <v>21</v>
      </c>
      <c r="N125" s="200" t="s">
        <v>43</v>
      </c>
      <c r="O125" s="39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1" t="s">
        <v>142</v>
      </c>
      <c r="AT125" s="21" t="s">
        <v>137</v>
      </c>
      <c r="AU125" s="21" t="s">
        <v>143</v>
      </c>
      <c r="AY125" s="21" t="s">
        <v>132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1" t="s">
        <v>80</v>
      </c>
      <c r="BK125" s="203">
        <f>ROUND(I125*H125,2)</f>
        <v>0</v>
      </c>
      <c r="BL125" s="21" t="s">
        <v>142</v>
      </c>
      <c r="BM125" s="21" t="s">
        <v>451</v>
      </c>
    </row>
    <row r="126" spans="2:47" s="1" customFormat="1" ht="27">
      <c r="B126" s="38"/>
      <c r="C126" s="60"/>
      <c r="D126" s="204" t="s">
        <v>145</v>
      </c>
      <c r="E126" s="60"/>
      <c r="F126" s="205" t="s">
        <v>452</v>
      </c>
      <c r="G126" s="60"/>
      <c r="H126" s="60"/>
      <c r="I126" s="160"/>
      <c r="J126" s="60"/>
      <c r="K126" s="60"/>
      <c r="L126" s="58"/>
      <c r="M126" s="206"/>
      <c r="N126" s="39"/>
      <c r="O126" s="39"/>
      <c r="P126" s="39"/>
      <c r="Q126" s="39"/>
      <c r="R126" s="39"/>
      <c r="S126" s="39"/>
      <c r="T126" s="75"/>
      <c r="AT126" s="21" t="s">
        <v>145</v>
      </c>
      <c r="AU126" s="21" t="s">
        <v>143</v>
      </c>
    </row>
    <row r="127" spans="2:51" s="11" customFormat="1" ht="13.5">
      <c r="B127" s="207"/>
      <c r="C127" s="208"/>
      <c r="D127" s="218" t="s">
        <v>147</v>
      </c>
      <c r="E127" s="219" t="s">
        <v>21</v>
      </c>
      <c r="F127" s="220" t="s">
        <v>453</v>
      </c>
      <c r="G127" s="208"/>
      <c r="H127" s="221">
        <v>38139.9</v>
      </c>
      <c r="I127" s="212"/>
      <c r="J127" s="208"/>
      <c r="K127" s="208"/>
      <c r="L127" s="213"/>
      <c r="M127" s="214"/>
      <c r="N127" s="215"/>
      <c r="O127" s="215"/>
      <c r="P127" s="215"/>
      <c r="Q127" s="215"/>
      <c r="R127" s="215"/>
      <c r="S127" s="215"/>
      <c r="T127" s="216"/>
      <c r="AT127" s="217" t="s">
        <v>147</v>
      </c>
      <c r="AU127" s="217" t="s">
        <v>143</v>
      </c>
      <c r="AV127" s="11" t="s">
        <v>82</v>
      </c>
      <c r="AW127" s="11" t="s">
        <v>35</v>
      </c>
      <c r="AX127" s="11" t="s">
        <v>72</v>
      </c>
      <c r="AY127" s="217" t="s">
        <v>132</v>
      </c>
    </row>
    <row r="128" spans="2:65" s="1" customFormat="1" ht="25.5" customHeight="1">
      <c r="B128" s="38"/>
      <c r="C128" s="192" t="s">
        <v>186</v>
      </c>
      <c r="D128" s="192" t="s">
        <v>137</v>
      </c>
      <c r="E128" s="193" t="s">
        <v>454</v>
      </c>
      <c r="F128" s="194" t="s">
        <v>455</v>
      </c>
      <c r="G128" s="195" t="s">
        <v>140</v>
      </c>
      <c r="H128" s="196">
        <v>635.665</v>
      </c>
      <c r="I128" s="197"/>
      <c r="J128" s="198">
        <f>ROUND(I128*H128,2)</f>
        <v>0</v>
      </c>
      <c r="K128" s="194" t="s">
        <v>141</v>
      </c>
      <c r="L128" s="58"/>
      <c r="M128" s="199" t="s">
        <v>21</v>
      </c>
      <c r="N128" s="200" t="s">
        <v>43</v>
      </c>
      <c r="O128" s="39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1" t="s">
        <v>142</v>
      </c>
      <c r="AT128" s="21" t="s">
        <v>137</v>
      </c>
      <c r="AU128" s="21" t="s">
        <v>143</v>
      </c>
      <c r="AY128" s="21" t="s">
        <v>132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1" t="s">
        <v>80</v>
      </c>
      <c r="BK128" s="203">
        <f>ROUND(I128*H128,2)</f>
        <v>0</v>
      </c>
      <c r="BL128" s="21" t="s">
        <v>142</v>
      </c>
      <c r="BM128" s="21" t="s">
        <v>456</v>
      </c>
    </row>
    <row r="129" spans="2:47" s="1" customFormat="1" ht="27">
      <c r="B129" s="38"/>
      <c r="C129" s="60"/>
      <c r="D129" s="204" t="s">
        <v>145</v>
      </c>
      <c r="E129" s="60"/>
      <c r="F129" s="205" t="s">
        <v>457</v>
      </c>
      <c r="G129" s="60"/>
      <c r="H129" s="60"/>
      <c r="I129" s="160"/>
      <c r="J129" s="60"/>
      <c r="K129" s="60"/>
      <c r="L129" s="58"/>
      <c r="M129" s="206"/>
      <c r="N129" s="39"/>
      <c r="O129" s="39"/>
      <c r="P129" s="39"/>
      <c r="Q129" s="39"/>
      <c r="R129" s="39"/>
      <c r="S129" s="39"/>
      <c r="T129" s="75"/>
      <c r="AT129" s="21" t="s">
        <v>145</v>
      </c>
      <c r="AU129" s="21" t="s">
        <v>143</v>
      </c>
    </row>
    <row r="130" spans="2:51" s="11" customFormat="1" ht="13.5">
      <c r="B130" s="207"/>
      <c r="C130" s="208"/>
      <c r="D130" s="218" t="s">
        <v>147</v>
      </c>
      <c r="E130" s="219" t="s">
        <v>21</v>
      </c>
      <c r="F130" s="220" t="s">
        <v>458</v>
      </c>
      <c r="G130" s="208"/>
      <c r="H130" s="221">
        <v>635.665</v>
      </c>
      <c r="I130" s="212"/>
      <c r="J130" s="208"/>
      <c r="K130" s="208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147</v>
      </c>
      <c r="AU130" s="217" t="s">
        <v>143</v>
      </c>
      <c r="AV130" s="11" t="s">
        <v>82</v>
      </c>
      <c r="AW130" s="11" t="s">
        <v>35</v>
      </c>
      <c r="AX130" s="11" t="s">
        <v>72</v>
      </c>
      <c r="AY130" s="217" t="s">
        <v>132</v>
      </c>
    </row>
    <row r="131" spans="2:65" s="1" customFormat="1" ht="16.5" customHeight="1">
      <c r="B131" s="38"/>
      <c r="C131" s="192" t="s">
        <v>192</v>
      </c>
      <c r="D131" s="192" t="s">
        <v>137</v>
      </c>
      <c r="E131" s="193" t="s">
        <v>198</v>
      </c>
      <c r="F131" s="194" t="s">
        <v>199</v>
      </c>
      <c r="G131" s="195" t="s">
        <v>140</v>
      </c>
      <c r="H131" s="196">
        <v>635.665</v>
      </c>
      <c r="I131" s="197"/>
      <c r="J131" s="198">
        <f>ROUND(I131*H131,2)</f>
        <v>0</v>
      </c>
      <c r="K131" s="194" t="s">
        <v>141</v>
      </c>
      <c r="L131" s="58"/>
      <c r="M131" s="199" t="s">
        <v>21</v>
      </c>
      <c r="N131" s="200" t="s">
        <v>43</v>
      </c>
      <c r="O131" s="39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1" t="s">
        <v>142</v>
      </c>
      <c r="AT131" s="21" t="s">
        <v>137</v>
      </c>
      <c r="AU131" s="21" t="s">
        <v>143</v>
      </c>
      <c r="AY131" s="21" t="s">
        <v>132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1" t="s">
        <v>80</v>
      </c>
      <c r="BK131" s="203">
        <f>ROUND(I131*H131,2)</f>
        <v>0</v>
      </c>
      <c r="BL131" s="21" t="s">
        <v>142</v>
      </c>
      <c r="BM131" s="21" t="s">
        <v>459</v>
      </c>
    </row>
    <row r="132" spans="2:47" s="1" customFormat="1" ht="13.5">
      <c r="B132" s="38"/>
      <c r="C132" s="60"/>
      <c r="D132" s="204" t="s">
        <v>145</v>
      </c>
      <c r="E132" s="60"/>
      <c r="F132" s="205" t="s">
        <v>201</v>
      </c>
      <c r="G132" s="60"/>
      <c r="H132" s="60"/>
      <c r="I132" s="160"/>
      <c r="J132" s="60"/>
      <c r="K132" s="60"/>
      <c r="L132" s="58"/>
      <c r="M132" s="206"/>
      <c r="N132" s="39"/>
      <c r="O132" s="39"/>
      <c r="P132" s="39"/>
      <c r="Q132" s="39"/>
      <c r="R132" s="39"/>
      <c r="S132" s="39"/>
      <c r="T132" s="75"/>
      <c r="AT132" s="21" t="s">
        <v>145</v>
      </c>
      <c r="AU132" s="21" t="s">
        <v>143</v>
      </c>
    </row>
    <row r="133" spans="2:51" s="11" customFormat="1" ht="13.5">
      <c r="B133" s="207"/>
      <c r="C133" s="208"/>
      <c r="D133" s="204" t="s">
        <v>147</v>
      </c>
      <c r="E133" s="209" t="s">
        <v>21</v>
      </c>
      <c r="F133" s="210" t="s">
        <v>445</v>
      </c>
      <c r="G133" s="208"/>
      <c r="H133" s="211">
        <v>96.9</v>
      </c>
      <c r="I133" s="212"/>
      <c r="J133" s="208"/>
      <c r="K133" s="208"/>
      <c r="L133" s="213"/>
      <c r="M133" s="214"/>
      <c r="N133" s="215"/>
      <c r="O133" s="215"/>
      <c r="P133" s="215"/>
      <c r="Q133" s="215"/>
      <c r="R133" s="215"/>
      <c r="S133" s="215"/>
      <c r="T133" s="216"/>
      <c r="AT133" s="217" t="s">
        <v>147</v>
      </c>
      <c r="AU133" s="217" t="s">
        <v>143</v>
      </c>
      <c r="AV133" s="11" t="s">
        <v>82</v>
      </c>
      <c r="AW133" s="11" t="s">
        <v>35</v>
      </c>
      <c r="AX133" s="11" t="s">
        <v>72</v>
      </c>
      <c r="AY133" s="217" t="s">
        <v>132</v>
      </c>
    </row>
    <row r="134" spans="2:51" s="11" customFormat="1" ht="13.5">
      <c r="B134" s="207"/>
      <c r="C134" s="208"/>
      <c r="D134" s="204" t="s">
        <v>147</v>
      </c>
      <c r="E134" s="209" t="s">
        <v>21</v>
      </c>
      <c r="F134" s="210" t="s">
        <v>446</v>
      </c>
      <c r="G134" s="208"/>
      <c r="H134" s="211">
        <v>199.5</v>
      </c>
      <c r="I134" s="212"/>
      <c r="J134" s="208"/>
      <c r="K134" s="208"/>
      <c r="L134" s="213"/>
      <c r="M134" s="214"/>
      <c r="N134" s="215"/>
      <c r="O134" s="215"/>
      <c r="P134" s="215"/>
      <c r="Q134" s="215"/>
      <c r="R134" s="215"/>
      <c r="S134" s="215"/>
      <c r="T134" s="216"/>
      <c r="AT134" s="217" t="s">
        <v>147</v>
      </c>
      <c r="AU134" s="217" t="s">
        <v>143</v>
      </c>
      <c r="AV134" s="11" t="s">
        <v>82</v>
      </c>
      <c r="AW134" s="11" t="s">
        <v>35</v>
      </c>
      <c r="AX134" s="11" t="s">
        <v>72</v>
      </c>
      <c r="AY134" s="217" t="s">
        <v>132</v>
      </c>
    </row>
    <row r="135" spans="2:51" s="11" customFormat="1" ht="13.5">
      <c r="B135" s="207"/>
      <c r="C135" s="208"/>
      <c r="D135" s="204" t="s">
        <v>147</v>
      </c>
      <c r="E135" s="209" t="s">
        <v>21</v>
      </c>
      <c r="F135" s="210" t="s">
        <v>447</v>
      </c>
      <c r="G135" s="208"/>
      <c r="H135" s="211">
        <v>234.765</v>
      </c>
      <c r="I135" s="212"/>
      <c r="J135" s="208"/>
      <c r="K135" s="208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147</v>
      </c>
      <c r="AU135" s="217" t="s">
        <v>143</v>
      </c>
      <c r="AV135" s="11" t="s">
        <v>82</v>
      </c>
      <c r="AW135" s="11" t="s">
        <v>35</v>
      </c>
      <c r="AX135" s="11" t="s">
        <v>72</v>
      </c>
      <c r="AY135" s="217" t="s">
        <v>132</v>
      </c>
    </row>
    <row r="136" spans="2:51" s="11" customFormat="1" ht="13.5">
      <c r="B136" s="207"/>
      <c r="C136" s="208"/>
      <c r="D136" s="218" t="s">
        <v>147</v>
      </c>
      <c r="E136" s="219" t="s">
        <v>21</v>
      </c>
      <c r="F136" s="220" t="s">
        <v>448</v>
      </c>
      <c r="G136" s="208"/>
      <c r="H136" s="221">
        <v>104.5</v>
      </c>
      <c r="I136" s="212"/>
      <c r="J136" s="208"/>
      <c r="K136" s="208"/>
      <c r="L136" s="213"/>
      <c r="M136" s="214"/>
      <c r="N136" s="215"/>
      <c r="O136" s="215"/>
      <c r="P136" s="215"/>
      <c r="Q136" s="215"/>
      <c r="R136" s="215"/>
      <c r="S136" s="215"/>
      <c r="T136" s="216"/>
      <c r="AT136" s="217" t="s">
        <v>147</v>
      </c>
      <c r="AU136" s="217" t="s">
        <v>143</v>
      </c>
      <c r="AV136" s="11" t="s">
        <v>82</v>
      </c>
      <c r="AW136" s="11" t="s">
        <v>35</v>
      </c>
      <c r="AX136" s="11" t="s">
        <v>72</v>
      </c>
      <c r="AY136" s="217" t="s">
        <v>132</v>
      </c>
    </row>
    <row r="137" spans="2:65" s="1" customFormat="1" ht="16.5" customHeight="1">
      <c r="B137" s="38"/>
      <c r="C137" s="192" t="s">
        <v>176</v>
      </c>
      <c r="D137" s="192" t="s">
        <v>137</v>
      </c>
      <c r="E137" s="193" t="s">
        <v>203</v>
      </c>
      <c r="F137" s="194" t="s">
        <v>204</v>
      </c>
      <c r="G137" s="195" t="s">
        <v>140</v>
      </c>
      <c r="H137" s="196">
        <v>38139.9</v>
      </c>
      <c r="I137" s="197"/>
      <c r="J137" s="198">
        <f>ROUND(I137*H137,2)</f>
        <v>0</v>
      </c>
      <c r="K137" s="194" t="s">
        <v>141</v>
      </c>
      <c r="L137" s="58"/>
      <c r="M137" s="199" t="s">
        <v>21</v>
      </c>
      <c r="N137" s="200" t="s">
        <v>43</v>
      </c>
      <c r="O137" s="39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1" t="s">
        <v>142</v>
      </c>
      <c r="AT137" s="21" t="s">
        <v>137</v>
      </c>
      <c r="AU137" s="21" t="s">
        <v>143</v>
      </c>
      <c r="AY137" s="21" t="s">
        <v>132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1" t="s">
        <v>80</v>
      </c>
      <c r="BK137" s="203">
        <f>ROUND(I137*H137,2)</f>
        <v>0</v>
      </c>
      <c r="BL137" s="21" t="s">
        <v>142</v>
      </c>
      <c r="BM137" s="21" t="s">
        <v>460</v>
      </c>
    </row>
    <row r="138" spans="2:47" s="1" customFormat="1" ht="13.5">
      <c r="B138" s="38"/>
      <c r="C138" s="60"/>
      <c r="D138" s="204" t="s">
        <v>145</v>
      </c>
      <c r="E138" s="60"/>
      <c r="F138" s="205" t="s">
        <v>206</v>
      </c>
      <c r="G138" s="60"/>
      <c r="H138" s="60"/>
      <c r="I138" s="160"/>
      <c r="J138" s="60"/>
      <c r="K138" s="60"/>
      <c r="L138" s="58"/>
      <c r="M138" s="206"/>
      <c r="N138" s="39"/>
      <c r="O138" s="39"/>
      <c r="P138" s="39"/>
      <c r="Q138" s="39"/>
      <c r="R138" s="39"/>
      <c r="S138" s="39"/>
      <c r="T138" s="75"/>
      <c r="AT138" s="21" t="s">
        <v>145</v>
      </c>
      <c r="AU138" s="21" t="s">
        <v>143</v>
      </c>
    </row>
    <row r="139" spans="2:51" s="11" customFormat="1" ht="13.5">
      <c r="B139" s="207"/>
      <c r="C139" s="208"/>
      <c r="D139" s="218" t="s">
        <v>147</v>
      </c>
      <c r="E139" s="219" t="s">
        <v>21</v>
      </c>
      <c r="F139" s="220" t="s">
        <v>453</v>
      </c>
      <c r="G139" s="208"/>
      <c r="H139" s="221">
        <v>38139.9</v>
      </c>
      <c r="I139" s="212"/>
      <c r="J139" s="208"/>
      <c r="K139" s="208"/>
      <c r="L139" s="213"/>
      <c r="M139" s="214"/>
      <c r="N139" s="215"/>
      <c r="O139" s="215"/>
      <c r="P139" s="215"/>
      <c r="Q139" s="215"/>
      <c r="R139" s="215"/>
      <c r="S139" s="215"/>
      <c r="T139" s="216"/>
      <c r="AT139" s="217" t="s">
        <v>147</v>
      </c>
      <c r="AU139" s="217" t="s">
        <v>143</v>
      </c>
      <c r="AV139" s="11" t="s">
        <v>82</v>
      </c>
      <c r="AW139" s="11" t="s">
        <v>35</v>
      </c>
      <c r="AX139" s="11" t="s">
        <v>72</v>
      </c>
      <c r="AY139" s="217" t="s">
        <v>132</v>
      </c>
    </row>
    <row r="140" spans="2:65" s="1" customFormat="1" ht="16.5" customHeight="1">
      <c r="B140" s="38"/>
      <c r="C140" s="192" t="s">
        <v>202</v>
      </c>
      <c r="D140" s="192" t="s">
        <v>137</v>
      </c>
      <c r="E140" s="193" t="s">
        <v>208</v>
      </c>
      <c r="F140" s="194" t="s">
        <v>209</v>
      </c>
      <c r="G140" s="195" t="s">
        <v>140</v>
      </c>
      <c r="H140" s="196">
        <v>635.665</v>
      </c>
      <c r="I140" s="197"/>
      <c r="J140" s="198">
        <f>ROUND(I140*H140,2)</f>
        <v>0</v>
      </c>
      <c r="K140" s="194" t="s">
        <v>141</v>
      </c>
      <c r="L140" s="58"/>
      <c r="M140" s="199" t="s">
        <v>21</v>
      </c>
      <c r="N140" s="200" t="s">
        <v>43</v>
      </c>
      <c r="O140" s="39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AR140" s="21" t="s">
        <v>142</v>
      </c>
      <c r="AT140" s="21" t="s">
        <v>137</v>
      </c>
      <c r="AU140" s="21" t="s">
        <v>143</v>
      </c>
      <c r="AY140" s="21" t="s">
        <v>132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1" t="s">
        <v>80</v>
      </c>
      <c r="BK140" s="203">
        <f>ROUND(I140*H140,2)</f>
        <v>0</v>
      </c>
      <c r="BL140" s="21" t="s">
        <v>142</v>
      </c>
      <c r="BM140" s="21" t="s">
        <v>461</v>
      </c>
    </row>
    <row r="141" spans="2:47" s="1" customFormat="1" ht="13.5">
      <c r="B141" s="38"/>
      <c r="C141" s="60"/>
      <c r="D141" s="204" t="s">
        <v>145</v>
      </c>
      <c r="E141" s="60"/>
      <c r="F141" s="205" t="s">
        <v>211</v>
      </c>
      <c r="G141" s="60"/>
      <c r="H141" s="60"/>
      <c r="I141" s="160"/>
      <c r="J141" s="60"/>
      <c r="K141" s="60"/>
      <c r="L141" s="58"/>
      <c r="M141" s="206"/>
      <c r="N141" s="39"/>
      <c r="O141" s="39"/>
      <c r="P141" s="39"/>
      <c r="Q141" s="39"/>
      <c r="R141" s="39"/>
      <c r="S141" s="39"/>
      <c r="T141" s="75"/>
      <c r="AT141" s="21" t="s">
        <v>145</v>
      </c>
      <c r="AU141" s="21" t="s">
        <v>143</v>
      </c>
    </row>
    <row r="142" spans="2:51" s="11" customFormat="1" ht="13.5">
      <c r="B142" s="207"/>
      <c r="C142" s="208"/>
      <c r="D142" s="218" t="s">
        <v>147</v>
      </c>
      <c r="E142" s="219" t="s">
        <v>21</v>
      </c>
      <c r="F142" s="220" t="s">
        <v>458</v>
      </c>
      <c r="G142" s="208"/>
      <c r="H142" s="221">
        <v>635.665</v>
      </c>
      <c r="I142" s="212"/>
      <c r="J142" s="208"/>
      <c r="K142" s="208"/>
      <c r="L142" s="213"/>
      <c r="M142" s="214"/>
      <c r="N142" s="215"/>
      <c r="O142" s="215"/>
      <c r="P142" s="215"/>
      <c r="Q142" s="215"/>
      <c r="R142" s="215"/>
      <c r="S142" s="215"/>
      <c r="T142" s="216"/>
      <c r="AT142" s="217" t="s">
        <v>147</v>
      </c>
      <c r="AU142" s="217" t="s">
        <v>143</v>
      </c>
      <c r="AV142" s="11" t="s">
        <v>82</v>
      </c>
      <c r="AW142" s="11" t="s">
        <v>35</v>
      </c>
      <c r="AX142" s="11" t="s">
        <v>72</v>
      </c>
      <c r="AY142" s="217" t="s">
        <v>132</v>
      </c>
    </row>
    <row r="143" spans="2:65" s="1" customFormat="1" ht="16.5" customHeight="1">
      <c r="B143" s="38"/>
      <c r="C143" s="192" t="s">
        <v>207</v>
      </c>
      <c r="D143" s="192" t="s">
        <v>137</v>
      </c>
      <c r="E143" s="193" t="s">
        <v>462</v>
      </c>
      <c r="F143" s="194" t="s">
        <v>463</v>
      </c>
      <c r="G143" s="195" t="s">
        <v>464</v>
      </c>
      <c r="H143" s="196">
        <v>4</v>
      </c>
      <c r="I143" s="197"/>
      <c r="J143" s="198">
        <f>ROUND(I143*H143,2)</f>
        <v>0</v>
      </c>
      <c r="K143" s="194" t="s">
        <v>141</v>
      </c>
      <c r="L143" s="58"/>
      <c r="M143" s="199" t="s">
        <v>21</v>
      </c>
      <c r="N143" s="200" t="s">
        <v>43</v>
      </c>
      <c r="O143" s="39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1" t="s">
        <v>142</v>
      </c>
      <c r="AT143" s="21" t="s">
        <v>137</v>
      </c>
      <c r="AU143" s="21" t="s">
        <v>143</v>
      </c>
      <c r="AY143" s="21" t="s">
        <v>132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1" t="s">
        <v>80</v>
      </c>
      <c r="BK143" s="203">
        <f>ROUND(I143*H143,2)</f>
        <v>0</v>
      </c>
      <c r="BL143" s="21" t="s">
        <v>142</v>
      </c>
      <c r="BM143" s="21" t="s">
        <v>465</v>
      </c>
    </row>
    <row r="144" spans="2:47" s="1" customFormat="1" ht="13.5">
      <c r="B144" s="38"/>
      <c r="C144" s="60"/>
      <c r="D144" s="204" t="s">
        <v>145</v>
      </c>
      <c r="E144" s="60"/>
      <c r="F144" s="205" t="s">
        <v>466</v>
      </c>
      <c r="G144" s="60"/>
      <c r="H144" s="60"/>
      <c r="I144" s="160"/>
      <c r="J144" s="60"/>
      <c r="K144" s="60"/>
      <c r="L144" s="58"/>
      <c r="M144" s="206"/>
      <c r="N144" s="39"/>
      <c r="O144" s="39"/>
      <c r="P144" s="39"/>
      <c r="Q144" s="39"/>
      <c r="R144" s="39"/>
      <c r="S144" s="39"/>
      <c r="T144" s="75"/>
      <c r="AT144" s="21" t="s">
        <v>145</v>
      </c>
      <c r="AU144" s="21" t="s">
        <v>143</v>
      </c>
    </row>
    <row r="145" spans="2:51" s="11" customFormat="1" ht="13.5">
      <c r="B145" s="207"/>
      <c r="C145" s="208"/>
      <c r="D145" s="218" t="s">
        <v>147</v>
      </c>
      <c r="E145" s="219" t="s">
        <v>21</v>
      </c>
      <c r="F145" s="220" t="s">
        <v>467</v>
      </c>
      <c r="G145" s="208"/>
      <c r="H145" s="221">
        <v>4</v>
      </c>
      <c r="I145" s="212"/>
      <c r="J145" s="208"/>
      <c r="K145" s="208"/>
      <c r="L145" s="213"/>
      <c r="M145" s="214"/>
      <c r="N145" s="215"/>
      <c r="O145" s="215"/>
      <c r="P145" s="215"/>
      <c r="Q145" s="215"/>
      <c r="R145" s="215"/>
      <c r="S145" s="215"/>
      <c r="T145" s="216"/>
      <c r="AT145" s="217" t="s">
        <v>147</v>
      </c>
      <c r="AU145" s="217" t="s">
        <v>143</v>
      </c>
      <c r="AV145" s="11" t="s">
        <v>82</v>
      </c>
      <c r="AW145" s="11" t="s">
        <v>35</v>
      </c>
      <c r="AX145" s="11" t="s">
        <v>72</v>
      </c>
      <c r="AY145" s="217" t="s">
        <v>132</v>
      </c>
    </row>
    <row r="146" spans="2:65" s="1" customFormat="1" ht="25.5" customHeight="1">
      <c r="B146" s="38"/>
      <c r="C146" s="192" t="s">
        <v>214</v>
      </c>
      <c r="D146" s="192" t="s">
        <v>137</v>
      </c>
      <c r="E146" s="193" t="s">
        <v>468</v>
      </c>
      <c r="F146" s="194" t="s">
        <v>469</v>
      </c>
      <c r="G146" s="195" t="s">
        <v>464</v>
      </c>
      <c r="H146" s="196">
        <v>240</v>
      </c>
      <c r="I146" s="197"/>
      <c r="J146" s="198">
        <f>ROUND(I146*H146,2)</f>
        <v>0</v>
      </c>
      <c r="K146" s="194" t="s">
        <v>141</v>
      </c>
      <c r="L146" s="58"/>
      <c r="M146" s="199" t="s">
        <v>21</v>
      </c>
      <c r="N146" s="200" t="s">
        <v>43</v>
      </c>
      <c r="O146" s="39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21" t="s">
        <v>142</v>
      </c>
      <c r="AT146" s="21" t="s">
        <v>137</v>
      </c>
      <c r="AU146" s="21" t="s">
        <v>143</v>
      </c>
      <c r="AY146" s="21" t="s">
        <v>132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1" t="s">
        <v>80</v>
      </c>
      <c r="BK146" s="203">
        <f>ROUND(I146*H146,2)</f>
        <v>0</v>
      </c>
      <c r="BL146" s="21" t="s">
        <v>142</v>
      </c>
      <c r="BM146" s="21" t="s">
        <v>470</v>
      </c>
    </row>
    <row r="147" spans="2:47" s="1" customFormat="1" ht="27">
      <c r="B147" s="38"/>
      <c r="C147" s="60"/>
      <c r="D147" s="204" t="s">
        <v>145</v>
      </c>
      <c r="E147" s="60"/>
      <c r="F147" s="205" t="s">
        <v>471</v>
      </c>
      <c r="G147" s="60"/>
      <c r="H147" s="60"/>
      <c r="I147" s="160"/>
      <c r="J147" s="60"/>
      <c r="K147" s="60"/>
      <c r="L147" s="58"/>
      <c r="M147" s="206"/>
      <c r="N147" s="39"/>
      <c r="O147" s="39"/>
      <c r="P147" s="39"/>
      <c r="Q147" s="39"/>
      <c r="R147" s="39"/>
      <c r="S147" s="39"/>
      <c r="T147" s="75"/>
      <c r="AT147" s="21" t="s">
        <v>145</v>
      </c>
      <c r="AU147" s="21" t="s">
        <v>143</v>
      </c>
    </row>
    <row r="148" spans="2:51" s="11" customFormat="1" ht="13.5">
      <c r="B148" s="207"/>
      <c r="C148" s="208"/>
      <c r="D148" s="218" t="s">
        <v>147</v>
      </c>
      <c r="E148" s="219" t="s">
        <v>21</v>
      </c>
      <c r="F148" s="220" t="s">
        <v>472</v>
      </c>
      <c r="G148" s="208"/>
      <c r="H148" s="221">
        <v>240</v>
      </c>
      <c r="I148" s="212"/>
      <c r="J148" s="208"/>
      <c r="K148" s="208"/>
      <c r="L148" s="213"/>
      <c r="M148" s="214"/>
      <c r="N148" s="215"/>
      <c r="O148" s="215"/>
      <c r="P148" s="215"/>
      <c r="Q148" s="215"/>
      <c r="R148" s="215"/>
      <c r="S148" s="215"/>
      <c r="T148" s="216"/>
      <c r="AT148" s="217" t="s">
        <v>147</v>
      </c>
      <c r="AU148" s="217" t="s">
        <v>143</v>
      </c>
      <c r="AV148" s="11" t="s">
        <v>82</v>
      </c>
      <c r="AW148" s="11" t="s">
        <v>35</v>
      </c>
      <c r="AX148" s="11" t="s">
        <v>72</v>
      </c>
      <c r="AY148" s="217" t="s">
        <v>132</v>
      </c>
    </row>
    <row r="149" spans="2:65" s="1" customFormat="1" ht="16.5" customHeight="1">
      <c r="B149" s="38"/>
      <c r="C149" s="192" t="s">
        <v>219</v>
      </c>
      <c r="D149" s="192" t="s">
        <v>137</v>
      </c>
      <c r="E149" s="193" t="s">
        <v>473</v>
      </c>
      <c r="F149" s="194" t="s">
        <v>474</v>
      </c>
      <c r="G149" s="195" t="s">
        <v>464</v>
      </c>
      <c r="H149" s="196">
        <v>4</v>
      </c>
      <c r="I149" s="197"/>
      <c r="J149" s="198">
        <f>ROUND(I149*H149,2)</f>
        <v>0</v>
      </c>
      <c r="K149" s="194" t="s">
        <v>141</v>
      </c>
      <c r="L149" s="58"/>
      <c r="M149" s="199" t="s">
        <v>21</v>
      </c>
      <c r="N149" s="200" t="s">
        <v>43</v>
      </c>
      <c r="O149" s="39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AR149" s="21" t="s">
        <v>142</v>
      </c>
      <c r="AT149" s="21" t="s">
        <v>137</v>
      </c>
      <c r="AU149" s="21" t="s">
        <v>143</v>
      </c>
      <c r="AY149" s="21" t="s">
        <v>132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21" t="s">
        <v>80</v>
      </c>
      <c r="BK149" s="203">
        <f>ROUND(I149*H149,2)</f>
        <v>0</v>
      </c>
      <c r="BL149" s="21" t="s">
        <v>142</v>
      </c>
      <c r="BM149" s="21" t="s">
        <v>475</v>
      </c>
    </row>
    <row r="150" spans="2:47" s="1" customFormat="1" ht="13.5">
      <c r="B150" s="38"/>
      <c r="C150" s="60"/>
      <c r="D150" s="204" t="s">
        <v>145</v>
      </c>
      <c r="E150" s="60"/>
      <c r="F150" s="205" t="s">
        <v>476</v>
      </c>
      <c r="G150" s="60"/>
      <c r="H150" s="60"/>
      <c r="I150" s="160"/>
      <c r="J150" s="60"/>
      <c r="K150" s="60"/>
      <c r="L150" s="58"/>
      <c r="M150" s="206"/>
      <c r="N150" s="39"/>
      <c r="O150" s="39"/>
      <c r="P150" s="39"/>
      <c r="Q150" s="39"/>
      <c r="R150" s="39"/>
      <c r="S150" s="39"/>
      <c r="T150" s="75"/>
      <c r="AT150" s="21" t="s">
        <v>145</v>
      </c>
      <c r="AU150" s="21" t="s">
        <v>143</v>
      </c>
    </row>
    <row r="151" spans="2:51" s="11" customFormat="1" ht="13.5">
      <c r="B151" s="207"/>
      <c r="C151" s="208"/>
      <c r="D151" s="204" t="s">
        <v>147</v>
      </c>
      <c r="E151" s="209" t="s">
        <v>21</v>
      </c>
      <c r="F151" s="210" t="s">
        <v>467</v>
      </c>
      <c r="G151" s="208"/>
      <c r="H151" s="211">
        <v>4</v>
      </c>
      <c r="I151" s="212"/>
      <c r="J151" s="208"/>
      <c r="K151" s="208"/>
      <c r="L151" s="213"/>
      <c r="M151" s="214"/>
      <c r="N151" s="215"/>
      <c r="O151" s="215"/>
      <c r="P151" s="215"/>
      <c r="Q151" s="215"/>
      <c r="R151" s="215"/>
      <c r="S151" s="215"/>
      <c r="T151" s="216"/>
      <c r="AT151" s="217" t="s">
        <v>147</v>
      </c>
      <c r="AU151" s="217" t="s">
        <v>143</v>
      </c>
      <c r="AV151" s="11" t="s">
        <v>82</v>
      </c>
      <c r="AW151" s="11" t="s">
        <v>35</v>
      </c>
      <c r="AX151" s="11" t="s">
        <v>72</v>
      </c>
      <c r="AY151" s="217" t="s">
        <v>132</v>
      </c>
    </row>
    <row r="152" spans="2:63" s="10" customFormat="1" ht="22.35" customHeight="1">
      <c r="B152" s="173"/>
      <c r="C152" s="174"/>
      <c r="D152" s="189" t="s">
        <v>71</v>
      </c>
      <c r="E152" s="190" t="s">
        <v>477</v>
      </c>
      <c r="F152" s="190" t="s">
        <v>478</v>
      </c>
      <c r="G152" s="174"/>
      <c r="H152" s="174"/>
      <c r="I152" s="177"/>
      <c r="J152" s="191">
        <f>BK152</f>
        <v>0</v>
      </c>
      <c r="K152" s="174"/>
      <c r="L152" s="179"/>
      <c r="M152" s="180"/>
      <c r="N152" s="181"/>
      <c r="O152" s="181"/>
      <c r="P152" s="182">
        <f>SUM(P153:P157)</f>
        <v>0</v>
      </c>
      <c r="Q152" s="181"/>
      <c r="R152" s="182">
        <f>SUM(R153:R157)</f>
        <v>0</v>
      </c>
      <c r="S152" s="181"/>
      <c r="T152" s="183">
        <f>SUM(T153:T157)</f>
        <v>0</v>
      </c>
      <c r="AR152" s="184" t="s">
        <v>80</v>
      </c>
      <c r="AT152" s="185" t="s">
        <v>71</v>
      </c>
      <c r="AU152" s="185" t="s">
        <v>82</v>
      </c>
      <c r="AY152" s="184" t="s">
        <v>132</v>
      </c>
      <c r="BK152" s="186">
        <f>SUM(BK153:BK157)</f>
        <v>0</v>
      </c>
    </row>
    <row r="153" spans="2:65" s="1" customFormat="1" ht="16.5" customHeight="1">
      <c r="B153" s="38"/>
      <c r="C153" s="192" t="s">
        <v>224</v>
      </c>
      <c r="D153" s="192" t="s">
        <v>137</v>
      </c>
      <c r="E153" s="193" t="s">
        <v>479</v>
      </c>
      <c r="F153" s="194" t="s">
        <v>480</v>
      </c>
      <c r="G153" s="195" t="s">
        <v>140</v>
      </c>
      <c r="H153" s="196">
        <v>288</v>
      </c>
      <c r="I153" s="197"/>
      <c r="J153" s="198">
        <f>ROUND(I153*H153,2)</f>
        <v>0</v>
      </c>
      <c r="K153" s="194" t="s">
        <v>141</v>
      </c>
      <c r="L153" s="58"/>
      <c r="M153" s="199" t="s">
        <v>21</v>
      </c>
      <c r="N153" s="200" t="s">
        <v>43</v>
      </c>
      <c r="O153" s="39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AR153" s="21" t="s">
        <v>142</v>
      </c>
      <c r="AT153" s="21" t="s">
        <v>137</v>
      </c>
      <c r="AU153" s="21" t="s">
        <v>143</v>
      </c>
      <c r="AY153" s="21" t="s">
        <v>132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1" t="s">
        <v>80</v>
      </c>
      <c r="BK153" s="203">
        <f>ROUND(I153*H153,2)</f>
        <v>0</v>
      </c>
      <c r="BL153" s="21" t="s">
        <v>142</v>
      </c>
      <c r="BM153" s="21" t="s">
        <v>481</v>
      </c>
    </row>
    <row r="154" spans="2:47" s="1" customFormat="1" ht="13.5">
      <c r="B154" s="38"/>
      <c r="C154" s="60"/>
      <c r="D154" s="204" t="s">
        <v>145</v>
      </c>
      <c r="E154" s="60"/>
      <c r="F154" s="205" t="s">
        <v>482</v>
      </c>
      <c r="G154" s="60"/>
      <c r="H154" s="60"/>
      <c r="I154" s="160"/>
      <c r="J154" s="60"/>
      <c r="K154" s="60"/>
      <c r="L154" s="58"/>
      <c r="M154" s="206"/>
      <c r="N154" s="39"/>
      <c r="O154" s="39"/>
      <c r="P154" s="39"/>
      <c r="Q154" s="39"/>
      <c r="R154" s="39"/>
      <c r="S154" s="39"/>
      <c r="T154" s="75"/>
      <c r="AT154" s="21" t="s">
        <v>145</v>
      </c>
      <c r="AU154" s="21" t="s">
        <v>143</v>
      </c>
    </row>
    <row r="155" spans="2:47" s="1" customFormat="1" ht="27">
      <c r="B155" s="38"/>
      <c r="C155" s="60"/>
      <c r="D155" s="204" t="s">
        <v>268</v>
      </c>
      <c r="E155" s="60"/>
      <c r="F155" s="223" t="s">
        <v>483</v>
      </c>
      <c r="G155" s="60"/>
      <c r="H155" s="60"/>
      <c r="I155" s="160"/>
      <c r="J155" s="60"/>
      <c r="K155" s="60"/>
      <c r="L155" s="58"/>
      <c r="M155" s="206"/>
      <c r="N155" s="39"/>
      <c r="O155" s="39"/>
      <c r="P155" s="39"/>
      <c r="Q155" s="39"/>
      <c r="R155" s="39"/>
      <c r="S155" s="39"/>
      <c r="T155" s="75"/>
      <c r="AT155" s="21" t="s">
        <v>268</v>
      </c>
      <c r="AU155" s="21" t="s">
        <v>143</v>
      </c>
    </row>
    <row r="156" spans="2:51" s="11" customFormat="1" ht="13.5">
      <c r="B156" s="207"/>
      <c r="C156" s="208"/>
      <c r="D156" s="204" t="s">
        <v>147</v>
      </c>
      <c r="E156" s="209" t="s">
        <v>21</v>
      </c>
      <c r="F156" s="210" t="s">
        <v>484</v>
      </c>
      <c r="G156" s="208"/>
      <c r="H156" s="211">
        <v>96</v>
      </c>
      <c r="I156" s="212"/>
      <c r="J156" s="208"/>
      <c r="K156" s="208"/>
      <c r="L156" s="213"/>
      <c r="M156" s="214"/>
      <c r="N156" s="215"/>
      <c r="O156" s="215"/>
      <c r="P156" s="215"/>
      <c r="Q156" s="215"/>
      <c r="R156" s="215"/>
      <c r="S156" s="215"/>
      <c r="T156" s="216"/>
      <c r="AT156" s="217" t="s">
        <v>147</v>
      </c>
      <c r="AU156" s="217" t="s">
        <v>143</v>
      </c>
      <c r="AV156" s="11" t="s">
        <v>82</v>
      </c>
      <c r="AW156" s="11" t="s">
        <v>35</v>
      </c>
      <c r="AX156" s="11" t="s">
        <v>72</v>
      </c>
      <c r="AY156" s="217" t="s">
        <v>132</v>
      </c>
    </row>
    <row r="157" spans="2:51" s="11" customFormat="1" ht="13.5">
      <c r="B157" s="207"/>
      <c r="C157" s="208"/>
      <c r="D157" s="204" t="s">
        <v>147</v>
      </c>
      <c r="E157" s="208"/>
      <c r="F157" s="210" t="s">
        <v>485</v>
      </c>
      <c r="G157" s="208"/>
      <c r="H157" s="211">
        <v>288</v>
      </c>
      <c r="I157" s="212"/>
      <c r="J157" s="208"/>
      <c r="K157" s="208"/>
      <c r="L157" s="213"/>
      <c r="M157" s="214"/>
      <c r="N157" s="215"/>
      <c r="O157" s="215"/>
      <c r="P157" s="215"/>
      <c r="Q157" s="215"/>
      <c r="R157" s="215"/>
      <c r="S157" s="215"/>
      <c r="T157" s="216"/>
      <c r="AT157" s="217" t="s">
        <v>147</v>
      </c>
      <c r="AU157" s="217" t="s">
        <v>143</v>
      </c>
      <c r="AV157" s="11" t="s">
        <v>82</v>
      </c>
      <c r="AW157" s="11" t="s">
        <v>6</v>
      </c>
      <c r="AX157" s="11" t="s">
        <v>80</v>
      </c>
      <c r="AY157" s="217" t="s">
        <v>132</v>
      </c>
    </row>
    <row r="158" spans="2:63" s="10" customFormat="1" ht="22.35" customHeight="1">
      <c r="B158" s="173"/>
      <c r="C158" s="174"/>
      <c r="D158" s="189" t="s">
        <v>71</v>
      </c>
      <c r="E158" s="190" t="s">
        <v>212</v>
      </c>
      <c r="F158" s="190" t="s">
        <v>213</v>
      </c>
      <c r="G158" s="174"/>
      <c r="H158" s="174"/>
      <c r="I158" s="177"/>
      <c r="J158" s="191">
        <f>BK158</f>
        <v>0</v>
      </c>
      <c r="K158" s="174"/>
      <c r="L158" s="179"/>
      <c r="M158" s="180"/>
      <c r="N158" s="181"/>
      <c r="O158" s="181"/>
      <c r="P158" s="182">
        <f>SUM(P159:P174)</f>
        <v>0</v>
      </c>
      <c r="Q158" s="181"/>
      <c r="R158" s="182">
        <f>SUM(R159:R174)</f>
        <v>0</v>
      </c>
      <c r="S158" s="181"/>
      <c r="T158" s="183">
        <f>SUM(T159:T174)</f>
        <v>7.013600000000001</v>
      </c>
      <c r="AR158" s="184" t="s">
        <v>80</v>
      </c>
      <c r="AT158" s="185" t="s">
        <v>71</v>
      </c>
      <c r="AU158" s="185" t="s">
        <v>82</v>
      </c>
      <c r="AY158" s="184" t="s">
        <v>132</v>
      </c>
      <c r="BK158" s="186">
        <f>SUM(BK159:BK174)</f>
        <v>0</v>
      </c>
    </row>
    <row r="159" spans="2:65" s="1" customFormat="1" ht="16.5" customHeight="1">
      <c r="B159" s="38"/>
      <c r="C159" s="192" t="s">
        <v>10</v>
      </c>
      <c r="D159" s="192" t="s">
        <v>137</v>
      </c>
      <c r="E159" s="193" t="s">
        <v>215</v>
      </c>
      <c r="F159" s="194" t="s">
        <v>216</v>
      </c>
      <c r="G159" s="195" t="s">
        <v>140</v>
      </c>
      <c r="H159" s="196">
        <v>403.72</v>
      </c>
      <c r="I159" s="197"/>
      <c r="J159" s="198">
        <f>ROUND(I159*H159,2)</f>
        <v>0</v>
      </c>
      <c r="K159" s="194" t="s">
        <v>141</v>
      </c>
      <c r="L159" s="58"/>
      <c r="M159" s="199" t="s">
        <v>21</v>
      </c>
      <c r="N159" s="200" t="s">
        <v>43</v>
      </c>
      <c r="O159" s="39"/>
      <c r="P159" s="201">
        <f>O159*H159</f>
        <v>0</v>
      </c>
      <c r="Q159" s="201">
        <v>0</v>
      </c>
      <c r="R159" s="201">
        <f>Q159*H159</f>
        <v>0</v>
      </c>
      <c r="S159" s="201">
        <v>0.005</v>
      </c>
      <c r="T159" s="202">
        <f>S159*H159</f>
        <v>2.0186</v>
      </c>
      <c r="AR159" s="21" t="s">
        <v>142</v>
      </c>
      <c r="AT159" s="21" t="s">
        <v>137</v>
      </c>
      <c r="AU159" s="21" t="s">
        <v>143</v>
      </c>
      <c r="AY159" s="21" t="s">
        <v>132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1" t="s">
        <v>80</v>
      </c>
      <c r="BK159" s="203">
        <f>ROUND(I159*H159,2)</f>
        <v>0</v>
      </c>
      <c r="BL159" s="21" t="s">
        <v>142</v>
      </c>
      <c r="BM159" s="21" t="s">
        <v>486</v>
      </c>
    </row>
    <row r="160" spans="2:47" s="1" customFormat="1" ht="27">
      <c r="B160" s="38"/>
      <c r="C160" s="60"/>
      <c r="D160" s="204" t="s">
        <v>145</v>
      </c>
      <c r="E160" s="60"/>
      <c r="F160" s="205" t="s">
        <v>218</v>
      </c>
      <c r="G160" s="60"/>
      <c r="H160" s="60"/>
      <c r="I160" s="160"/>
      <c r="J160" s="60"/>
      <c r="K160" s="60"/>
      <c r="L160" s="58"/>
      <c r="M160" s="206"/>
      <c r="N160" s="39"/>
      <c r="O160" s="39"/>
      <c r="P160" s="39"/>
      <c r="Q160" s="39"/>
      <c r="R160" s="39"/>
      <c r="S160" s="39"/>
      <c r="T160" s="75"/>
      <c r="AT160" s="21" t="s">
        <v>145</v>
      </c>
      <c r="AU160" s="21" t="s">
        <v>143</v>
      </c>
    </row>
    <row r="161" spans="2:51" s="11" customFormat="1" ht="13.5">
      <c r="B161" s="207"/>
      <c r="C161" s="208"/>
      <c r="D161" s="204" t="s">
        <v>147</v>
      </c>
      <c r="E161" s="209" t="s">
        <v>21</v>
      </c>
      <c r="F161" s="210" t="s">
        <v>420</v>
      </c>
      <c r="G161" s="208"/>
      <c r="H161" s="211">
        <v>92.33</v>
      </c>
      <c r="I161" s="212"/>
      <c r="J161" s="208"/>
      <c r="K161" s="208"/>
      <c r="L161" s="213"/>
      <c r="M161" s="214"/>
      <c r="N161" s="215"/>
      <c r="O161" s="215"/>
      <c r="P161" s="215"/>
      <c r="Q161" s="215"/>
      <c r="R161" s="215"/>
      <c r="S161" s="215"/>
      <c r="T161" s="216"/>
      <c r="AT161" s="217" t="s">
        <v>147</v>
      </c>
      <c r="AU161" s="217" t="s">
        <v>143</v>
      </c>
      <c r="AV161" s="11" t="s">
        <v>82</v>
      </c>
      <c r="AW161" s="11" t="s">
        <v>35</v>
      </c>
      <c r="AX161" s="11" t="s">
        <v>72</v>
      </c>
      <c r="AY161" s="217" t="s">
        <v>132</v>
      </c>
    </row>
    <row r="162" spans="2:51" s="11" customFormat="1" ht="13.5">
      <c r="B162" s="207"/>
      <c r="C162" s="208"/>
      <c r="D162" s="204" t="s">
        <v>147</v>
      </c>
      <c r="E162" s="209" t="s">
        <v>21</v>
      </c>
      <c r="F162" s="210" t="s">
        <v>421</v>
      </c>
      <c r="G162" s="208"/>
      <c r="H162" s="211">
        <v>-8.42</v>
      </c>
      <c r="I162" s="212"/>
      <c r="J162" s="208"/>
      <c r="K162" s="208"/>
      <c r="L162" s="213"/>
      <c r="M162" s="214"/>
      <c r="N162" s="215"/>
      <c r="O162" s="215"/>
      <c r="P162" s="215"/>
      <c r="Q162" s="215"/>
      <c r="R162" s="215"/>
      <c r="S162" s="215"/>
      <c r="T162" s="216"/>
      <c r="AT162" s="217" t="s">
        <v>147</v>
      </c>
      <c r="AU162" s="217" t="s">
        <v>143</v>
      </c>
      <c r="AV162" s="11" t="s">
        <v>82</v>
      </c>
      <c r="AW162" s="11" t="s">
        <v>35</v>
      </c>
      <c r="AX162" s="11" t="s">
        <v>72</v>
      </c>
      <c r="AY162" s="217" t="s">
        <v>132</v>
      </c>
    </row>
    <row r="163" spans="2:51" s="11" customFormat="1" ht="13.5">
      <c r="B163" s="207"/>
      <c r="C163" s="208"/>
      <c r="D163" s="204" t="s">
        <v>147</v>
      </c>
      <c r="E163" s="209" t="s">
        <v>21</v>
      </c>
      <c r="F163" s="210" t="s">
        <v>422</v>
      </c>
      <c r="G163" s="208"/>
      <c r="H163" s="211">
        <v>184.99</v>
      </c>
      <c r="I163" s="212"/>
      <c r="J163" s="208"/>
      <c r="K163" s="208"/>
      <c r="L163" s="213"/>
      <c r="M163" s="214"/>
      <c r="N163" s="215"/>
      <c r="O163" s="215"/>
      <c r="P163" s="215"/>
      <c r="Q163" s="215"/>
      <c r="R163" s="215"/>
      <c r="S163" s="215"/>
      <c r="T163" s="216"/>
      <c r="AT163" s="217" t="s">
        <v>147</v>
      </c>
      <c r="AU163" s="217" t="s">
        <v>143</v>
      </c>
      <c r="AV163" s="11" t="s">
        <v>82</v>
      </c>
      <c r="AW163" s="11" t="s">
        <v>35</v>
      </c>
      <c r="AX163" s="11" t="s">
        <v>72</v>
      </c>
      <c r="AY163" s="217" t="s">
        <v>132</v>
      </c>
    </row>
    <row r="164" spans="2:51" s="11" customFormat="1" ht="13.5">
      <c r="B164" s="207"/>
      <c r="C164" s="208"/>
      <c r="D164" s="204" t="s">
        <v>147</v>
      </c>
      <c r="E164" s="209" t="s">
        <v>21</v>
      </c>
      <c r="F164" s="210" t="s">
        <v>423</v>
      </c>
      <c r="G164" s="208"/>
      <c r="H164" s="211">
        <v>-21.24</v>
      </c>
      <c r="I164" s="212"/>
      <c r="J164" s="208"/>
      <c r="K164" s="208"/>
      <c r="L164" s="213"/>
      <c r="M164" s="214"/>
      <c r="N164" s="215"/>
      <c r="O164" s="215"/>
      <c r="P164" s="215"/>
      <c r="Q164" s="215"/>
      <c r="R164" s="215"/>
      <c r="S164" s="215"/>
      <c r="T164" s="216"/>
      <c r="AT164" s="217" t="s">
        <v>147</v>
      </c>
      <c r="AU164" s="217" t="s">
        <v>143</v>
      </c>
      <c r="AV164" s="11" t="s">
        <v>82</v>
      </c>
      <c r="AW164" s="11" t="s">
        <v>35</v>
      </c>
      <c r="AX164" s="11" t="s">
        <v>72</v>
      </c>
      <c r="AY164" s="217" t="s">
        <v>132</v>
      </c>
    </row>
    <row r="165" spans="2:51" s="11" customFormat="1" ht="13.5">
      <c r="B165" s="207"/>
      <c r="C165" s="208"/>
      <c r="D165" s="204" t="s">
        <v>147</v>
      </c>
      <c r="E165" s="209" t="s">
        <v>21</v>
      </c>
      <c r="F165" s="210" t="s">
        <v>424</v>
      </c>
      <c r="G165" s="208"/>
      <c r="H165" s="211">
        <v>151.44</v>
      </c>
      <c r="I165" s="212"/>
      <c r="J165" s="208"/>
      <c r="K165" s="208"/>
      <c r="L165" s="213"/>
      <c r="M165" s="214"/>
      <c r="N165" s="215"/>
      <c r="O165" s="215"/>
      <c r="P165" s="215"/>
      <c r="Q165" s="215"/>
      <c r="R165" s="215"/>
      <c r="S165" s="215"/>
      <c r="T165" s="216"/>
      <c r="AT165" s="217" t="s">
        <v>147</v>
      </c>
      <c r="AU165" s="217" t="s">
        <v>143</v>
      </c>
      <c r="AV165" s="11" t="s">
        <v>82</v>
      </c>
      <c r="AW165" s="11" t="s">
        <v>35</v>
      </c>
      <c r="AX165" s="11" t="s">
        <v>72</v>
      </c>
      <c r="AY165" s="217" t="s">
        <v>132</v>
      </c>
    </row>
    <row r="166" spans="2:51" s="11" customFormat="1" ht="13.5">
      <c r="B166" s="207"/>
      <c r="C166" s="208"/>
      <c r="D166" s="204" t="s">
        <v>147</v>
      </c>
      <c r="E166" s="209" t="s">
        <v>21</v>
      </c>
      <c r="F166" s="210" t="s">
        <v>425</v>
      </c>
      <c r="G166" s="208"/>
      <c r="H166" s="211">
        <v>-58.11</v>
      </c>
      <c r="I166" s="212"/>
      <c r="J166" s="208"/>
      <c r="K166" s="208"/>
      <c r="L166" s="213"/>
      <c r="M166" s="214"/>
      <c r="N166" s="215"/>
      <c r="O166" s="215"/>
      <c r="P166" s="215"/>
      <c r="Q166" s="215"/>
      <c r="R166" s="215"/>
      <c r="S166" s="215"/>
      <c r="T166" s="216"/>
      <c r="AT166" s="217" t="s">
        <v>147</v>
      </c>
      <c r="AU166" s="217" t="s">
        <v>143</v>
      </c>
      <c r="AV166" s="11" t="s">
        <v>82</v>
      </c>
      <c r="AW166" s="11" t="s">
        <v>35</v>
      </c>
      <c r="AX166" s="11" t="s">
        <v>72</v>
      </c>
      <c r="AY166" s="217" t="s">
        <v>132</v>
      </c>
    </row>
    <row r="167" spans="2:51" s="11" customFormat="1" ht="13.5">
      <c r="B167" s="207"/>
      <c r="C167" s="208"/>
      <c r="D167" s="204" t="s">
        <v>147</v>
      </c>
      <c r="E167" s="209" t="s">
        <v>21</v>
      </c>
      <c r="F167" s="210" t="s">
        <v>426</v>
      </c>
      <c r="G167" s="208"/>
      <c r="H167" s="211">
        <v>74.86</v>
      </c>
      <c r="I167" s="212"/>
      <c r="J167" s="208"/>
      <c r="K167" s="208"/>
      <c r="L167" s="213"/>
      <c r="M167" s="214"/>
      <c r="N167" s="215"/>
      <c r="O167" s="215"/>
      <c r="P167" s="215"/>
      <c r="Q167" s="215"/>
      <c r="R167" s="215"/>
      <c r="S167" s="215"/>
      <c r="T167" s="216"/>
      <c r="AT167" s="217" t="s">
        <v>147</v>
      </c>
      <c r="AU167" s="217" t="s">
        <v>143</v>
      </c>
      <c r="AV167" s="11" t="s">
        <v>82</v>
      </c>
      <c r="AW167" s="11" t="s">
        <v>35</v>
      </c>
      <c r="AX167" s="11" t="s">
        <v>72</v>
      </c>
      <c r="AY167" s="217" t="s">
        <v>132</v>
      </c>
    </row>
    <row r="168" spans="2:51" s="11" customFormat="1" ht="13.5">
      <c r="B168" s="207"/>
      <c r="C168" s="208"/>
      <c r="D168" s="218" t="s">
        <v>147</v>
      </c>
      <c r="E168" s="219" t="s">
        <v>21</v>
      </c>
      <c r="F168" s="220" t="s">
        <v>427</v>
      </c>
      <c r="G168" s="208"/>
      <c r="H168" s="221">
        <v>-12.13</v>
      </c>
      <c r="I168" s="212"/>
      <c r="J168" s="208"/>
      <c r="K168" s="208"/>
      <c r="L168" s="213"/>
      <c r="M168" s="214"/>
      <c r="N168" s="215"/>
      <c r="O168" s="215"/>
      <c r="P168" s="215"/>
      <c r="Q168" s="215"/>
      <c r="R168" s="215"/>
      <c r="S168" s="215"/>
      <c r="T168" s="216"/>
      <c r="AT168" s="217" t="s">
        <v>147</v>
      </c>
      <c r="AU168" s="217" t="s">
        <v>143</v>
      </c>
      <c r="AV168" s="11" t="s">
        <v>82</v>
      </c>
      <c r="AW168" s="11" t="s">
        <v>35</v>
      </c>
      <c r="AX168" s="11" t="s">
        <v>72</v>
      </c>
      <c r="AY168" s="217" t="s">
        <v>132</v>
      </c>
    </row>
    <row r="169" spans="2:65" s="1" customFormat="1" ht="16.5" customHeight="1">
      <c r="B169" s="38"/>
      <c r="C169" s="192" t="s">
        <v>235</v>
      </c>
      <c r="D169" s="192" t="s">
        <v>137</v>
      </c>
      <c r="E169" s="193" t="s">
        <v>225</v>
      </c>
      <c r="F169" s="194" t="s">
        <v>226</v>
      </c>
      <c r="G169" s="195" t="s">
        <v>140</v>
      </c>
      <c r="H169" s="196">
        <v>99.9</v>
      </c>
      <c r="I169" s="197"/>
      <c r="J169" s="198">
        <f>ROUND(I169*H169,2)</f>
        <v>0</v>
      </c>
      <c r="K169" s="194" t="s">
        <v>141</v>
      </c>
      <c r="L169" s="58"/>
      <c r="M169" s="199" t="s">
        <v>21</v>
      </c>
      <c r="N169" s="200" t="s">
        <v>43</v>
      </c>
      <c r="O169" s="39"/>
      <c r="P169" s="201">
        <f>O169*H169</f>
        <v>0</v>
      </c>
      <c r="Q169" s="201">
        <v>0</v>
      </c>
      <c r="R169" s="201">
        <f>Q169*H169</f>
        <v>0</v>
      </c>
      <c r="S169" s="201">
        <v>0.05</v>
      </c>
      <c r="T169" s="202">
        <f>S169*H169</f>
        <v>4.995000000000001</v>
      </c>
      <c r="AR169" s="21" t="s">
        <v>142</v>
      </c>
      <c r="AT169" s="21" t="s">
        <v>137</v>
      </c>
      <c r="AU169" s="21" t="s">
        <v>143</v>
      </c>
      <c r="AY169" s="21" t="s">
        <v>132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1" t="s">
        <v>80</v>
      </c>
      <c r="BK169" s="203">
        <f>ROUND(I169*H169,2)</f>
        <v>0</v>
      </c>
      <c r="BL169" s="21" t="s">
        <v>142</v>
      </c>
      <c r="BM169" s="21" t="s">
        <v>487</v>
      </c>
    </row>
    <row r="170" spans="2:47" s="1" customFormat="1" ht="27">
      <c r="B170" s="38"/>
      <c r="C170" s="60"/>
      <c r="D170" s="204" t="s">
        <v>145</v>
      </c>
      <c r="E170" s="60"/>
      <c r="F170" s="205" t="s">
        <v>228</v>
      </c>
      <c r="G170" s="60"/>
      <c r="H170" s="60"/>
      <c r="I170" s="160"/>
      <c r="J170" s="60"/>
      <c r="K170" s="60"/>
      <c r="L170" s="58"/>
      <c r="M170" s="206"/>
      <c r="N170" s="39"/>
      <c r="O170" s="39"/>
      <c r="P170" s="39"/>
      <c r="Q170" s="39"/>
      <c r="R170" s="39"/>
      <c r="S170" s="39"/>
      <c r="T170" s="75"/>
      <c r="AT170" s="21" t="s">
        <v>145</v>
      </c>
      <c r="AU170" s="21" t="s">
        <v>143</v>
      </c>
    </row>
    <row r="171" spans="2:51" s="11" customFormat="1" ht="13.5">
      <c r="B171" s="207"/>
      <c r="C171" s="208"/>
      <c r="D171" s="204" t="s">
        <v>147</v>
      </c>
      <c r="E171" s="209" t="s">
        <v>21</v>
      </c>
      <c r="F171" s="210" t="s">
        <v>488</v>
      </c>
      <c r="G171" s="208"/>
      <c r="H171" s="211">
        <v>8.42</v>
      </c>
      <c r="I171" s="212"/>
      <c r="J171" s="208"/>
      <c r="K171" s="208"/>
      <c r="L171" s="213"/>
      <c r="M171" s="214"/>
      <c r="N171" s="215"/>
      <c r="O171" s="215"/>
      <c r="P171" s="215"/>
      <c r="Q171" s="215"/>
      <c r="R171" s="215"/>
      <c r="S171" s="215"/>
      <c r="T171" s="216"/>
      <c r="AT171" s="217" t="s">
        <v>147</v>
      </c>
      <c r="AU171" s="217" t="s">
        <v>143</v>
      </c>
      <c r="AV171" s="11" t="s">
        <v>82</v>
      </c>
      <c r="AW171" s="11" t="s">
        <v>35</v>
      </c>
      <c r="AX171" s="11" t="s">
        <v>72</v>
      </c>
      <c r="AY171" s="217" t="s">
        <v>132</v>
      </c>
    </row>
    <row r="172" spans="2:51" s="11" customFormat="1" ht="13.5">
      <c r="B172" s="207"/>
      <c r="C172" s="208"/>
      <c r="D172" s="204" t="s">
        <v>147</v>
      </c>
      <c r="E172" s="209" t="s">
        <v>21</v>
      </c>
      <c r="F172" s="210" t="s">
        <v>489</v>
      </c>
      <c r="G172" s="208"/>
      <c r="H172" s="211">
        <v>21.24</v>
      </c>
      <c r="I172" s="212"/>
      <c r="J172" s="208"/>
      <c r="K172" s="208"/>
      <c r="L172" s="213"/>
      <c r="M172" s="214"/>
      <c r="N172" s="215"/>
      <c r="O172" s="215"/>
      <c r="P172" s="215"/>
      <c r="Q172" s="215"/>
      <c r="R172" s="215"/>
      <c r="S172" s="215"/>
      <c r="T172" s="216"/>
      <c r="AT172" s="217" t="s">
        <v>147</v>
      </c>
      <c r="AU172" s="217" t="s">
        <v>143</v>
      </c>
      <c r="AV172" s="11" t="s">
        <v>82</v>
      </c>
      <c r="AW172" s="11" t="s">
        <v>35</v>
      </c>
      <c r="AX172" s="11" t="s">
        <v>72</v>
      </c>
      <c r="AY172" s="217" t="s">
        <v>132</v>
      </c>
    </row>
    <row r="173" spans="2:51" s="11" customFormat="1" ht="13.5">
      <c r="B173" s="207"/>
      <c r="C173" s="208"/>
      <c r="D173" s="204" t="s">
        <v>147</v>
      </c>
      <c r="E173" s="209" t="s">
        <v>21</v>
      </c>
      <c r="F173" s="210" t="s">
        <v>490</v>
      </c>
      <c r="G173" s="208"/>
      <c r="H173" s="211">
        <v>58.11</v>
      </c>
      <c r="I173" s="212"/>
      <c r="J173" s="208"/>
      <c r="K173" s="208"/>
      <c r="L173" s="213"/>
      <c r="M173" s="214"/>
      <c r="N173" s="215"/>
      <c r="O173" s="215"/>
      <c r="P173" s="215"/>
      <c r="Q173" s="215"/>
      <c r="R173" s="215"/>
      <c r="S173" s="215"/>
      <c r="T173" s="216"/>
      <c r="AT173" s="217" t="s">
        <v>147</v>
      </c>
      <c r="AU173" s="217" t="s">
        <v>143</v>
      </c>
      <c r="AV173" s="11" t="s">
        <v>82</v>
      </c>
      <c r="AW173" s="11" t="s">
        <v>35</v>
      </c>
      <c r="AX173" s="11" t="s">
        <v>72</v>
      </c>
      <c r="AY173" s="217" t="s">
        <v>132</v>
      </c>
    </row>
    <row r="174" spans="2:51" s="11" customFormat="1" ht="13.5">
      <c r="B174" s="207"/>
      <c r="C174" s="208"/>
      <c r="D174" s="204" t="s">
        <v>147</v>
      </c>
      <c r="E174" s="209" t="s">
        <v>21</v>
      </c>
      <c r="F174" s="210" t="s">
        <v>491</v>
      </c>
      <c r="G174" s="208"/>
      <c r="H174" s="211">
        <v>12.13</v>
      </c>
      <c r="I174" s="212"/>
      <c r="J174" s="208"/>
      <c r="K174" s="208"/>
      <c r="L174" s="213"/>
      <c r="M174" s="214"/>
      <c r="N174" s="215"/>
      <c r="O174" s="215"/>
      <c r="P174" s="215"/>
      <c r="Q174" s="215"/>
      <c r="R174" s="215"/>
      <c r="S174" s="215"/>
      <c r="T174" s="216"/>
      <c r="AT174" s="217" t="s">
        <v>147</v>
      </c>
      <c r="AU174" s="217" t="s">
        <v>143</v>
      </c>
      <c r="AV174" s="11" t="s">
        <v>82</v>
      </c>
      <c r="AW174" s="11" t="s">
        <v>35</v>
      </c>
      <c r="AX174" s="11" t="s">
        <v>72</v>
      </c>
      <c r="AY174" s="217" t="s">
        <v>132</v>
      </c>
    </row>
    <row r="175" spans="2:63" s="10" customFormat="1" ht="22.35" customHeight="1">
      <c r="B175" s="173"/>
      <c r="C175" s="174"/>
      <c r="D175" s="189" t="s">
        <v>71</v>
      </c>
      <c r="E175" s="190" t="s">
        <v>230</v>
      </c>
      <c r="F175" s="190" t="s">
        <v>231</v>
      </c>
      <c r="G175" s="174"/>
      <c r="H175" s="174"/>
      <c r="I175" s="177"/>
      <c r="J175" s="191">
        <f>BK175</f>
        <v>0</v>
      </c>
      <c r="K175" s="174"/>
      <c r="L175" s="179"/>
      <c r="M175" s="180"/>
      <c r="N175" s="181"/>
      <c r="O175" s="181"/>
      <c r="P175" s="182">
        <f>SUM(P176:P199)</f>
        <v>0</v>
      </c>
      <c r="Q175" s="181"/>
      <c r="R175" s="182">
        <f>SUM(R176:R199)</f>
        <v>4.21088219</v>
      </c>
      <c r="S175" s="181"/>
      <c r="T175" s="183">
        <f>SUM(T176:T199)</f>
        <v>0</v>
      </c>
      <c r="AR175" s="184" t="s">
        <v>80</v>
      </c>
      <c r="AT175" s="185" t="s">
        <v>71</v>
      </c>
      <c r="AU175" s="185" t="s">
        <v>82</v>
      </c>
      <c r="AY175" s="184" t="s">
        <v>132</v>
      </c>
      <c r="BK175" s="186">
        <f>SUM(BK176:BK199)</f>
        <v>0</v>
      </c>
    </row>
    <row r="176" spans="2:65" s="1" customFormat="1" ht="16.5" customHeight="1">
      <c r="B176" s="38"/>
      <c r="C176" s="192" t="s">
        <v>240</v>
      </c>
      <c r="D176" s="192" t="s">
        <v>137</v>
      </c>
      <c r="E176" s="193" t="s">
        <v>232</v>
      </c>
      <c r="F176" s="194" t="s">
        <v>233</v>
      </c>
      <c r="G176" s="195" t="s">
        <v>140</v>
      </c>
      <c r="H176" s="196">
        <v>503.62</v>
      </c>
      <c r="I176" s="197"/>
      <c r="J176" s="198">
        <f>ROUND(I176*H176,2)</f>
        <v>0</v>
      </c>
      <c r="K176" s="194" t="s">
        <v>141</v>
      </c>
      <c r="L176" s="58"/>
      <c r="M176" s="199" t="s">
        <v>21</v>
      </c>
      <c r="N176" s="200" t="s">
        <v>43</v>
      </c>
      <c r="O176" s="39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AR176" s="21" t="s">
        <v>142</v>
      </c>
      <c r="AT176" s="21" t="s">
        <v>137</v>
      </c>
      <c r="AU176" s="21" t="s">
        <v>143</v>
      </c>
      <c r="AY176" s="21" t="s">
        <v>132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21" t="s">
        <v>80</v>
      </c>
      <c r="BK176" s="203">
        <f>ROUND(I176*H176,2)</f>
        <v>0</v>
      </c>
      <c r="BL176" s="21" t="s">
        <v>142</v>
      </c>
      <c r="BM176" s="21" t="s">
        <v>492</v>
      </c>
    </row>
    <row r="177" spans="2:47" s="1" customFormat="1" ht="13.5">
      <c r="B177" s="38"/>
      <c r="C177" s="60"/>
      <c r="D177" s="204" t="s">
        <v>145</v>
      </c>
      <c r="E177" s="60"/>
      <c r="F177" s="205" t="s">
        <v>233</v>
      </c>
      <c r="G177" s="60"/>
      <c r="H177" s="60"/>
      <c r="I177" s="160"/>
      <c r="J177" s="60"/>
      <c r="K177" s="60"/>
      <c r="L177" s="58"/>
      <c r="M177" s="206"/>
      <c r="N177" s="39"/>
      <c r="O177" s="39"/>
      <c r="P177" s="39"/>
      <c r="Q177" s="39"/>
      <c r="R177" s="39"/>
      <c r="S177" s="39"/>
      <c r="T177" s="75"/>
      <c r="AT177" s="21" t="s">
        <v>145</v>
      </c>
      <c r="AU177" s="21" t="s">
        <v>143</v>
      </c>
    </row>
    <row r="178" spans="2:51" s="11" customFormat="1" ht="13.5">
      <c r="B178" s="207"/>
      <c r="C178" s="208"/>
      <c r="D178" s="204" t="s">
        <v>147</v>
      </c>
      <c r="E178" s="209" t="s">
        <v>21</v>
      </c>
      <c r="F178" s="210" t="s">
        <v>420</v>
      </c>
      <c r="G178" s="208"/>
      <c r="H178" s="211">
        <v>92.33</v>
      </c>
      <c r="I178" s="212"/>
      <c r="J178" s="208"/>
      <c r="K178" s="208"/>
      <c r="L178" s="213"/>
      <c r="M178" s="214"/>
      <c r="N178" s="215"/>
      <c r="O178" s="215"/>
      <c r="P178" s="215"/>
      <c r="Q178" s="215"/>
      <c r="R178" s="215"/>
      <c r="S178" s="215"/>
      <c r="T178" s="216"/>
      <c r="AT178" s="217" t="s">
        <v>147</v>
      </c>
      <c r="AU178" s="217" t="s">
        <v>143</v>
      </c>
      <c r="AV178" s="11" t="s">
        <v>82</v>
      </c>
      <c r="AW178" s="11" t="s">
        <v>35</v>
      </c>
      <c r="AX178" s="11" t="s">
        <v>72</v>
      </c>
      <c r="AY178" s="217" t="s">
        <v>132</v>
      </c>
    </row>
    <row r="179" spans="2:51" s="11" customFormat="1" ht="13.5">
      <c r="B179" s="207"/>
      <c r="C179" s="208"/>
      <c r="D179" s="204" t="s">
        <v>147</v>
      </c>
      <c r="E179" s="209" t="s">
        <v>21</v>
      </c>
      <c r="F179" s="210" t="s">
        <v>422</v>
      </c>
      <c r="G179" s="208"/>
      <c r="H179" s="211">
        <v>184.99</v>
      </c>
      <c r="I179" s="212"/>
      <c r="J179" s="208"/>
      <c r="K179" s="208"/>
      <c r="L179" s="213"/>
      <c r="M179" s="214"/>
      <c r="N179" s="215"/>
      <c r="O179" s="215"/>
      <c r="P179" s="215"/>
      <c r="Q179" s="215"/>
      <c r="R179" s="215"/>
      <c r="S179" s="215"/>
      <c r="T179" s="216"/>
      <c r="AT179" s="217" t="s">
        <v>147</v>
      </c>
      <c r="AU179" s="217" t="s">
        <v>143</v>
      </c>
      <c r="AV179" s="11" t="s">
        <v>82</v>
      </c>
      <c r="AW179" s="11" t="s">
        <v>35</v>
      </c>
      <c r="AX179" s="11" t="s">
        <v>72</v>
      </c>
      <c r="AY179" s="217" t="s">
        <v>132</v>
      </c>
    </row>
    <row r="180" spans="2:51" s="11" customFormat="1" ht="13.5">
      <c r="B180" s="207"/>
      <c r="C180" s="208"/>
      <c r="D180" s="204" t="s">
        <v>147</v>
      </c>
      <c r="E180" s="209" t="s">
        <v>21</v>
      </c>
      <c r="F180" s="210" t="s">
        <v>424</v>
      </c>
      <c r="G180" s="208"/>
      <c r="H180" s="211">
        <v>151.44</v>
      </c>
      <c r="I180" s="212"/>
      <c r="J180" s="208"/>
      <c r="K180" s="208"/>
      <c r="L180" s="213"/>
      <c r="M180" s="214"/>
      <c r="N180" s="215"/>
      <c r="O180" s="215"/>
      <c r="P180" s="215"/>
      <c r="Q180" s="215"/>
      <c r="R180" s="215"/>
      <c r="S180" s="215"/>
      <c r="T180" s="216"/>
      <c r="AT180" s="217" t="s">
        <v>147</v>
      </c>
      <c r="AU180" s="217" t="s">
        <v>143</v>
      </c>
      <c r="AV180" s="11" t="s">
        <v>82</v>
      </c>
      <c r="AW180" s="11" t="s">
        <v>35</v>
      </c>
      <c r="AX180" s="11" t="s">
        <v>72</v>
      </c>
      <c r="AY180" s="217" t="s">
        <v>132</v>
      </c>
    </row>
    <row r="181" spans="2:51" s="11" customFormat="1" ht="13.5">
      <c r="B181" s="207"/>
      <c r="C181" s="208"/>
      <c r="D181" s="218" t="s">
        <v>147</v>
      </c>
      <c r="E181" s="219" t="s">
        <v>21</v>
      </c>
      <c r="F181" s="220" t="s">
        <v>426</v>
      </c>
      <c r="G181" s="208"/>
      <c r="H181" s="221">
        <v>74.86</v>
      </c>
      <c r="I181" s="212"/>
      <c r="J181" s="208"/>
      <c r="K181" s="208"/>
      <c r="L181" s="213"/>
      <c r="M181" s="214"/>
      <c r="N181" s="215"/>
      <c r="O181" s="215"/>
      <c r="P181" s="215"/>
      <c r="Q181" s="215"/>
      <c r="R181" s="215"/>
      <c r="S181" s="215"/>
      <c r="T181" s="216"/>
      <c r="AT181" s="217" t="s">
        <v>147</v>
      </c>
      <c r="AU181" s="217" t="s">
        <v>143</v>
      </c>
      <c r="AV181" s="11" t="s">
        <v>82</v>
      </c>
      <c r="AW181" s="11" t="s">
        <v>35</v>
      </c>
      <c r="AX181" s="11" t="s">
        <v>72</v>
      </c>
      <c r="AY181" s="217" t="s">
        <v>132</v>
      </c>
    </row>
    <row r="182" spans="2:65" s="1" customFormat="1" ht="16.5" customHeight="1">
      <c r="B182" s="38"/>
      <c r="C182" s="192" t="s">
        <v>246</v>
      </c>
      <c r="D182" s="192" t="s">
        <v>137</v>
      </c>
      <c r="E182" s="193" t="s">
        <v>236</v>
      </c>
      <c r="F182" s="194" t="s">
        <v>237</v>
      </c>
      <c r="G182" s="195" t="s">
        <v>140</v>
      </c>
      <c r="H182" s="196">
        <v>99.9</v>
      </c>
      <c r="I182" s="197"/>
      <c r="J182" s="198">
        <f>ROUND(I182*H182,2)</f>
        <v>0</v>
      </c>
      <c r="K182" s="194" t="s">
        <v>141</v>
      </c>
      <c r="L182" s="58"/>
      <c r="M182" s="199" t="s">
        <v>21</v>
      </c>
      <c r="N182" s="200" t="s">
        <v>43</v>
      </c>
      <c r="O182" s="39"/>
      <c r="P182" s="201">
        <f>O182*H182</f>
        <v>0</v>
      </c>
      <c r="Q182" s="201">
        <v>0.0345</v>
      </c>
      <c r="R182" s="201">
        <f>Q182*H182</f>
        <v>3.4465500000000007</v>
      </c>
      <c r="S182" s="201">
        <v>0</v>
      </c>
      <c r="T182" s="202">
        <f>S182*H182</f>
        <v>0</v>
      </c>
      <c r="AR182" s="21" t="s">
        <v>142</v>
      </c>
      <c r="AT182" s="21" t="s">
        <v>137</v>
      </c>
      <c r="AU182" s="21" t="s">
        <v>143</v>
      </c>
      <c r="AY182" s="21" t="s">
        <v>132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21" t="s">
        <v>80</v>
      </c>
      <c r="BK182" s="203">
        <f>ROUND(I182*H182,2)</f>
        <v>0</v>
      </c>
      <c r="BL182" s="21" t="s">
        <v>142</v>
      </c>
      <c r="BM182" s="21" t="s">
        <v>493</v>
      </c>
    </row>
    <row r="183" spans="2:47" s="1" customFormat="1" ht="27">
      <c r="B183" s="38"/>
      <c r="C183" s="60"/>
      <c r="D183" s="204" t="s">
        <v>145</v>
      </c>
      <c r="E183" s="60"/>
      <c r="F183" s="205" t="s">
        <v>239</v>
      </c>
      <c r="G183" s="60"/>
      <c r="H183" s="60"/>
      <c r="I183" s="160"/>
      <c r="J183" s="60"/>
      <c r="K183" s="60"/>
      <c r="L183" s="58"/>
      <c r="M183" s="206"/>
      <c r="N183" s="39"/>
      <c r="O183" s="39"/>
      <c r="P183" s="39"/>
      <c r="Q183" s="39"/>
      <c r="R183" s="39"/>
      <c r="S183" s="39"/>
      <c r="T183" s="75"/>
      <c r="AT183" s="21" t="s">
        <v>145</v>
      </c>
      <c r="AU183" s="21" t="s">
        <v>143</v>
      </c>
    </row>
    <row r="184" spans="2:51" s="11" customFormat="1" ht="13.5">
      <c r="B184" s="207"/>
      <c r="C184" s="208"/>
      <c r="D184" s="204" t="s">
        <v>147</v>
      </c>
      <c r="E184" s="209" t="s">
        <v>21</v>
      </c>
      <c r="F184" s="210" t="s">
        <v>488</v>
      </c>
      <c r="G184" s="208"/>
      <c r="H184" s="211">
        <v>8.42</v>
      </c>
      <c r="I184" s="212"/>
      <c r="J184" s="208"/>
      <c r="K184" s="208"/>
      <c r="L184" s="213"/>
      <c r="M184" s="214"/>
      <c r="N184" s="215"/>
      <c r="O184" s="215"/>
      <c r="P184" s="215"/>
      <c r="Q184" s="215"/>
      <c r="R184" s="215"/>
      <c r="S184" s="215"/>
      <c r="T184" s="216"/>
      <c r="AT184" s="217" t="s">
        <v>147</v>
      </c>
      <c r="AU184" s="217" t="s">
        <v>143</v>
      </c>
      <c r="AV184" s="11" t="s">
        <v>82</v>
      </c>
      <c r="AW184" s="11" t="s">
        <v>35</v>
      </c>
      <c r="AX184" s="11" t="s">
        <v>72</v>
      </c>
      <c r="AY184" s="217" t="s">
        <v>132</v>
      </c>
    </row>
    <row r="185" spans="2:51" s="11" customFormat="1" ht="13.5">
      <c r="B185" s="207"/>
      <c r="C185" s="208"/>
      <c r="D185" s="204" t="s">
        <v>147</v>
      </c>
      <c r="E185" s="209" t="s">
        <v>21</v>
      </c>
      <c r="F185" s="210" t="s">
        <v>489</v>
      </c>
      <c r="G185" s="208"/>
      <c r="H185" s="211">
        <v>21.24</v>
      </c>
      <c r="I185" s="212"/>
      <c r="J185" s="208"/>
      <c r="K185" s="208"/>
      <c r="L185" s="213"/>
      <c r="M185" s="214"/>
      <c r="N185" s="215"/>
      <c r="O185" s="215"/>
      <c r="P185" s="215"/>
      <c r="Q185" s="215"/>
      <c r="R185" s="215"/>
      <c r="S185" s="215"/>
      <c r="T185" s="216"/>
      <c r="AT185" s="217" t="s">
        <v>147</v>
      </c>
      <c r="AU185" s="217" t="s">
        <v>143</v>
      </c>
      <c r="AV185" s="11" t="s">
        <v>82</v>
      </c>
      <c r="AW185" s="11" t="s">
        <v>35</v>
      </c>
      <c r="AX185" s="11" t="s">
        <v>72</v>
      </c>
      <c r="AY185" s="217" t="s">
        <v>132</v>
      </c>
    </row>
    <row r="186" spans="2:51" s="11" customFormat="1" ht="13.5">
      <c r="B186" s="207"/>
      <c r="C186" s="208"/>
      <c r="D186" s="204" t="s">
        <v>147</v>
      </c>
      <c r="E186" s="209" t="s">
        <v>21</v>
      </c>
      <c r="F186" s="210" t="s">
        <v>490</v>
      </c>
      <c r="G186" s="208"/>
      <c r="H186" s="211">
        <v>58.11</v>
      </c>
      <c r="I186" s="212"/>
      <c r="J186" s="208"/>
      <c r="K186" s="208"/>
      <c r="L186" s="213"/>
      <c r="M186" s="214"/>
      <c r="N186" s="215"/>
      <c r="O186" s="215"/>
      <c r="P186" s="215"/>
      <c r="Q186" s="215"/>
      <c r="R186" s="215"/>
      <c r="S186" s="215"/>
      <c r="T186" s="216"/>
      <c r="AT186" s="217" t="s">
        <v>147</v>
      </c>
      <c r="AU186" s="217" t="s">
        <v>143</v>
      </c>
      <c r="AV186" s="11" t="s">
        <v>82</v>
      </c>
      <c r="AW186" s="11" t="s">
        <v>35</v>
      </c>
      <c r="AX186" s="11" t="s">
        <v>72</v>
      </c>
      <c r="AY186" s="217" t="s">
        <v>132</v>
      </c>
    </row>
    <row r="187" spans="2:51" s="11" customFormat="1" ht="13.5">
      <c r="B187" s="207"/>
      <c r="C187" s="208"/>
      <c r="D187" s="218" t="s">
        <v>147</v>
      </c>
      <c r="E187" s="219" t="s">
        <v>21</v>
      </c>
      <c r="F187" s="220" t="s">
        <v>491</v>
      </c>
      <c r="G187" s="208"/>
      <c r="H187" s="221">
        <v>12.13</v>
      </c>
      <c r="I187" s="212"/>
      <c r="J187" s="208"/>
      <c r="K187" s="208"/>
      <c r="L187" s="213"/>
      <c r="M187" s="214"/>
      <c r="N187" s="215"/>
      <c r="O187" s="215"/>
      <c r="P187" s="215"/>
      <c r="Q187" s="215"/>
      <c r="R187" s="215"/>
      <c r="S187" s="215"/>
      <c r="T187" s="216"/>
      <c r="AT187" s="217" t="s">
        <v>147</v>
      </c>
      <c r="AU187" s="217" t="s">
        <v>143</v>
      </c>
      <c r="AV187" s="11" t="s">
        <v>82</v>
      </c>
      <c r="AW187" s="11" t="s">
        <v>35</v>
      </c>
      <c r="AX187" s="11" t="s">
        <v>72</v>
      </c>
      <c r="AY187" s="217" t="s">
        <v>132</v>
      </c>
    </row>
    <row r="188" spans="2:65" s="1" customFormat="1" ht="16.5" customHeight="1">
      <c r="B188" s="38"/>
      <c r="C188" s="192" t="s">
        <v>253</v>
      </c>
      <c r="D188" s="192" t="s">
        <v>137</v>
      </c>
      <c r="E188" s="193" t="s">
        <v>247</v>
      </c>
      <c r="F188" s="194" t="s">
        <v>248</v>
      </c>
      <c r="G188" s="195" t="s">
        <v>140</v>
      </c>
      <c r="H188" s="196">
        <v>7.543</v>
      </c>
      <c r="I188" s="197"/>
      <c r="J188" s="198">
        <f>ROUND(I188*H188,2)</f>
        <v>0</v>
      </c>
      <c r="K188" s="194" t="s">
        <v>141</v>
      </c>
      <c r="L188" s="58"/>
      <c r="M188" s="199" t="s">
        <v>21</v>
      </c>
      <c r="N188" s="200" t="s">
        <v>43</v>
      </c>
      <c r="O188" s="39"/>
      <c r="P188" s="201">
        <f>O188*H188</f>
        <v>0</v>
      </c>
      <c r="Q188" s="201">
        <v>0.00158</v>
      </c>
      <c r="R188" s="201">
        <f>Q188*H188</f>
        <v>0.01191794</v>
      </c>
      <c r="S188" s="201">
        <v>0</v>
      </c>
      <c r="T188" s="202">
        <f>S188*H188</f>
        <v>0</v>
      </c>
      <c r="AR188" s="21" t="s">
        <v>142</v>
      </c>
      <c r="AT188" s="21" t="s">
        <v>137</v>
      </c>
      <c r="AU188" s="21" t="s">
        <v>143</v>
      </c>
      <c r="AY188" s="21" t="s">
        <v>132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21" t="s">
        <v>80</v>
      </c>
      <c r="BK188" s="203">
        <f>ROUND(I188*H188,2)</f>
        <v>0</v>
      </c>
      <c r="BL188" s="21" t="s">
        <v>142</v>
      </c>
      <c r="BM188" s="21" t="s">
        <v>494</v>
      </c>
    </row>
    <row r="189" spans="2:47" s="1" customFormat="1" ht="13.5">
      <c r="B189" s="38"/>
      <c r="C189" s="60"/>
      <c r="D189" s="204" t="s">
        <v>145</v>
      </c>
      <c r="E189" s="60"/>
      <c r="F189" s="205" t="s">
        <v>250</v>
      </c>
      <c r="G189" s="60"/>
      <c r="H189" s="60"/>
      <c r="I189" s="160"/>
      <c r="J189" s="60"/>
      <c r="K189" s="60"/>
      <c r="L189" s="58"/>
      <c r="M189" s="206"/>
      <c r="N189" s="39"/>
      <c r="O189" s="39"/>
      <c r="P189" s="39"/>
      <c r="Q189" s="39"/>
      <c r="R189" s="39"/>
      <c r="S189" s="39"/>
      <c r="T189" s="75"/>
      <c r="AT189" s="21" t="s">
        <v>145</v>
      </c>
      <c r="AU189" s="21" t="s">
        <v>143</v>
      </c>
    </row>
    <row r="190" spans="2:51" s="11" customFormat="1" ht="13.5">
      <c r="B190" s="207"/>
      <c r="C190" s="208"/>
      <c r="D190" s="204" t="s">
        <v>147</v>
      </c>
      <c r="E190" s="209" t="s">
        <v>21</v>
      </c>
      <c r="F190" s="210" t="s">
        <v>495</v>
      </c>
      <c r="G190" s="208"/>
      <c r="H190" s="211">
        <v>2.22</v>
      </c>
      <c r="I190" s="212"/>
      <c r="J190" s="208"/>
      <c r="K190" s="208"/>
      <c r="L190" s="213"/>
      <c r="M190" s="214"/>
      <c r="N190" s="215"/>
      <c r="O190" s="215"/>
      <c r="P190" s="215"/>
      <c r="Q190" s="215"/>
      <c r="R190" s="215"/>
      <c r="S190" s="215"/>
      <c r="T190" s="216"/>
      <c r="AT190" s="217" t="s">
        <v>147</v>
      </c>
      <c r="AU190" s="217" t="s">
        <v>143</v>
      </c>
      <c r="AV190" s="11" t="s">
        <v>82</v>
      </c>
      <c r="AW190" s="11" t="s">
        <v>35</v>
      </c>
      <c r="AX190" s="11" t="s">
        <v>72</v>
      </c>
      <c r="AY190" s="217" t="s">
        <v>132</v>
      </c>
    </row>
    <row r="191" spans="2:51" s="11" customFormat="1" ht="13.5">
      <c r="B191" s="207"/>
      <c r="C191" s="208"/>
      <c r="D191" s="204" t="s">
        <v>147</v>
      </c>
      <c r="E191" s="209" t="s">
        <v>21</v>
      </c>
      <c r="F191" s="210" t="s">
        <v>496</v>
      </c>
      <c r="G191" s="208"/>
      <c r="H191" s="211">
        <v>1.614</v>
      </c>
      <c r="I191" s="212"/>
      <c r="J191" s="208"/>
      <c r="K191" s="208"/>
      <c r="L191" s="213"/>
      <c r="M191" s="214"/>
      <c r="N191" s="215"/>
      <c r="O191" s="215"/>
      <c r="P191" s="215"/>
      <c r="Q191" s="215"/>
      <c r="R191" s="215"/>
      <c r="S191" s="215"/>
      <c r="T191" s="216"/>
      <c r="AT191" s="217" t="s">
        <v>147</v>
      </c>
      <c r="AU191" s="217" t="s">
        <v>143</v>
      </c>
      <c r="AV191" s="11" t="s">
        <v>82</v>
      </c>
      <c r="AW191" s="11" t="s">
        <v>35</v>
      </c>
      <c r="AX191" s="11" t="s">
        <v>72</v>
      </c>
      <c r="AY191" s="217" t="s">
        <v>132</v>
      </c>
    </row>
    <row r="192" spans="2:51" s="11" customFormat="1" ht="13.5">
      <c r="B192" s="207"/>
      <c r="C192" s="208"/>
      <c r="D192" s="204" t="s">
        <v>147</v>
      </c>
      <c r="E192" s="209" t="s">
        <v>21</v>
      </c>
      <c r="F192" s="210" t="s">
        <v>497</v>
      </c>
      <c r="G192" s="208"/>
      <c r="H192" s="211">
        <v>2.099</v>
      </c>
      <c r="I192" s="212"/>
      <c r="J192" s="208"/>
      <c r="K192" s="208"/>
      <c r="L192" s="213"/>
      <c r="M192" s="214"/>
      <c r="N192" s="215"/>
      <c r="O192" s="215"/>
      <c r="P192" s="215"/>
      <c r="Q192" s="215"/>
      <c r="R192" s="215"/>
      <c r="S192" s="215"/>
      <c r="T192" s="216"/>
      <c r="AT192" s="217" t="s">
        <v>147</v>
      </c>
      <c r="AU192" s="217" t="s">
        <v>143</v>
      </c>
      <c r="AV192" s="11" t="s">
        <v>82</v>
      </c>
      <c r="AW192" s="11" t="s">
        <v>35</v>
      </c>
      <c r="AX192" s="11" t="s">
        <v>72</v>
      </c>
      <c r="AY192" s="217" t="s">
        <v>132</v>
      </c>
    </row>
    <row r="193" spans="2:51" s="11" customFormat="1" ht="13.5">
      <c r="B193" s="207"/>
      <c r="C193" s="208"/>
      <c r="D193" s="218" t="s">
        <v>147</v>
      </c>
      <c r="E193" s="219" t="s">
        <v>21</v>
      </c>
      <c r="F193" s="220" t="s">
        <v>498</v>
      </c>
      <c r="G193" s="208"/>
      <c r="H193" s="221">
        <v>1.61</v>
      </c>
      <c r="I193" s="212"/>
      <c r="J193" s="208"/>
      <c r="K193" s="208"/>
      <c r="L193" s="213"/>
      <c r="M193" s="214"/>
      <c r="N193" s="215"/>
      <c r="O193" s="215"/>
      <c r="P193" s="215"/>
      <c r="Q193" s="215"/>
      <c r="R193" s="215"/>
      <c r="S193" s="215"/>
      <c r="T193" s="216"/>
      <c r="AT193" s="217" t="s">
        <v>147</v>
      </c>
      <c r="AU193" s="217" t="s">
        <v>143</v>
      </c>
      <c r="AV193" s="11" t="s">
        <v>82</v>
      </c>
      <c r="AW193" s="11" t="s">
        <v>35</v>
      </c>
      <c r="AX193" s="11" t="s">
        <v>72</v>
      </c>
      <c r="AY193" s="217" t="s">
        <v>132</v>
      </c>
    </row>
    <row r="194" spans="2:65" s="1" customFormat="1" ht="16.5" customHeight="1">
      <c r="B194" s="38"/>
      <c r="C194" s="192" t="s">
        <v>259</v>
      </c>
      <c r="D194" s="192" t="s">
        <v>137</v>
      </c>
      <c r="E194" s="193" t="s">
        <v>241</v>
      </c>
      <c r="F194" s="194" t="s">
        <v>242</v>
      </c>
      <c r="G194" s="195" t="s">
        <v>140</v>
      </c>
      <c r="H194" s="196">
        <v>7.543</v>
      </c>
      <c r="I194" s="197"/>
      <c r="J194" s="198">
        <f>ROUND(I194*H194,2)</f>
        <v>0</v>
      </c>
      <c r="K194" s="194" t="s">
        <v>141</v>
      </c>
      <c r="L194" s="58"/>
      <c r="M194" s="199" t="s">
        <v>21</v>
      </c>
      <c r="N194" s="200" t="s">
        <v>43</v>
      </c>
      <c r="O194" s="39"/>
      <c r="P194" s="201">
        <f>O194*H194</f>
        <v>0</v>
      </c>
      <c r="Q194" s="201">
        <v>0.09975</v>
      </c>
      <c r="R194" s="201">
        <f>Q194*H194</f>
        <v>0.7524142500000001</v>
      </c>
      <c r="S194" s="201">
        <v>0</v>
      </c>
      <c r="T194" s="202">
        <f>S194*H194</f>
        <v>0</v>
      </c>
      <c r="AR194" s="21" t="s">
        <v>142</v>
      </c>
      <c r="AT194" s="21" t="s">
        <v>137</v>
      </c>
      <c r="AU194" s="21" t="s">
        <v>143</v>
      </c>
      <c r="AY194" s="21" t="s">
        <v>132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21" t="s">
        <v>80</v>
      </c>
      <c r="BK194" s="203">
        <f>ROUND(I194*H194,2)</f>
        <v>0</v>
      </c>
      <c r="BL194" s="21" t="s">
        <v>142</v>
      </c>
      <c r="BM194" s="21" t="s">
        <v>499</v>
      </c>
    </row>
    <row r="195" spans="2:47" s="1" customFormat="1" ht="27">
      <c r="B195" s="38"/>
      <c r="C195" s="60"/>
      <c r="D195" s="204" t="s">
        <v>145</v>
      </c>
      <c r="E195" s="60"/>
      <c r="F195" s="205" t="s">
        <v>244</v>
      </c>
      <c r="G195" s="60"/>
      <c r="H195" s="60"/>
      <c r="I195" s="160"/>
      <c r="J195" s="60"/>
      <c r="K195" s="60"/>
      <c r="L195" s="58"/>
      <c r="M195" s="206"/>
      <c r="N195" s="39"/>
      <c r="O195" s="39"/>
      <c r="P195" s="39"/>
      <c r="Q195" s="39"/>
      <c r="R195" s="39"/>
      <c r="S195" s="39"/>
      <c r="T195" s="75"/>
      <c r="AT195" s="21" t="s">
        <v>145</v>
      </c>
      <c r="AU195" s="21" t="s">
        <v>143</v>
      </c>
    </row>
    <row r="196" spans="2:51" s="11" customFormat="1" ht="13.5">
      <c r="B196" s="207"/>
      <c r="C196" s="208"/>
      <c r="D196" s="204" t="s">
        <v>147</v>
      </c>
      <c r="E196" s="209" t="s">
        <v>21</v>
      </c>
      <c r="F196" s="210" t="s">
        <v>495</v>
      </c>
      <c r="G196" s="208"/>
      <c r="H196" s="211">
        <v>2.22</v>
      </c>
      <c r="I196" s="212"/>
      <c r="J196" s="208"/>
      <c r="K196" s="208"/>
      <c r="L196" s="213"/>
      <c r="M196" s="214"/>
      <c r="N196" s="215"/>
      <c r="O196" s="215"/>
      <c r="P196" s="215"/>
      <c r="Q196" s="215"/>
      <c r="R196" s="215"/>
      <c r="S196" s="215"/>
      <c r="T196" s="216"/>
      <c r="AT196" s="217" t="s">
        <v>147</v>
      </c>
      <c r="AU196" s="217" t="s">
        <v>143</v>
      </c>
      <c r="AV196" s="11" t="s">
        <v>82</v>
      </c>
      <c r="AW196" s="11" t="s">
        <v>35</v>
      </c>
      <c r="AX196" s="11" t="s">
        <v>72</v>
      </c>
      <c r="AY196" s="217" t="s">
        <v>132</v>
      </c>
    </row>
    <row r="197" spans="2:51" s="11" customFormat="1" ht="13.5">
      <c r="B197" s="207"/>
      <c r="C197" s="208"/>
      <c r="D197" s="204" t="s">
        <v>147</v>
      </c>
      <c r="E197" s="209" t="s">
        <v>21</v>
      </c>
      <c r="F197" s="210" t="s">
        <v>496</v>
      </c>
      <c r="G197" s="208"/>
      <c r="H197" s="211">
        <v>1.614</v>
      </c>
      <c r="I197" s="212"/>
      <c r="J197" s="208"/>
      <c r="K197" s="208"/>
      <c r="L197" s="213"/>
      <c r="M197" s="214"/>
      <c r="N197" s="215"/>
      <c r="O197" s="215"/>
      <c r="P197" s="215"/>
      <c r="Q197" s="215"/>
      <c r="R197" s="215"/>
      <c r="S197" s="215"/>
      <c r="T197" s="216"/>
      <c r="AT197" s="217" t="s">
        <v>147</v>
      </c>
      <c r="AU197" s="217" t="s">
        <v>143</v>
      </c>
      <c r="AV197" s="11" t="s">
        <v>82</v>
      </c>
      <c r="AW197" s="11" t="s">
        <v>35</v>
      </c>
      <c r="AX197" s="11" t="s">
        <v>72</v>
      </c>
      <c r="AY197" s="217" t="s">
        <v>132</v>
      </c>
    </row>
    <row r="198" spans="2:51" s="11" customFormat="1" ht="13.5">
      <c r="B198" s="207"/>
      <c r="C198" s="208"/>
      <c r="D198" s="204" t="s">
        <v>147</v>
      </c>
      <c r="E198" s="209" t="s">
        <v>21</v>
      </c>
      <c r="F198" s="210" t="s">
        <v>497</v>
      </c>
      <c r="G198" s="208"/>
      <c r="H198" s="211">
        <v>2.099</v>
      </c>
      <c r="I198" s="212"/>
      <c r="J198" s="208"/>
      <c r="K198" s="208"/>
      <c r="L198" s="213"/>
      <c r="M198" s="214"/>
      <c r="N198" s="215"/>
      <c r="O198" s="215"/>
      <c r="P198" s="215"/>
      <c r="Q198" s="215"/>
      <c r="R198" s="215"/>
      <c r="S198" s="215"/>
      <c r="T198" s="216"/>
      <c r="AT198" s="217" t="s">
        <v>147</v>
      </c>
      <c r="AU198" s="217" t="s">
        <v>143</v>
      </c>
      <c r="AV198" s="11" t="s">
        <v>82</v>
      </c>
      <c r="AW198" s="11" t="s">
        <v>35</v>
      </c>
      <c r="AX198" s="11" t="s">
        <v>72</v>
      </c>
      <c r="AY198" s="217" t="s">
        <v>132</v>
      </c>
    </row>
    <row r="199" spans="2:51" s="11" customFormat="1" ht="13.5">
      <c r="B199" s="207"/>
      <c r="C199" s="208"/>
      <c r="D199" s="204" t="s">
        <v>147</v>
      </c>
      <c r="E199" s="209" t="s">
        <v>21</v>
      </c>
      <c r="F199" s="210" t="s">
        <v>498</v>
      </c>
      <c r="G199" s="208"/>
      <c r="H199" s="211">
        <v>1.61</v>
      </c>
      <c r="I199" s="212"/>
      <c r="J199" s="208"/>
      <c r="K199" s="208"/>
      <c r="L199" s="213"/>
      <c r="M199" s="214"/>
      <c r="N199" s="215"/>
      <c r="O199" s="215"/>
      <c r="P199" s="215"/>
      <c r="Q199" s="215"/>
      <c r="R199" s="215"/>
      <c r="S199" s="215"/>
      <c r="T199" s="216"/>
      <c r="AT199" s="217" t="s">
        <v>147</v>
      </c>
      <c r="AU199" s="217" t="s">
        <v>143</v>
      </c>
      <c r="AV199" s="11" t="s">
        <v>82</v>
      </c>
      <c r="AW199" s="11" t="s">
        <v>35</v>
      </c>
      <c r="AX199" s="11" t="s">
        <v>72</v>
      </c>
      <c r="AY199" s="217" t="s">
        <v>132</v>
      </c>
    </row>
    <row r="200" spans="2:63" s="10" customFormat="1" ht="29.85" customHeight="1">
      <c r="B200" s="173"/>
      <c r="C200" s="174"/>
      <c r="D200" s="189" t="s">
        <v>71</v>
      </c>
      <c r="E200" s="190" t="s">
        <v>251</v>
      </c>
      <c r="F200" s="190" t="s">
        <v>252</v>
      </c>
      <c r="G200" s="174"/>
      <c r="H200" s="174"/>
      <c r="I200" s="177"/>
      <c r="J200" s="191">
        <f>BK200</f>
        <v>0</v>
      </c>
      <c r="K200" s="174"/>
      <c r="L200" s="179"/>
      <c r="M200" s="180"/>
      <c r="N200" s="181"/>
      <c r="O200" s="181"/>
      <c r="P200" s="182">
        <f>SUM(P201:P210)</f>
        <v>0</v>
      </c>
      <c r="Q200" s="181"/>
      <c r="R200" s="182">
        <f>SUM(R201:R210)</f>
        <v>0</v>
      </c>
      <c r="S200" s="181"/>
      <c r="T200" s="183">
        <f>SUM(T201:T210)</f>
        <v>0</v>
      </c>
      <c r="AR200" s="184" t="s">
        <v>80</v>
      </c>
      <c r="AT200" s="185" t="s">
        <v>71</v>
      </c>
      <c r="AU200" s="185" t="s">
        <v>80</v>
      </c>
      <c r="AY200" s="184" t="s">
        <v>132</v>
      </c>
      <c r="BK200" s="186">
        <f>SUM(BK201:BK210)</f>
        <v>0</v>
      </c>
    </row>
    <row r="201" spans="2:65" s="1" customFormat="1" ht="25.5" customHeight="1">
      <c r="B201" s="38"/>
      <c r="C201" s="192" t="s">
        <v>9</v>
      </c>
      <c r="D201" s="192" t="s">
        <v>137</v>
      </c>
      <c r="E201" s="193" t="s">
        <v>254</v>
      </c>
      <c r="F201" s="194" t="s">
        <v>255</v>
      </c>
      <c r="G201" s="195" t="s">
        <v>256</v>
      </c>
      <c r="H201" s="196">
        <v>7.014</v>
      </c>
      <c r="I201" s="197"/>
      <c r="J201" s="198">
        <f>ROUND(I201*H201,2)</f>
        <v>0</v>
      </c>
      <c r="K201" s="194" t="s">
        <v>141</v>
      </c>
      <c r="L201" s="58"/>
      <c r="M201" s="199" t="s">
        <v>21</v>
      </c>
      <c r="N201" s="200" t="s">
        <v>43</v>
      </c>
      <c r="O201" s="39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AR201" s="21" t="s">
        <v>142</v>
      </c>
      <c r="AT201" s="21" t="s">
        <v>137</v>
      </c>
      <c r="AU201" s="21" t="s">
        <v>82</v>
      </c>
      <c r="AY201" s="21" t="s">
        <v>132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21" t="s">
        <v>80</v>
      </c>
      <c r="BK201" s="203">
        <f>ROUND(I201*H201,2)</f>
        <v>0</v>
      </c>
      <c r="BL201" s="21" t="s">
        <v>142</v>
      </c>
      <c r="BM201" s="21" t="s">
        <v>500</v>
      </c>
    </row>
    <row r="202" spans="2:47" s="1" customFormat="1" ht="27">
      <c r="B202" s="38"/>
      <c r="C202" s="60"/>
      <c r="D202" s="218" t="s">
        <v>145</v>
      </c>
      <c r="E202" s="60"/>
      <c r="F202" s="222" t="s">
        <v>258</v>
      </c>
      <c r="G202" s="60"/>
      <c r="H202" s="60"/>
      <c r="I202" s="160"/>
      <c r="J202" s="60"/>
      <c r="K202" s="60"/>
      <c r="L202" s="58"/>
      <c r="M202" s="206"/>
      <c r="N202" s="39"/>
      <c r="O202" s="39"/>
      <c r="P202" s="39"/>
      <c r="Q202" s="39"/>
      <c r="R202" s="39"/>
      <c r="S202" s="39"/>
      <c r="T202" s="75"/>
      <c r="AT202" s="21" t="s">
        <v>145</v>
      </c>
      <c r="AU202" s="21" t="s">
        <v>82</v>
      </c>
    </row>
    <row r="203" spans="2:65" s="1" customFormat="1" ht="25.5" customHeight="1">
      <c r="B203" s="38"/>
      <c r="C203" s="192" t="s">
        <v>271</v>
      </c>
      <c r="D203" s="192" t="s">
        <v>137</v>
      </c>
      <c r="E203" s="193" t="s">
        <v>260</v>
      </c>
      <c r="F203" s="194" t="s">
        <v>261</v>
      </c>
      <c r="G203" s="195" t="s">
        <v>256</v>
      </c>
      <c r="H203" s="196">
        <v>7.014</v>
      </c>
      <c r="I203" s="197"/>
      <c r="J203" s="198">
        <f>ROUND(I203*H203,2)</f>
        <v>0</v>
      </c>
      <c r="K203" s="194" t="s">
        <v>141</v>
      </c>
      <c r="L203" s="58"/>
      <c r="M203" s="199" t="s">
        <v>21</v>
      </c>
      <c r="N203" s="200" t="s">
        <v>43</v>
      </c>
      <c r="O203" s="39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AR203" s="21" t="s">
        <v>142</v>
      </c>
      <c r="AT203" s="21" t="s">
        <v>137</v>
      </c>
      <c r="AU203" s="21" t="s">
        <v>82</v>
      </c>
      <c r="AY203" s="21" t="s">
        <v>132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21" t="s">
        <v>80</v>
      </c>
      <c r="BK203" s="203">
        <f>ROUND(I203*H203,2)</f>
        <v>0</v>
      </c>
      <c r="BL203" s="21" t="s">
        <v>142</v>
      </c>
      <c r="BM203" s="21" t="s">
        <v>501</v>
      </c>
    </row>
    <row r="204" spans="2:47" s="1" customFormat="1" ht="13.5">
      <c r="B204" s="38"/>
      <c r="C204" s="60"/>
      <c r="D204" s="218" t="s">
        <v>145</v>
      </c>
      <c r="E204" s="60"/>
      <c r="F204" s="222" t="s">
        <v>263</v>
      </c>
      <c r="G204" s="60"/>
      <c r="H204" s="60"/>
      <c r="I204" s="160"/>
      <c r="J204" s="60"/>
      <c r="K204" s="60"/>
      <c r="L204" s="58"/>
      <c r="M204" s="206"/>
      <c r="N204" s="39"/>
      <c r="O204" s="39"/>
      <c r="P204" s="39"/>
      <c r="Q204" s="39"/>
      <c r="R204" s="39"/>
      <c r="S204" s="39"/>
      <c r="T204" s="75"/>
      <c r="AT204" s="21" t="s">
        <v>145</v>
      </c>
      <c r="AU204" s="21" t="s">
        <v>82</v>
      </c>
    </row>
    <row r="205" spans="2:65" s="1" customFormat="1" ht="25.5" customHeight="1">
      <c r="B205" s="38"/>
      <c r="C205" s="192" t="s">
        <v>278</v>
      </c>
      <c r="D205" s="192" t="s">
        <v>137</v>
      </c>
      <c r="E205" s="193" t="s">
        <v>264</v>
      </c>
      <c r="F205" s="194" t="s">
        <v>265</v>
      </c>
      <c r="G205" s="195" t="s">
        <v>256</v>
      </c>
      <c r="H205" s="196">
        <v>98.196</v>
      </c>
      <c r="I205" s="197"/>
      <c r="J205" s="198">
        <f>ROUND(I205*H205,2)</f>
        <v>0</v>
      </c>
      <c r="K205" s="194" t="s">
        <v>141</v>
      </c>
      <c r="L205" s="58"/>
      <c r="M205" s="199" t="s">
        <v>21</v>
      </c>
      <c r="N205" s="200" t="s">
        <v>43</v>
      </c>
      <c r="O205" s="39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AR205" s="21" t="s">
        <v>142</v>
      </c>
      <c r="AT205" s="21" t="s">
        <v>137</v>
      </c>
      <c r="AU205" s="21" t="s">
        <v>82</v>
      </c>
      <c r="AY205" s="21" t="s">
        <v>132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21" t="s">
        <v>80</v>
      </c>
      <c r="BK205" s="203">
        <f>ROUND(I205*H205,2)</f>
        <v>0</v>
      </c>
      <c r="BL205" s="21" t="s">
        <v>142</v>
      </c>
      <c r="BM205" s="21" t="s">
        <v>502</v>
      </c>
    </row>
    <row r="206" spans="2:47" s="1" customFormat="1" ht="27">
      <c r="B206" s="38"/>
      <c r="C206" s="60"/>
      <c r="D206" s="204" t="s">
        <v>145</v>
      </c>
      <c r="E206" s="60"/>
      <c r="F206" s="205" t="s">
        <v>267</v>
      </c>
      <c r="G206" s="60"/>
      <c r="H206" s="60"/>
      <c r="I206" s="160"/>
      <c r="J206" s="60"/>
      <c r="K206" s="60"/>
      <c r="L206" s="58"/>
      <c r="M206" s="206"/>
      <c r="N206" s="39"/>
      <c r="O206" s="39"/>
      <c r="P206" s="39"/>
      <c r="Q206" s="39"/>
      <c r="R206" s="39"/>
      <c r="S206" s="39"/>
      <c r="T206" s="75"/>
      <c r="AT206" s="21" t="s">
        <v>145</v>
      </c>
      <c r="AU206" s="21" t="s">
        <v>82</v>
      </c>
    </row>
    <row r="207" spans="2:47" s="1" customFormat="1" ht="27">
      <c r="B207" s="38"/>
      <c r="C207" s="60"/>
      <c r="D207" s="204" t="s">
        <v>268</v>
      </c>
      <c r="E207" s="60"/>
      <c r="F207" s="223" t="s">
        <v>269</v>
      </c>
      <c r="G207" s="60"/>
      <c r="H207" s="60"/>
      <c r="I207" s="160"/>
      <c r="J207" s="60"/>
      <c r="K207" s="60"/>
      <c r="L207" s="58"/>
      <c r="M207" s="206"/>
      <c r="N207" s="39"/>
      <c r="O207" s="39"/>
      <c r="P207" s="39"/>
      <c r="Q207" s="39"/>
      <c r="R207" s="39"/>
      <c r="S207" s="39"/>
      <c r="T207" s="75"/>
      <c r="AT207" s="21" t="s">
        <v>268</v>
      </c>
      <c r="AU207" s="21" t="s">
        <v>82</v>
      </c>
    </row>
    <row r="208" spans="2:51" s="11" customFormat="1" ht="13.5">
      <c r="B208" s="207"/>
      <c r="C208" s="208"/>
      <c r="D208" s="218" t="s">
        <v>147</v>
      </c>
      <c r="E208" s="208"/>
      <c r="F208" s="220" t="s">
        <v>503</v>
      </c>
      <c r="G208" s="208"/>
      <c r="H208" s="221">
        <v>98.196</v>
      </c>
      <c r="I208" s="212"/>
      <c r="J208" s="208"/>
      <c r="K208" s="208"/>
      <c r="L208" s="213"/>
      <c r="M208" s="214"/>
      <c r="N208" s="215"/>
      <c r="O208" s="215"/>
      <c r="P208" s="215"/>
      <c r="Q208" s="215"/>
      <c r="R208" s="215"/>
      <c r="S208" s="215"/>
      <c r="T208" s="216"/>
      <c r="AT208" s="217" t="s">
        <v>147</v>
      </c>
      <c r="AU208" s="217" t="s">
        <v>82</v>
      </c>
      <c r="AV208" s="11" t="s">
        <v>82</v>
      </c>
      <c r="AW208" s="11" t="s">
        <v>6</v>
      </c>
      <c r="AX208" s="11" t="s">
        <v>80</v>
      </c>
      <c r="AY208" s="217" t="s">
        <v>132</v>
      </c>
    </row>
    <row r="209" spans="2:65" s="1" customFormat="1" ht="16.5" customHeight="1">
      <c r="B209" s="38"/>
      <c r="C209" s="192" t="s">
        <v>287</v>
      </c>
      <c r="D209" s="192" t="s">
        <v>137</v>
      </c>
      <c r="E209" s="193" t="s">
        <v>272</v>
      </c>
      <c r="F209" s="194" t="s">
        <v>273</v>
      </c>
      <c r="G209" s="195" t="s">
        <v>256</v>
      </c>
      <c r="H209" s="196">
        <v>7.014</v>
      </c>
      <c r="I209" s="197"/>
      <c r="J209" s="198">
        <f>ROUND(I209*H209,2)</f>
        <v>0</v>
      </c>
      <c r="K209" s="194" t="s">
        <v>141</v>
      </c>
      <c r="L209" s="58"/>
      <c r="M209" s="199" t="s">
        <v>21</v>
      </c>
      <c r="N209" s="200" t="s">
        <v>43</v>
      </c>
      <c r="O209" s="39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AR209" s="21" t="s">
        <v>142</v>
      </c>
      <c r="AT209" s="21" t="s">
        <v>137</v>
      </c>
      <c r="AU209" s="21" t="s">
        <v>82</v>
      </c>
      <c r="AY209" s="21" t="s">
        <v>132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21" t="s">
        <v>80</v>
      </c>
      <c r="BK209" s="203">
        <f>ROUND(I209*H209,2)</f>
        <v>0</v>
      </c>
      <c r="BL209" s="21" t="s">
        <v>142</v>
      </c>
      <c r="BM209" s="21" t="s">
        <v>504</v>
      </c>
    </row>
    <row r="210" spans="2:47" s="1" customFormat="1" ht="13.5">
      <c r="B210" s="38"/>
      <c r="C210" s="60"/>
      <c r="D210" s="204" t="s">
        <v>145</v>
      </c>
      <c r="E210" s="60"/>
      <c r="F210" s="205" t="s">
        <v>275</v>
      </c>
      <c r="G210" s="60"/>
      <c r="H210" s="60"/>
      <c r="I210" s="160"/>
      <c r="J210" s="60"/>
      <c r="K210" s="60"/>
      <c r="L210" s="58"/>
      <c r="M210" s="206"/>
      <c r="N210" s="39"/>
      <c r="O210" s="39"/>
      <c r="P210" s="39"/>
      <c r="Q210" s="39"/>
      <c r="R210" s="39"/>
      <c r="S210" s="39"/>
      <c r="T210" s="75"/>
      <c r="AT210" s="21" t="s">
        <v>145</v>
      </c>
      <c r="AU210" s="21" t="s">
        <v>82</v>
      </c>
    </row>
    <row r="211" spans="2:63" s="10" customFormat="1" ht="29.85" customHeight="1">
      <c r="B211" s="173"/>
      <c r="C211" s="174"/>
      <c r="D211" s="189" t="s">
        <v>71</v>
      </c>
      <c r="E211" s="190" t="s">
        <v>276</v>
      </c>
      <c r="F211" s="190" t="s">
        <v>277</v>
      </c>
      <c r="G211" s="174"/>
      <c r="H211" s="174"/>
      <c r="I211" s="177"/>
      <c r="J211" s="191">
        <f>BK211</f>
        <v>0</v>
      </c>
      <c r="K211" s="174"/>
      <c r="L211" s="179"/>
      <c r="M211" s="180"/>
      <c r="N211" s="181"/>
      <c r="O211" s="181"/>
      <c r="P211" s="182">
        <f>SUM(P212:P213)</f>
        <v>0</v>
      </c>
      <c r="Q211" s="181"/>
      <c r="R211" s="182">
        <f>SUM(R212:R213)</f>
        <v>0</v>
      </c>
      <c r="S211" s="181"/>
      <c r="T211" s="183">
        <f>SUM(T212:T213)</f>
        <v>0</v>
      </c>
      <c r="AR211" s="184" t="s">
        <v>80</v>
      </c>
      <c r="AT211" s="185" t="s">
        <v>71</v>
      </c>
      <c r="AU211" s="185" t="s">
        <v>80</v>
      </c>
      <c r="AY211" s="184" t="s">
        <v>132</v>
      </c>
      <c r="BK211" s="186">
        <f>SUM(BK212:BK213)</f>
        <v>0</v>
      </c>
    </row>
    <row r="212" spans="2:65" s="1" customFormat="1" ht="16.5" customHeight="1">
      <c r="B212" s="38"/>
      <c r="C212" s="192" t="s">
        <v>293</v>
      </c>
      <c r="D212" s="192" t="s">
        <v>137</v>
      </c>
      <c r="E212" s="193" t="s">
        <v>279</v>
      </c>
      <c r="F212" s="194" t="s">
        <v>280</v>
      </c>
      <c r="G212" s="195" t="s">
        <v>256</v>
      </c>
      <c r="H212" s="196">
        <v>8.264</v>
      </c>
      <c r="I212" s="197"/>
      <c r="J212" s="198">
        <f>ROUND(I212*H212,2)</f>
        <v>0</v>
      </c>
      <c r="K212" s="194" t="s">
        <v>141</v>
      </c>
      <c r="L212" s="58"/>
      <c r="M212" s="199" t="s">
        <v>21</v>
      </c>
      <c r="N212" s="200" t="s">
        <v>43</v>
      </c>
      <c r="O212" s="39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AR212" s="21" t="s">
        <v>142</v>
      </c>
      <c r="AT212" s="21" t="s">
        <v>137</v>
      </c>
      <c r="AU212" s="21" t="s">
        <v>82</v>
      </c>
      <c r="AY212" s="21" t="s">
        <v>132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21" t="s">
        <v>80</v>
      </c>
      <c r="BK212" s="203">
        <f>ROUND(I212*H212,2)</f>
        <v>0</v>
      </c>
      <c r="BL212" s="21" t="s">
        <v>142</v>
      </c>
      <c r="BM212" s="21" t="s">
        <v>505</v>
      </c>
    </row>
    <row r="213" spans="2:47" s="1" customFormat="1" ht="40.5">
      <c r="B213" s="38"/>
      <c r="C213" s="60"/>
      <c r="D213" s="204" t="s">
        <v>145</v>
      </c>
      <c r="E213" s="60"/>
      <c r="F213" s="205" t="s">
        <v>282</v>
      </c>
      <c r="G213" s="60"/>
      <c r="H213" s="60"/>
      <c r="I213" s="160"/>
      <c r="J213" s="60"/>
      <c r="K213" s="60"/>
      <c r="L213" s="58"/>
      <c r="M213" s="206"/>
      <c r="N213" s="39"/>
      <c r="O213" s="39"/>
      <c r="P213" s="39"/>
      <c r="Q213" s="39"/>
      <c r="R213" s="39"/>
      <c r="S213" s="39"/>
      <c r="T213" s="75"/>
      <c r="AT213" s="21" t="s">
        <v>145</v>
      </c>
      <c r="AU213" s="21" t="s">
        <v>82</v>
      </c>
    </row>
    <row r="214" spans="2:63" s="10" customFormat="1" ht="37.35" customHeight="1">
      <c r="B214" s="173"/>
      <c r="C214" s="174"/>
      <c r="D214" s="175" t="s">
        <v>71</v>
      </c>
      <c r="E214" s="176" t="s">
        <v>283</v>
      </c>
      <c r="F214" s="176" t="s">
        <v>284</v>
      </c>
      <c r="G214" s="174"/>
      <c r="H214" s="174"/>
      <c r="I214" s="177"/>
      <c r="J214" s="178">
        <f>BK214</f>
        <v>0</v>
      </c>
      <c r="K214" s="174"/>
      <c r="L214" s="179"/>
      <c r="M214" s="180"/>
      <c r="N214" s="181"/>
      <c r="O214" s="181"/>
      <c r="P214" s="182">
        <f>P215+P219+P223</f>
        <v>0</v>
      </c>
      <c r="Q214" s="181"/>
      <c r="R214" s="182">
        <f>R215+R219+R223</f>
        <v>0.5863596799999999</v>
      </c>
      <c r="S214" s="181"/>
      <c r="T214" s="183">
        <f>T215+T219+T223</f>
        <v>0</v>
      </c>
      <c r="AR214" s="184" t="s">
        <v>82</v>
      </c>
      <c r="AT214" s="185" t="s">
        <v>71</v>
      </c>
      <c r="AU214" s="185" t="s">
        <v>72</v>
      </c>
      <c r="AY214" s="184" t="s">
        <v>132</v>
      </c>
      <c r="BK214" s="186">
        <f>BK215+BK219+BK223</f>
        <v>0</v>
      </c>
    </row>
    <row r="215" spans="2:63" s="10" customFormat="1" ht="19.9" customHeight="1">
      <c r="B215" s="173"/>
      <c r="C215" s="174"/>
      <c r="D215" s="189" t="s">
        <v>71</v>
      </c>
      <c r="E215" s="190" t="s">
        <v>506</v>
      </c>
      <c r="F215" s="190" t="s">
        <v>507</v>
      </c>
      <c r="G215" s="174"/>
      <c r="H215" s="174"/>
      <c r="I215" s="177"/>
      <c r="J215" s="191">
        <f>BK215</f>
        <v>0</v>
      </c>
      <c r="K215" s="174"/>
      <c r="L215" s="179"/>
      <c r="M215" s="180"/>
      <c r="N215" s="181"/>
      <c r="O215" s="181"/>
      <c r="P215" s="182">
        <f>SUM(P216:P218)</f>
        <v>0</v>
      </c>
      <c r="Q215" s="181"/>
      <c r="R215" s="182">
        <f>SUM(R216:R218)</f>
        <v>0</v>
      </c>
      <c r="S215" s="181"/>
      <c r="T215" s="183">
        <f>SUM(T216:T218)</f>
        <v>0</v>
      </c>
      <c r="AR215" s="184" t="s">
        <v>82</v>
      </c>
      <c r="AT215" s="185" t="s">
        <v>71</v>
      </c>
      <c r="AU215" s="185" t="s">
        <v>80</v>
      </c>
      <c r="AY215" s="184" t="s">
        <v>132</v>
      </c>
      <c r="BK215" s="186">
        <f>SUM(BK216:BK218)</f>
        <v>0</v>
      </c>
    </row>
    <row r="216" spans="2:65" s="1" customFormat="1" ht="16.5" customHeight="1">
      <c r="B216" s="38"/>
      <c r="C216" s="192" t="s">
        <v>301</v>
      </c>
      <c r="D216" s="192" t="s">
        <v>137</v>
      </c>
      <c r="E216" s="193" t="s">
        <v>508</v>
      </c>
      <c r="F216" s="194" t="s">
        <v>509</v>
      </c>
      <c r="G216" s="195" t="s">
        <v>510</v>
      </c>
      <c r="H216" s="196">
        <v>30.8</v>
      </c>
      <c r="I216" s="197"/>
      <c r="J216" s="198">
        <f>ROUND(I216*H216,2)</f>
        <v>0</v>
      </c>
      <c r="K216" s="194" t="s">
        <v>141</v>
      </c>
      <c r="L216" s="58"/>
      <c r="M216" s="199" t="s">
        <v>21</v>
      </c>
      <c r="N216" s="200" t="s">
        <v>43</v>
      </c>
      <c r="O216" s="39"/>
      <c r="P216" s="201">
        <f>O216*H216</f>
        <v>0</v>
      </c>
      <c r="Q216" s="201">
        <v>0</v>
      </c>
      <c r="R216" s="201">
        <f>Q216*H216</f>
        <v>0</v>
      </c>
      <c r="S216" s="201">
        <v>0</v>
      </c>
      <c r="T216" s="202">
        <f>S216*H216</f>
        <v>0</v>
      </c>
      <c r="AR216" s="21" t="s">
        <v>235</v>
      </c>
      <c r="AT216" s="21" t="s">
        <v>137</v>
      </c>
      <c r="AU216" s="21" t="s">
        <v>82</v>
      </c>
      <c r="AY216" s="21" t="s">
        <v>132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21" t="s">
        <v>80</v>
      </c>
      <c r="BK216" s="203">
        <f>ROUND(I216*H216,2)</f>
        <v>0</v>
      </c>
      <c r="BL216" s="21" t="s">
        <v>235</v>
      </c>
      <c r="BM216" s="21" t="s">
        <v>511</v>
      </c>
    </row>
    <row r="217" spans="2:47" s="1" customFormat="1" ht="13.5">
      <c r="B217" s="38"/>
      <c r="C217" s="60"/>
      <c r="D217" s="204" t="s">
        <v>145</v>
      </c>
      <c r="E217" s="60"/>
      <c r="F217" s="205" t="s">
        <v>512</v>
      </c>
      <c r="G217" s="60"/>
      <c r="H217" s="60"/>
      <c r="I217" s="160"/>
      <c r="J217" s="60"/>
      <c r="K217" s="60"/>
      <c r="L217" s="58"/>
      <c r="M217" s="206"/>
      <c r="N217" s="39"/>
      <c r="O217" s="39"/>
      <c r="P217" s="39"/>
      <c r="Q217" s="39"/>
      <c r="R217" s="39"/>
      <c r="S217" s="39"/>
      <c r="T217" s="75"/>
      <c r="AT217" s="21" t="s">
        <v>145</v>
      </c>
      <c r="AU217" s="21" t="s">
        <v>82</v>
      </c>
    </row>
    <row r="218" spans="2:51" s="11" customFormat="1" ht="13.5">
      <c r="B218" s="207"/>
      <c r="C218" s="208"/>
      <c r="D218" s="204" t="s">
        <v>147</v>
      </c>
      <c r="E218" s="209" t="s">
        <v>21</v>
      </c>
      <c r="F218" s="210" t="s">
        <v>513</v>
      </c>
      <c r="G218" s="208"/>
      <c r="H218" s="211">
        <v>30.8</v>
      </c>
      <c r="I218" s="212"/>
      <c r="J218" s="208"/>
      <c r="K218" s="208"/>
      <c r="L218" s="213"/>
      <c r="M218" s="214"/>
      <c r="N218" s="215"/>
      <c r="O218" s="215"/>
      <c r="P218" s="215"/>
      <c r="Q218" s="215"/>
      <c r="R218" s="215"/>
      <c r="S218" s="215"/>
      <c r="T218" s="216"/>
      <c r="AT218" s="217" t="s">
        <v>147</v>
      </c>
      <c r="AU218" s="217" t="s">
        <v>82</v>
      </c>
      <c r="AV218" s="11" t="s">
        <v>82</v>
      </c>
      <c r="AW218" s="11" t="s">
        <v>35</v>
      </c>
      <c r="AX218" s="11" t="s">
        <v>72</v>
      </c>
      <c r="AY218" s="217" t="s">
        <v>132</v>
      </c>
    </row>
    <row r="219" spans="2:63" s="10" customFormat="1" ht="29.85" customHeight="1">
      <c r="B219" s="173"/>
      <c r="C219" s="174"/>
      <c r="D219" s="189" t="s">
        <v>71</v>
      </c>
      <c r="E219" s="190" t="s">
        <v>514</v>
      </c>
      <c r="F219" s="190" t="s">
        <v>515</v>
      </c>
      <c r="G219" s="174"/>
      <c r="H219" s="174"/>
      <c r="I219" s="177"/>
      <c r="J219" s="191">
        <f>BK219</f>
        <v>0</v>
      </c>
      <c r="K219" s="174"/>
      <c r="L219" s="179"/>
      <c r="M219" s="180"/>
      <c r="N219" s="181"/>
      <c r="O219" s="181"/>
      <c r="P219" s="182">
        <f>SUM(P220:P222)</f>
        <v>0</v>
      </c>
      <c r="Q219" s="181"/>
      <c r="R219" s="182">
        <f>SUM(R220:R222)</f>
        <v>0</v>
      </c>
      <c r="S219" s="181"/>
      <c r="T219" s="183">
        <f>SUM(T220:T222)</f>
        <v>0</v>
      </c>
      <c r="AR219" s="184" t="s">
        <v>82</v>
      </c>
      <c r="AT219" s="185" t="s">
        <v>71</v>
      </c>
      <c r="AU219" s="185" t="s">
        <v>80</v>
      </c>
      <c r="AY219" s="184" t="s">
        <v>132</v>
      </c>
      <c r="BK219" s="186">
        <f>SUM(BK220:BK222)</f>
        <v>0</v>
      </c>
    </row>
    <row r="220" spans="2:65" s="1" customFormat="1" ht="16.5" customHeight="1">
      <c r="B220" s="38"/>
      <c r="C220" s="192" t="s">
        <v>307</v>
      </c>
      <c r="D220" s="192" t="s">
        <v>137</v>
      </c>
      <c r="E220" s="193" t="s">
        <v>516</v>
      </c>
      <c r="F220" s="194" t="s">
        <v>517</v>
      </c>
      <c r="G220" s="195" t="s">
        <v>510</v>
      </c>
      <c r="H220" s="196">
        <v>2</v>
      </c>
      <c r="I220" s="197"/>
      <c r="J220" s="198">
        <f>ROUND(I220*H220,2)</f>
        <v>0</v>
      </c>
      <c r="K220" s="194" t="s">
        <v>141</v>
      </c>
      <c r="L220" s="58"/>
      <c r="M220" s="199" t="s">
        <v>21</v>
      </c>
      <c r="N220" s="200" t="s">
        <v>43</v>
      </c>
      <c r="O220" s="39"/>
      <c r="P220" s="201">
        <f>O220*H220</f>
        <v>0</v>
      </c>
      <c r="Q220" s="201">
        <v>0</v>
      </c>
      <c r="R220" s="201">
        <f>Q220*H220</f>
        <v>0</v>
      </c>
      <c r="S220" s="201">
        <v>0</v>
      </c>
      <c r="T220" s="202">
        <f>S220*H220</f>
        <v>0</v>
      </c>
      <c r="AR220" s="21" t="s">
        <v>235</v>
      </c>
      <c r="AT220" s="21" t="s">
        <v>137</v>
      </c>
      <c r="AU220" s="21" t="s">
        <v>82</v>
      </c>
      <c r="AY220" s="21" t="s">
        <v>132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21" t="s">
        <v>80</v>
      </c>
      <c r="BK220" s="203">
        <f>ROUND(I220*H220,2)</f>
        <v>0</v>
      </c>
      <c r="BL220" s="21" t="s">
        <v>235</v>
      </c>
      <c r="BM220" s="21" t="s">
        <v>518</v>
      </c>
    </row>
    <row r="221" spans="2:47" s="1" customFormat="1" ht="13.5">
      <c r="B221" s="38"/>
      <c r="C221" s="60"/>
      <c r="D221" s="204" t="s">
        <v>145</v>
      </c>
      <c r="E221" s="60"/>
      <c r="F221" s="205" t="s">
        <v>519</v>
      </c>
      <c r="G221" s="60"/>
      <c r="H221" s="60"/>
      <c r="I221" s="160"/>
      <c r="J221" s="60"/>
      <c r="K221" s="60"/>
      <c r="L221" s="58"/>
      <c r="M221" s="206"/>
      <c r="N221" s="39"/>
      <c r="O221" s="39"/>
      <c r="P221" s="39"/>
      <c r="Q221" s="39"/>
      <c r="R221" s="39"/>
      <c r="S221" s="39"/>
      <c r="T221" s="75"/>
      <c r="AT221" s="21" t="s">
        <v>145</v>
      </c>
      <c r="AU221" s="21" t="s">
        <v>82</v>
      </c>
    </row>
    <row r="222" spans="2:51" s="11" customFormat="1" ht="13.5">
      <c r="B222" s="207"/>
      <c r="C222" s="208"/>
      <c r="D222" s="204" t="s">
        <v>147</v>
      </c>
      <c r="E222" s="209" t="s">
        <v>21</v>
      </c>
      <c r="F222" s="210" t="s">
        <v>520</v>
      </c>
      <c r="G222" s="208"/>
      <c r="H222" s="211">
        <v>2</v>
      </c>
      <c r="I222" s="212"/>
      <c r="J222" s="208"/>
      <c r="K222" s="208"/>
      <c r="L222" s="213"/>
      <c r="M222" s="214"/>
      <c r="N222" s="215"/>
      <c r="O222" s="215"/>
      <c r="P222" s="215"/>
      <c r="Q222" s="215"/>
      <c r="R222" s="215"/>
      <c r="S222" s="215"/>
      <c r="T222" s="216"/>
      <c r="AT222" s="217" t="s">
        <v>147</v>
      </c>
      <c r="AU222" s="217" t="s">
        <v>82</v>
      </c>
      <c r="AV222" s="11" t="s">
        <v>82</v>
      </c>
      <c r="AW222" s="11" t="s">
        <v>35</v>
      </c>
      <c r="AX222" s="11" t="s">
        <v>72</v>
      </c>
      <c r="AY222" s="217" t="s">
        <v>132</v>
      </c>
    </row>
    <row r="223" spans="2:63" s="10" customFormat="1" ht="29.85" customHeight="1">
      <c r="B223" s="173"/>
      <c r="C223" s="174"/>
      <c r="D223" s="189" t="s">
        <v>71</v>
      </c>
      <c r="E223" s="190" t="s">
        <v>285</v>
      </c>
      <c r="F223" s="190" t="s">
        <v>286</v>
      </c>
      <c r="G223" s="174"/>
      <c r="H223" s="174"/>
      <c r="I223" s="177"/>
      <c r="J223" s="191">
        <f>BK223</f>
        <v>0</v>
      </c>
      <c r="K223" s="174"/>
      <c r="L223" s="179"/>
      <c r="M223" s="180"/>
      <c r="N223" s="181"/>
      <c r="O223" s="181"/>
      <c r="P223" s="182">
        <f>SUM(P224:P257)</f>
        <v>0</v>
      </c>
      <c r="Q223" s="181"/>
      <c r="R223" s="182">
        <f>SUM(R224:R257)</f>
        <v>0.5863596799999999</v>
      </c>
      <c r="S223" s="181"/>
      <c r="T223" s="183">
        <f>SUM(T224:T257)</f>
        <v>0</v>
      </c>
      <c r="AR223" s="184" t="s">
        <v>82</v>
      </c>
      <c r="AT223" s="185" t="s">
        <v>71</v>
      </c>
      <c r="AU223" s="185" t="s">
        <v>80</v>
      </c>
      <c r="AY223" s="184" t="s">
        <v>132</v>
      </c>
      <c r="BK223" s="186">
        <f>SUM(BK224:BK257)</f>
        <v>0</v>
      </c>
    </row>
    <row r="224" spans="2:65" s="1" customFormat="1" ht="16.5" customHeight="1">
      <c r="B224" s="38"/>
      <c r="C224" s="192" t="s">
        <v>318</v>
      </c>
      <c r="D224" s="192" t="s">
        <v>137</v>
      </c>
      <c r="E224" s="193" t="s">
        <v>288</v>
      </c>
      <c r="F224" s="194" t="s">
        <v>289</v>
      </c>
      <c r="G224" s="195" t="s">
        <v>140</v>
      </c>
      <c r="H224" s="196">
        <v>96</v>
      </c>
      <c r="I224" s="197"/>
      <c r="J224" s="198">
        <f>ROUND(I224*H224,2)</f>
        <v>0</v>
      </c>
      <c r="K224" s="194" t="s">
        <v>141</v>
      </c>
      <c r="L224" s="58"/>
      <c r="M224" s="199" t="s">
        <v>21</v>
      </c>
      <c r="N224" s="200" t="s">
        <v>43</v>
      </c>
      <c r="O224" s="39"/>
      <c r="P224" s="201">
        <f>O224*H224</f>
        <v>0</v>
      </c>
      <c r="Q224" s="201">
        <v>0</v>
      </c>
      <c r="R224" s="201">
        <f>Q224*H224</f>
        <v>0</v>
      </c>
      <c r="S224" s="201">
        <v>0</v>
      </c>
      <c r="T224" s="202">
        <f>S224*H224</f>
        <v>0</v>
      </c>
      <c r="AR224" s="21" t="s">
        <v>235</v>
      </c>
      <c r="AT224" s="21" t="s">
        <v>137</v>
      </c>
      <c r="AU224" s="21" t="s">
        <v>82</v>
      </c>
      <c r="AY224" s="21" t="s">
        <v>132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21" t="s">
        <v>80</v>
      </c>
      <c r="BK224" s="203">
        <f>ROUND(I224*H224,2)</f>
        <v>0</v>
      </c>
      <c r="BL224" s="21" t="s">
        <v>235</v>
      </c>
      <c r="BM224" s="21" t="s">
        <v>521</v>
      </c>
    </row>
    <row r="225" spans="2:47" s="1" customFormat="1" ht="13.5">
      <c r="B225" s="38"/>
      <c r="C225" s="60"/>
      <c r="D225" s="204" t="s">
        <v>145</v>
      </c>
      <c r="E225" s="60"/>
      <c r="F225" s="205" t="s">
        <v>291</v>
      </c>
      <c r="G225" s="60"/>
      <c r="H225" s="60"/>
      <c r="I225" s="160"/>
      <c r="J225" s="60"/>
      <c r="K225" s="60"/>
      <c r="L225" s="58"/>
      <c r="M225" s="206"/>
      <c r="N225" s="39"/>
      <c r="O225" s="39"/>
      <c r="P225" s="39"/>
      <c r="Q225" s="39"/>
      <c r="R225" s="39"/>
      <c r="S225" s="39"/>
      <c r="T225" s="75"/>
      <c r="AT225" s="21" t="s">
        <v>145</v>
      </c>
      <c r="AU225" s="21" t="s">
        <v>82</v>
      </c>
    </row>
    <row r="226" spans="2:51" s="11" customFormat="1" ht="13.5">
      <c r="B226" s="207"/>
      <c r="C226" s="208"/>
      <c r="D226" s="218" t="s">
        <v>147</v>
      </c>
      <c r="E226" s="219" t="s">
        <v>21</v>
      </c>
      <c r="F226" s="220" t="s">
        <v>484</v>
      </c>
      <c r="G226" s="208"/>
      <c r="H226" s="221">
        <v>96</v>
      </c>
      <c r="I226" s="212"/>
      <c r="J226" s="208"/>
      <c r="K226" s="208"/>
      <c r="L226" s="213"/>
      <c r="M226" s="214"/>
      <c r="N226" s="215"/>
      <c r="O226" s="215"/>
      <c r="P226" s="215"/>
      <c r="Q226" s="215"/>
      <c r="R226" s="215"/>
      <c r="S226" s="215"/>
      <c r="T226" s="216"/>
      <c r="AT226" s="217" t="s">
        <v>147</v>
      </c>
      <c r="AU226" s="217" t="s">
        <v>82</v>
      </c>
      <c r="AV226" s="11" t="s">
        <v>82</v>
      </c>
      <c r="AW226" s="11" t="s">
        <v>35</v>
      </c>
      <c r="AX226" s="11" t="s">
        <v>72</v>
      </c>
      <c r="AY226" s="217" t="s">
        <v>132</v>
      </c>
    </row>
    <row r="227" spans="2:65" s="1" customFormat="1" ht="16.5" customHeight="1">
      <c r="B227" s="38"/>
      <c r="C227" s="224" t="s">
        <v>324</v>
      </c>
      <c r="D227" s="224" t="s">
        <v>294</v>
      </c>
      <c r="E227" s="225" t="s">
        <v>295</v>
      </c>
      <c r="F227" s="226" t="s">
        <v>296</v>
      </c>
      <c r="G227" s="227" t="s">
        <v>140</v>
      </c>
      <c r="H227" s="228">
        <v>110.4</v>
      </c>
      <c r="I227" s="229"/>
      <c r="J227" s="230">
        <f>ROUND(I227*H227,2)</f>
        <v>0</v>
      </c>
      <c r="K227" s="226" t="s">
        <v>141</v>
      </c>
      <c r="L227" s="231"/>
      <c r="M227" s="232" t="s">
        <v>21</v>
      </c>
      <c r="N227" s="233" t="s">
        <v>43</v>
      </c>
      <c r="O227" s="39"/>
      <c r="P227" s="201">
        <f>O227*H227</f>
        <v>0</v>
      </c>
      <c r="Q227" s="201">
        <v>0.00035</v>
      </c>
      <c r="R227" s="201">
        <f>Q227*H227</f>
        <v>0.03864</v>
      </c>
      <c r="S227" s="201">
        <v>0</v>
      </c>
      <c r="T227" s="202">
        <f>S227*H227</f>
        <v>0</v>
      </c>
      <c r="AR227" s="21" t="s">
        <v>297</v>
      </c>
      <c r="AT227" s="21" t="s">
        <v>294</v>
      </c>
      <c r="AU227" s="21" t="s">
        <v>82</v>
      </c>
      <c r="AY227" s="21" t="s">
        <v>132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1" t="s">
        <v>80</v>
      </c>
      <c r="BK227" s="203">
        <f>ROUND(I227*H227,2)</f>
        <v>0</v>
      </c>
      <c r="BL227" s="21" t="s">
        <v>235</v>
      </c>
      <c r="BM227" s="21" t="s">
        <v>522</v>
      </c>
    </row>
    <row r="228" spans="2:47" s="1" customFormat="1" ht="13.5">
      <c r="B228" s="38"/>
      <c r="C228" s="60"/>
      <c r="D228" s="204" t="s">
        <v>145</v>
      </c>
      <c r="E228" s="60"/>
      <c r="F228" s="205" t="s">
        <v>299</v>
      </c>
      <c r="G228" s="60"/>
      <c r="H228" s="60"/>
      <c r="I228" s="160"/>
      <c r="J228" s="60"/>
      <c r="K228" s="60"/>
      <c r="L228" s="58"/>
      <c r="M228" s="206"/>
      <c r="N228" s="39"/>
      <c r="O228" s="39"/>
      <c r="P228" s="39"/>
      <c r="Q228" s="39"/>
      <c r="R228" s="39"/>
      <c r="S228" s="39"/>
      <c r="T228" s="75"/>
      <c r="AT228" s="21" t="s">
        <v>145</v>
      </c>
      <c r="AU228" s="21" t="s">
        <v>82</v>
      </c>
    </row>
    <row r="229" spans="2:51" s="11" customFormat="1" ht="13.5">
      <c r="B229" s="207"/>
      <c r="C229" s="208"/>
      <c r="D229" s="218" t="s">
        <v>147</v>
      </c>
      <c r="E229" s="208"/>
      <c r="F229" s="220" t="s">
        <v>523</v>
      </c>
      <c r="G229" s="208"/>
      <c r="H229" s="221">
        <v>110.4</v>
      </c>
      <c r="I229" s="212"/>
      <c r="J229" s="208"/>
      <c r="K229" s="208"/>
      <c r="L229" s="213"/>
      <c r="M229" s="214"/>
      <c r="N229" s="215"/>
      <c r="O229" s="215"/>
      <c r="P229" s="215"/>
      <c r="Q229" s="215"/>
      <c r="R229" s="215"/>
      <c r="S229" s="215"/>
      <c r="T229" s="216"/>
      <c r="AT229" s="217" t="s">
        <v>147</v>
      </c>
      <c r="AU229" s="217" t="s">
        <v>82</v>
      </c>
      <c r="AV229" s="11" t="s">
        <v>82</v>
      </c>
      <c r="AW229" s="11" t="s">
        <v>6</v>
      </c>
      <c r="AX229" s="11" t="s">
        <v>80</v>
      </c>
      <c r="AY229" s="217" t="s">
        <v>132</v>
      </c>
    </row>
    <row r="230" spans="2:65" s="1" customFormat="1" ht="16.5" customHeight="1">
      <c r="B230" s="38"/>
      <c r="C230" s="192" t="s">
        <v>329</v>
      </c>
      <c r="D230" s="192" t="s">
        <v>137</v>
      </c>
      <c r="E230" s="193" t="s">
        <v>302</v>
      </c>
      <c r="F230" s="194" t="s">
        <v>303</v>
      </c>
      <c r="G230" s="195" t="s">
        <v>140</v>
      </c>
      <c r="H230" s="196">
        <v>54.969</v>
      </c>
      <c r="I230" s="197"/>
      <c r="J230" s="198">
        <f>ROUND(I230*H230,2)</f>
        <v>0</v>
      </c>
      <c r="K230" s="194" t="s">
        <v>141</v>
      </c>
      <c r="L230" s="58"/>
      <c r="M230" s="199" t="s">
        <v>21</v>
      </c>
      <c r="N230" s="200" t="s">
        <v>43</v>
      </c>
      <c r="O230" s="39"/>
      <c r="P230" s="201">
        <f>O230*H230</f>
        <v>0</v>
      </c>
      <c r="Q230" s="201">
        <v>0.00012</v>
      </c>
      <c r="R230" s="201">
        <f>Q230*H230</f>
        <v>0.00659628</v>
      </c>
      <c r="S230" s="201">
        <v>0</v>
      </c>
      <c r="T230" s="202">
        <f>S230*H230</f>
        <v>0</v>
      </c>
      <c r="AR230" s="21" t="s">
        <v>235</v>
      </c>
      <c r="AT230" s="21" t="s">
        <v>137</v>
      </c>
      <c r="AU230" s="21" t="s">
        <v>82</v>
      </c>
      <c r="AY230" s="21" t="s">
        <v>132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21" t="s">
        <v>80</v>
      </c>
      <c r="BK230" s="203">
        <f>ROUND(I230*H230,2)</f>
        <v>0</v>
      </c>
      <c r="BL230" s="21" t="s">
        <v>235</v>
      </c>
      <c r="BM230" s="21" t="s">
        <v>524</v>
      </c>
    </row>
    <row r="231" spans="2:47" s="1" customFormat="1" ht="27">
      <c r="B231" s="38"/>
      <c r="C231" s="60"/>
      <c r="D231" s="204" t="s">
        <v>145</v>
      </c>
      <c r="E231" s="60"/>
      <c r="F231" s="205" t="s">
        <v>305</v>
      </c>
      <c r="G231" s="60"/>
      <c r="H231" s="60"/>
      <c r="I231" s="160"/>
      <c r="J231" s="60"/>
      <c r="K231" s="60"/>
      <c r="L231" s="58"/>
      <c r="M231" s="206"/>
      <c r="N231" s="39"/>
      <c r="O231" s="39"/>
      <c r="P231" s="39"/>
      <c r="Q231" s="39"/>
      <c r="R231" s="39"/>
      <c r="S231" s="39"/>
      <c r="T231" s="75"/>
      <c r="AT231" s="21" t="s">
        <v>145</v>
      </c>
      <c r="AU231" s="21" t="s">
        <v>82</v>
      </c>
    </row>
    <row r="232" spans="2:51" s="11" customFormat="1" ht="13.5">
      <c r="B232" s="207"/>
      <c r="C232" s="208"/>
      <c r="D232" s="204" t="s">
        <v>147</v>
      </c>
      <c r="E232" s="209" t="s">
        <v>21</v>
      </c>
      <c r="F232" s="210" t="s">
        <v>525</v>
      </c>
      <c r="G232" s="208"/>
      <c r="H232" s="211">
        <v>8.644</v>
      </c>
      <c r="I232" s="212"/>
      <c r="J232" s="208"/>
      <c r="K232" s="208"/>
      <c r="L232" s="213"/>
      <c r="M232" s="214"/>
      <c r="N232" s="215"/>
      <c r="O232" s="215"/>
      <c r="P232" s="215"/>
      <c r="Q232" s="215"/>
      <c r="R232" s="215"/>
      <c r="S232" s="215"/>
      <c r="T232" s="216"/>
      <c r="AT232" s="217" t="s">
        <v>147</v>
      </c>
      <c r="AU232" s="217" t="s">
        <v>82</v>
      </c>
      <c r="AV232" s="11" t="s">
        <v>82</v>
      </c>
      <c r="AW232" s="11" t="s">
        <v>35</v>
      </c>
      <c r="AX232" s="11" t="s">
        <v>72</v>
      </c>
      <c r="AY232" s="217" t="s">
        <v>132</v>
      </c>
    </row>
    <row r="233" spans="2:51" s="11" customFormat="1" ht="13.5">
      <c r="B233" s="207"/>
      <c r="C233" s="208"/>
      <c r="D233" s="204" t="s">
        <v>147</v>
      </c>
      <c r="E233" s="209" t="s">
        <v>21</v>
      </c>
      <c r="F233" s="210" t="s">
        <v>526</v>
      </c>
      <c r="G233" s="208"/>
      <c r="H233" s="211">
        <v>14.286</v>
      </c>
      <c r="I233" s="212"/>
      <c r="J233" s="208"/>
      <c r="K233" s="208"/>
      <c r="L233" s="213"/>
      <c r="M233" s="214"/>
      <c r="N233" s="215"/>
      <c r="O233" s="215"/>
      <c r="P233" s="215"/>
      <c r="Q233" s="215"/>
      <c r="R233" s="215"/>
      <c r="S233" s="215"/>
      <c r="T233" s="216"/>
      <c r="AT233" s="217" t="s">
        <v>147</v>
      </c>
      <c r="AU233" s="217" t="s">
        <v>82</v>
      </c>
      <c r="AV233" s="11" t="s">
        <v>82</v>
      </c>
      <c r="AW233" s="11" t="s">
        <v>35</v>
      </c>
      <c r="AX233" s="11" t="s">
        <v>72</v>
      </c>
      <c r="AY233" s="217" t="s">
        <v>132</v>
      </c>
    </row>
    <row r="234" spans="2:51" s="11" customFormat="1" ht="13.5">
      <c r="B234" s="207"/>
      <c r="C234" s="208"/>
      <c r="D234" s="204" t="s">
        <v>147</v>
      </c>
      <c r="E234" s="209" t="s">
        <v>21</v>
      </c>
      <c r="F234" s="210" t="s">
        <v>527</v>
      </c>
      <c r="G234" s="208"/>
      <c r="H234" s="211">
        <v>20.191</v>
      </c>
      <c r="I234" s="212"/>
      <c r="J234" s="208"/>
      <c r="K234" s="208"/>
      <c r="L234" s="213"/>
      <c r="M234" s="214"/>
      <c r="N234" s="215"/>
      <c r="O234" s="215"/>
      <c r="P234" s="215"/>
      <c r="Q234" s="215"/>
      <c r="R234" s="215"/>
      <c r="S234" s="215"/>
      <c r="T234" s="216"/>
      <c r="AT234" s="217" t="s">
        <v>147</v>
      </c>
      <c r="AU234" s="217" t="s">
        <v>82</v>
      </c>
      <c r="AV234" s="11" t="s">
        <v>82</v>
      </c>
      <c r="AW234" s="11" t="s">
        <v>35</v>
      </c>
      <c r="AX234" s="11" t="s">
        <v>72</v>
      </c>
      <c r="AY234" s="217" t="s">
        <v>132</v>
      </c>
    </row>
    <row r="235" spans="2:51" s="11" customFormat="1" ht="13.5">
      <c r="B235" s="207"/>
      <c r="C235" s="208"/>
      <c r="D235" s="218" t="s">
        <v>147</v>
      </c>
      <c r="E235" s="219" t="s">
        <v>21</v>
      </c>
      <c r="F235" s="220" t="s">
        <v>528</v>
      </c>
      <c r="G235" s="208"/>
      <c r="H235" s="221">
        <v>11.848</v>
      </c>
      <c r="I235" s="212"/>
      <c r="J235" s="208"/>
      <c r="K235" s="208"/>
      <c r="L235" s="213"/>
      <c r="M235" s="214"/>
      <c r="N235" s="215"/>
      <c r="O235" s="215"/>
      <c r="P235" s="215"/>
      <c r="Q235" s="215"/>
      <c r="R235" s="215"/>
      <c r="S235" s="215"/>
      <c r="T235" s="216"/>
      <c r="AT235" s="217" t="s">
        <v>147</v>
      </c>
      <c r="AU235" s="217" t="s">
        <v>82</v>
      </c>
      <c r="AV235" s="11" t="s">
        <v>82</v>
      </c>
      <c r="AW235" s="11" t="s">
        <v>35</v>
      </c>
      <c r="AX235" s="11" t="s">
        <v>72</v>
      </c>
      <c r="AY235" s="217" t="s">
        <v>132</v>
      </c>
    </row>
    <row r="236" spans="2:65" s="1" customFormat="1" ht="16.5" customHeight="1">
      <c r="B236" s="38"/>
      <c r="C236" s="192" t="s">
        <v>335</v>
      </c>
      <c r="D236" s="192" t="s">
        <v>137</v>
      </c>
      <c r="E236" s="193" t="s">
        <v>308</v>
      </c>
      <c r="F236" s="194" t="s">
        <v>309</v>
      </c>
      <c r="G236" s="195" t="s">
        <v>140</v>
      </c>
      <c r="H236" s="196">
        <v>503.62</v>
      </c>
      <c r="I236" s="197"/>
      <c r="J236" s="198">
        <f>ROUND(I236*H236,2)</f>
        <v>0</v>
      </c>
      <c r="K236" s="194" t="s">
        <v>141</v>
      </c>
      <c r="L236" s="58"/>
      <c r="M236" s="199" t="s">
        <v>21</v>
      </c>
      <c r="N236" s="200" t="s">
        <v>43</v>
      </c>
      <c r="O236" s="39"/>
      <c r="P236" s="201">
        <f>O236*H236</f>
        <v>0</v>
      </c>
      <c r="Q236" s="201">
        <v>0.00013</v>
      </c>
      <c r="R236" s="201">
        <f>Q236*H236</f>
        <v>0.06547059999999999</v>
      </c>
      <c r="S236" s="201">
        <v>0</v>
      </c>
      <c r="T236" s="202">
        <f>S236*H236</f>
        <v>0</v>
      </c>
      <c r="AR236" s="21" t="s">
        <v>235</v>
      </c>
      <c r="AT236" s="21" t="s">
        <v>137</v>
      </c>
      <c r="AU236" s="21" t="s">
        <v>82</v>
      </c>
      <c r="AY236" s="21" t="s">
        <v>132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21" t="s">
        <v>80</v>
      </c>
      <c r="BK236" s="203">
        <f>ROUND(I236*H236,2)</f>
        <v>0</v>
      </c>
      <c r="BL236" s="21" t="s">
        <v>235</v>
      </c>
      <c r="BM236" s="21" t="s">
        <v>529</v>
      </c>
    </row>
    <row r="237" spans="2:47" s="1" customFormat="1" ht="27">
      <c r="B237" s="38"/>
      <c r="C237" s="60"/>
      <c r="D237" s="204" t="s">
        <v>145</v>
      </c>
      <c r="E237" s="60"/>
      <c r="F237" s="205" t="s">
        <v>311</v>
      </c>
      <c r="G237" s="60"/>
      <c r="H237" s="60"/>
      <c r="I237" s="160"/>
      <c r="J237" s="60"/>
      <c r="K237" s="60"/>
      <c r="L237" s="58"/>
      <c r="M237" s="206"/>
      <c r="N237" s="39"/>
      <c r="O237" s="39"/>
      <c r="P237" s="39"/>
      <c r="Q237" s="39"/>
      <c r="R237" s="39"/>
      <c r="S237" s="39"/>
      <c r="T237" s="75"/>
      <c r="AT237" s="21" t="s">
        <v>145</v>
      </c>
      <c r="AU237" s="21" t="s">
        <v>82</v>
      </c>
    </row>
    <row r="238" spans="2:51" s="11" customFormat="1" ht="13.5">
      <c r="B238" s="207"/>
      <c r="C238" s="208"/>
      <c r="D238" s="204" t="s">
        <v>147</v>
      </c>
      <c r="E238" s="209" t="s">
        <v>21</v>
      </c>
      <c r="F238" s="210" t="s">
        <v>420</v>
      </c>
      <c r="G238" s="208"/>
      <c r="H238" s="211">
        <v>92.33</v>
      </c>
      <c r="I238" s="212"/>
      <c r="J238" s="208"/>
      <c r="K238" s="208"/>
      <c r="L238" s="213"/>
      <c r="M238" s="214"/>
      <c r="N238" s="215"/>
      <c r="O238" s="215"/>
      <c r="P238" s="215"/>
      <c r="Q238" s="215"/>
      <c r="R238" s="215"/>
      <c r="S238" s="215"/>
      <c r="T238" s="216"/>
      <c r="AT238" s="217" t="s">
        <v>147</v>
      </c>
      <c r="AU238" s="217" t="s">
        <v>82</v>
      </c>
      <c r="AV238" s="11" t="s">
        <v>82</v>
      </c>
      <c r="AW238" s="11" t="s">
        <v>35</v>
      </c>
      <c r="AX238" s="11" t="s">
        <v>72</v>
      </c>
      <c r="AY238" s="217" t="s">
        <v>132</v>
      </c>
    </row>
    <row r="239" spans="2:51" s="11" customFormat="1" ht="13.5">
      <c r="B239" s="207"/>
      <c r="C239" s="208"/>
      <c r="D239" s="204" t="s">
        <v>147</v>
      </c>
      <c r="E239" s="209" t="s">
        <v>21</v>
      </c>
      <c r="F239" s="210" t="s">
        <v>422</v>
      </c>
      <c r="G239" s="208"/>
      <c r="H239" s="211">
        <v>184.99</v>
      </c>
      <c r="I239" s="212"/>
      <c r="J239" s="208"/>
      <c r="K239" s="208"/>
      <c r="L239" s="213"/>
      <c r="M239" s="214"/>
      <c r="N239" s="215"/>
      <c r="O239" s="215"/>
      <c r="P239" s="215"/>
      <c r="Q239" s="215"/>
      <c r="R239" s="215"/>
      <c r="S239" s="215"/>
      <c r="T239" s="216"/>
      <c r="AT239" s="217" t="s">
        <v>147</v>
      </c>
      <c r="AU239" s="217" t="s">
        <v>82</v>
      </c>
      <c r="AV239" s="11" t="s">
        <v>82</v>
      </c>
      <c r="AW239" s="11" t="s">
        <v>35</v>
      </c>
      <c r="AX239" s="11" t="s">
        <v>72</v>
      </c>
      <c r="AY239" s="217" t="s">
        <v>132</v>
      </c>
    </row>
    <row r="240" spans="2:51" s="11" customFormat="1" ht="13.5">
      <c r="B240" s="207"/>
      <c r="C240" s="208"/>
      <c r="D240" s="204" t="s">
        <v>147</v>
      </c>
      <c r="E240" s="209" t="s">
        <v>21</v>
      </c>
      <c r="F240" s="210" t="s">
        <v>424</v>
      </c>
      <c r="G240" s="208"/>
      <c r="H240" s="211">
        <v>151.44</v>
      </c>
      <c r="I240" s="212"/>
      <c r="J240" s="208"/>
      <c r="K240" s="208"/>
      <c r="L240" s="213"/>
      <c r="M240" s="214"/>
      <c r="N240" s="215"/>
      <c r="O240" s="215"/>
      <c r="P240" s="215"/>
      <c r="Q240" s="215"/>
      <c r="R240" s="215"/>
      <c r="S240" s="215"/>
      <c r="T240" s="216"/>
      <c r="AT240" s="217" t="s">
        <v>147</v>
      </c>
      <c r="AU240" s="217" t="s">
        <v>82</v>
      </c>
      <c r="AV240" s="11" t="s">
        <v>82</v>
      </c>
      <c r="AW240" s="11" t="s">
        <v>35</v>
      </c>
      <c r="AX240" s="11" t="s">
        <v>72</v>
      </c>
      <c r="AY240" s="217" t="s">
        <v>132</v>
      </c>
    </row>
    <row r="241" spans="2:51" s="11" customFormat="1" ht="13.5">
      <c r="B241" s="207"/>
      <c r="C241" s="208"/>
      <c r="D241" s="218" t="s">
        <v>147</v>
      </c>
      <c r="E241" s="219" t="s">
        <v>21</v>
      </c>
      <c r="F241" s="220" t="s">
        <v>426</v>
      </c>
      <c r="G241" s="208"/>
      <c r="H241" s="221">
        <v>74.86</v>
      </c>
      <c r="I241" s="212"/>
      <c r="J241" s="208"/>
      <c r="K241" s="208"/>
      <c r="L241" s="213"/>
      <c r="M241" s="214"/>
      <c r="N241" s="215"/>
      <c r="O241" s="215"/>
      <c r="P241" s="215"/>
      <c r="Q241" s="215"/>
      <c r="R241" s="215"/>
      <c r="S241" s="215"/>
      <c r="T241" s="216"/>
      <c r="AT241" s="217" t="s">
        <v>147</v>
      </c>
      <c r="AU241" s="217" t="s">
        <v>82</v>
      </c>
      <c r="AV241" s="11" t="s">
        <v>82</v>
      </c>
      <c r="AW241" s="11" t="s">
        <v>35</v>
      </c>
      <c r="AX241" s="11" t="s">
        <v>72</v>
      </c>
      <c r="AY241" s="217" t="s">
        <v>132</v>
      </c>
    </row>
    <row r="242" spans="2:65" s="1" customFormat="1" ht="16.5" customHeight="1">
      <c r="B242" s="38"/>
      <c r="C242" s="192" t="s">
        <v>297</v>
      </c>
      <c r="D242" s="192" t="s">
        <v>137</v>
      </c>
      <c r="E242" s="193" t="s">
        <v>319</v>
      </c>
      <c r="F242" s="194" t="s">
        <v>320</v>
      </c>
      <c r="G242" s="195" t="s">
        <v>140</v>
      </c>
      <c r="H242" s="196">
        <v>503.62</v>
      </c>
      <c r="I242" s="197"/>
      <c r="J242" s="198">
        <f>ROUND(I242*H242,2)</f>
        <v>0</v>
      </c>
      <c r="K242" s="194" t="s">
        <v>141</v>
      </c>
      <c r="L242" s="58"/>
      <c r="M242" s="199" t="s">
        <v>21</v>
      </c>
      <c r="N242" s="200" t="s">
        <v>43</v>
      </c>
      <c r="O242" s="39"/>
      <c r="P242" s="201">
        <f>O242*H242</f>
        <v>0</v>
      </c>
      <c r="Q242" s="201">
        <v>0.00092</v>
      </c>
      <c r="R242" s="201">
        <f>Q242*H242</f>
        <v>0.46333040000000003</v>
      </c>
      <c r="S242" s="201">
        <v>0</v>
      </c>
      <c r="T242" s="202">
        <f>S242*H242</f>
        <v>0</v>
      </c>
      <c r="AR242" s="21" t="s">
        <v>235</v>
      </c>
      <c r="AT242" s="21" t="s">
        <v>137</v>
      </c>
      <c r="AU242" s="21" t="s">
        <v>82</v>
      </c>
      <c r="AY242" s="21" t="s">
        <v>132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21" t="s">
        <v>80</v>
      </c>
      <c r="BK242" s="203">
        <f>ROUND(I242*H242,2)</f>
        <v>0</v>
      </c>
      <c r="BL242" s="21" t="s">
        <v>235</v>
      </c>
      <c r="BM242" s="21" t="s">
        <v>530</v>
      </c>
    </row>
    <row r="243" spans="2:47" s="1" customFormat="1" ht="27">
      <c r="B243" s="38"/>
      <c r="C243" s="60"/>
      <c r="D243" s="204" t="s">
        <v>145</v>
      </c>
      <c r="E243" s="60"/>
      <c r="F243" s="205" t="s">
        <v>322</v>
      </c>
      <c r="G243" s="60"/>
      <c r="H243" s="60"/>
      <c r="I243" s="160"/>
      <c r="J243" s="60"/>
      <c r="K243" s="60"/>
      <c r="L243" s="58"/>
      <c r="M243" s="206"/>
      <c r="N243" s="39"/>
      <c r="O243" s="39"/>
      <c r="P243" s="39"/>
      <c r="Q243" s="39"/>
      <c r="R243" s="39"/>
      <c r="S243" s="39"/>
      <c r="T243" s="75"/>
      <c r="AT243" s="21" t="s">
        <v>145</v>
      </c>
      <c r="AU243" s="21" t="s">
        <v>82</v>
      </c>
    </row>
    <row r="244" spans="2:51" s="11" customFormat="1" ht="13.5">
      <c r="B244" s="207"/>
      <c r="C244" s="208"/>
      <c r="D244" s="218" t="s">
        <v>147</v>
      </c>
      <c r="E244" s="219" t="s">
        <v>21</v>
      </c>
      <c r="F244" s="220" t="s">
        <v>531</v>
      </c>
      <c r="G244" s="208"/>
      <c r="H244" s="221">
        <v>503.62</v>
      </c>
      <c r="I244" s="212"/>
      <c r="J244" s="208"/>
      <c r="K244" s="208"/>
      <c r="L244" s="213"/>
      <c r="M244" s="214"/>
      <c r="N244" s="215"/>
      <c r="O244" s="215"/>
      <c r="P244" s="215"/>
      <c r="Q244" s="215"/>
      <c r="R244" s="215"/>
      <c r="S244" s="215"/>
      <c r="T244" s="216"/>
      <c r="AT244" s="217" t="s">
        <v>147</v>
      </c>
      <c r="AU244" s="217" t="s">
        <v>82</v>
      </c>
      <c r="AV244" s="11" t="s">
        <v>82</v>
      </c>
      <c r="AW244" s="11" t="s">
        <v>35</v>
      </c>
      <c r="AX244" s="11" t="s">
        <v>72</v>
      </c>
      <c r="AY244" s="217" t="s">
        <v>132</v>
      </c>
    </row>
    <row r="245" spans="2:65" s="1" customFormat="1" ht="25.5" customHeight="1">
      <c r="B245" s="38"/>
      <c r="C245" s="192" t="s">
        <v>344</v>
      </c>
      <c r="D245" s="192" t="s">
        <v>137</v>
      </c>
      <c r="E245" s="193" t="s">
        <v>325</v>
      </c>
      <c r="F245" s="194" t="s">
        <v>326</v>
      </c>
      <c r="G245" s="195" t="s">
        <v>140</v>
      </c>
      <c r="H245" s="196">
        <v>503.62</v>
      </c>
      <c r="I245" s="197"/>
      <c r="J245" s="198">
        <f>ROUND(I245*H245,2)</f>
        <v>0</v>
      </c>
      <c r="K245" s="194" t="s">
        <v>141</v>
      </c>
      <c r="L245" s="58"/>
      <c r="M245" s="199" t="s">
        <v>21</v>
      </c>
      <c r="N245" s="200" t="s">
        <v>43</v>
      </c>
      <c r="O245" s="39"/>
      <c r="P245" s="201">
        <f>O245*H245</f>
        <v>0</v>
      </c>
      <c r="Q245" s="201">
        <v>2E-05</v>
      </c>
      <c r="R245" s="201">
        <f>Q245*H245</f>
        <v>0.0100724</v>
      </c>
      <c r="S245" s="201">
        <v>0</v>
      </c>
      <c r="T245" s="202">
        <f>S245*H245</f>
        <v>0</v>
      </c>
      <c r="AR245" s="21" t="s">
        <v>235</v>
      </c>
      <c r="AT245" s="21" t="s">
        <v>137</v>
      </c>
      <c r="AU245" s="21" t="s">
        <v>82</v>
      </c>
      <c r="AY245" s="21" t="s">
        <v>132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21" t="s">
        <v>80</v>
      </c>
      <c r="BK245" s="203">
        <f>ROUND(I245*H245,2)</f>
        <v>0</v>
      </c>
      <c r="BL245" s="21" t="s">
        <v>235</v>
      </c>
      <c r="BM245" s="21" t="s">
        <v>532</v>
      </c>
    </row>
    <row r="246" spans="2:47" s="1" customFormat="1" ht="27">
      <c r="B246" s="38"/>
      <c r="C246" s="60"/>
      <c r="D246" s="218" t="s">
        <v>145</v>
      </c>
      <c r="E246" s="60"/>
      <c r="F246" s="222" t="s">
        <v>328</v>
      </c>
      <c r="G246" s="60"/>
      <c r="H246" s="60"/>
      <c r="I246" s="160"/>
      <c r="J246" s="60"/>
      <c r="K246" s="60"/>
      <c r="L246" s="58"/>
      <c r="M246" s="206"/>
      <c r="N246" s="39"/>
      <c r="O246" s="39"/>
      <c r="P246" s="39"/>
      <c r="Q246" s="39"/>
      <c r="R246" s="39"/>
      <c r="S246" s="39"/>
      <c r="T246" s="75"/>
      <c r="AT246" s="21" t="s">
        <v>145</v>
      </c>
      <c r="AU246" s="21" t="s">
        <v>82</v>
      </c>
    </row>
    <row r="247" spans="2:65" s="1" customFormat="1" ht="16.5" customHeight="1">
      <c r="B247" s="38"/>
      <c r="C247" s="192" t="s">
        <v>533</v>
      </c>
      <c r="D247" s="192" t="s">
        <v>137</v>
      </c>
      <c r="E247" s="193" t="s">
        <v>330</v>
      </c>
      <c r="F247" s="194" t="s">
        <v>331</v>
      </c>
      <c r="G247" s="195" t="s">
        <v>140</v>
      </c>
      <c r="H247" s="196">
        <v>5</v>
      </c>
      <c r="I247" s="197"/>
      <c r="J247" s="198">
        <f>ROUND(I247*H247,2)</f>
        <v>0</v>
      </c>
      <c r="K247" s="194" t="s">
        <v>141</v>
      </c>
      <c r="L247" s="58"/>
      <c r="M247" s="199" t="s">
        <v>21</v>
      </c>
      <c r="N247" s="200" t="s">
        <v>43</v>
      </c>
      <c r="O247" s="39"/>
      <c r="P247" s="201">
        <f>O247*H247</f>
        <v>0</v>
      </c>
      <c r="Q247" s="201">
        <v>0</v>
      </c>
      <c r="R247" s="201">
        <f>Q247*H247</f>
        <v>0</v>
      </c>
      <c r="S247" s="201">
        <v>0</v>
      </c>
      <c r="T247" s="202">
        <f>S247*H247</f>
        <v>0</v>
      </c>
      <c r="AR247" s="21" t="s">
        <v>235</v>
      </c>
      <c r="AT247" s="21" t="s">
        <v>137</v>
      </c>
      <c r="AU247" s="21" t="s">
        <v>82</v>
      </c>
      <c r="AY247" s="21" t="s">
        <v>132</v>
      </c>
      <c r="BE247" s="203">
        <f>IF(N247="základní",J247,0)</f>
        <v>0</v>
      </c>
      <c r="BF247" s="203">
        <f>IF(N247="snížená",J247,0)</f>
        <v>0</v>
      </c>
      <c r="BG247" s="203">
        <f>IF(N247="zákl. přenesená",J247,0)</f>
        <v>0</v>
      </c>
      <c r="BH247" s="203">
        <f>IF(N247="sníž. přenesená",J247,0)</f>
        <v>0</v>
      </c>
      <c r="BI247" s="203">
        <f>IF(N247="nulová",J247,0)</f>
        <v>0</v>
      </c>
      <c r="BJ247" s="21" t="s">
        <v>80</v>
      </c>
      <c r="BK247" s="203">
        <f>ROUND(I247*H247,2)</f>
        <v>0</v>
      </c>
      <c r="BL247" s="21" t="s">
        <v>235</v>
      </c>
      <c r="BM247" s="21" t="s">
        <v>534</v>
      </c>
    </row>
    <row r="248" spans="2:47" s="1" customFormat="1" ht="13.5">
      <c r="B248" s="38"/>
      <c r="C248" s="60"/>
      <c r="D248" s="204" t="s">
        <v>145</v>
      </c>
      <c r="E248" s="60"/>
      <c r="F248" s="205" t="s">
        <v>333</v>
      </c>
      <c r="G248" s="60"/>
      <c r="H248" s="60"/>
      <c r="I248" s="160"/>
      <c r="J248" s="60"/>
      <c r="K248" s="60"/>
      <c r="L248" s="58"/>
      <c r="M248" s="206"/>
      <c r="N248" s="39"/>
      <c r="O248" s="39"/>
      <c r="P248" s="39"/>
      <c r="Q248" s="39"/>
      <c r="R248" s="39"/>
      <c r="S248" s="39"/>
      <c r="T248" s="75"/>
      <c r="AT248" s="21" t="s">
        <v>145</v>
      </c>
      <c r="AU248" s="21" t="s">
        <v>82</v>
      </c>
    </row>
    <row r="249" spans="2:51" s="11" customFormat="1" ht="13.5">
      <c r="B249" s="207"/>
      <c r="C249" s="208"/>
      <c r="D249" s="218" t="s">
        <v>147</v>
      </c>
      <c r="E249" s="219" t="s">
        <v>21</v>
      </c>
      <c r="F249" s="220" t="s">
        <v>334</v>
      </c>
      <c r="G249" s="208"/>
      <c r="H249" s="221">
        <v>5</v>
      </c>
      <c r="I249" s="212"/>
      <c r="J249" s="208"/>
      <c r="K249" s="208"/>
      <c r="L249" s="213"/>
      <c r="M249" s="214"/>
      <c r="N249" s="215"/>
      <c r="O249" s="215"/>
      <c r="P249" s="215"/>
      <c r="Q249" s="215"/>
      <c r="R249" s="215"/>
      <c r="S249" s="215"/>
      <c r="T249" s="216"/>
      <c r="AT249" s="217" t="s">
        <v>147</v>
      </c>
      <c r="AU249" s="217" t="s">
        <v>82</v>
      </c>
      <c r="AV249" s="11" t="s">
        <v>82</v>
      </c>
      <c r="AW249" s="11" t="s">
        <v>35</v>
      </c>
      <c r="AX249" s="11" t="s">
        <v>72</v>
      </c>
      <c r="AY249" s="217" t="s">
        <v>132</v>
      </c>
    </row>
    <row r="250" spans="2:65" s="1" customFormat="1" ht="16.5" customHeight="1">
      <c r="B250" s="38"/>
      <c r="C250" s="192" t="s">
        <v>535</v>
      </c>
      <c r="D250" s="192" t="s">
        <v>137</v>
      </c>
      <c r="E250" s="193" t="s">
        <v>336</v>
      </c>
      <c r="F250" s="194" t="s">
        <v>337</v>
      </c>
      <c r="G250" s="195" t="s">
        <v>140</v>
      </c>
      <c r="H250" s="196">
        <v>5</v>
      </c>
      <c r="I250" s="197"/>
      <c r="J250" s="198">
        <f>ROUND(I250*H250,2)</f>
        <v>0</v>
      </c>
      <c r="K250" s="194" t="s">
        <v>141</v>
      </c>
      <c r="L250" s="58"/>
      <c r="M250" s="199" t="s">
        <v>21</v>
      </c>
      <c r="N250" s="200" t="s">
        <v>43</v>
      </c>
      <c r="O250" s="39"/>
      <c r="P250" s="201">
        <f>O250*H250</f>
        <v>0</v>
      </c>
      <c r="Q250" s="201">
        <v>7E-05</v>
      </c>
      <c r="R250" s="201">
        <f>Q250*H250</f>
        <v>0.00034999999999999994</v>
      </c>
      <c r="S250" s="201">
        <v>0</v>
      </c>
      <c r="T250" s="202">
        <f>S250*H250</f>
        <v>0</v>
      </c>
      <c r="AR250" s="21" t="s">
        <v>235</v>
      </c>
      <c r="AT250" s="21" t="s">
        <v>137</v>
      </c>
      <c r="AU250" s="21" t="s">
        <v>82</v>
      </c>
      <c r="AY250" s="21" t="s">
        <v>132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21" t="s">
        <v>80</v>
      </c>
      <c r="BK250" s="203">
        <f>ROUND(I250*H250,2)</f>
        <v>0</v>
      </c>
      <c r="BL250" s="21" t="s">
        <v>235</v>
      </c>
      <c r="BM250" s="21" t="s">
        <v>536</v>
      </c>
    </row>
    <row r="251" spans="2:47" s="1" customFormat="1" ht="27">
      <c r="B251" s="38"/>
      <c r="C251" s="60"/>
      <c r="D251" s="218" t="s">
        <v>145</v>
      </c>
      <c r="E251" s="60"/>
      <c r="F251" s="222" t="s">
        <v>339</v>
      </c>
      <c r="G251" s="60"/>
      <c r="H251" s="60"/>
      <c r="I251" s="160"/>
      <c r="J251" s="60"/>
      <c r="K251" s="60"/>
      <c r="L251" s="58"/>
      <c r="M251" s="206"/>
      <c r="N251" s="39"/>
      <c r="O251" s="39"/>
      <c r="P251" s="39"/>
      <c r="Q251" s="39"/>
      <c r="R251" s="39"/>
      <c r="S251" s="39"/>
      <c r="T251" s="75"/>
      <c r="AT251" s="21" t="s">
        <v>145</v>
      </c>
      <c r="AU251" s="21" t="s">
        <v>82</v>
      </c>
    </row>
    <row r="252" spans="2:65" s="1" customFormat="1" ht="25.5" customHeight="1">
      <c r="B252" s="38"/>
      <c r="C252" s="192" t="s">
        <v>537</v>
      </c>
      <c r="D252" s="192" t="s">
        <v>137</v>
      </c>
      <c r="E252" s="193" t="s">
        <v>340</v>
      </c>
      <c r="F252" s="194" t="s">
        <v>341</v>
      </c>
      <c r="G252" s="195" t="s">
        <v>140</v>
      </c>
      <c r="H252" s="196">
        <v>5</v>
      </c>
      <c r="I252" s="197"/>
      <c r="J252" s="198">
        <f>ROUND(I252*H252,2)</f>
        <v>0</v>
      </c>
      <c r="K252" s="194" t="s">
        <v>141</v>
      </c>
      <c r="L252" s="58"/>
      <c r="M252" s="199" t="s">
        <v>21</v>
      </c>
      <c r="N252" s="200" t="s">
        <v>43</v>
      </c>
      <c r="O252" s="39"/>
      <c r="P252" s="201">
        <f>O252*H252</f>
        <v>0</v>
      </c>
      <c r="Q252" s="201">
        <v>0.00014</v>
      </c>
      <c r="R252" s="201">
        <f>Q252*H252</f>
        <v>0.0006999999999999999</v>
      </c>
      <c r="S252" s="201">
        <v>0</v>
      </c>
      <c r="T252" s="202">
        <f>S252*H252</f>
        <v>0</v>
      </c>
      <c r="AR252" s="21" t="s">
        <v>235</v>
      </c>
      <c r="AT252" s="21" t="s">
        <v>137</v>
      </c>
      <c r="AU252" s="21" t="s">
        <v>82</v>
      </c>
      <c r="AY252" s="21" t="s">
        <v>132</v>
      </c>
      <c r="BE252" s="203">
        <f>IF(N252="základní",J252,0)</f>
        <v>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21" t="s">
        <v>80</v>
      </c>
      <c r="BK252" s="203">
        <f>ROUND(I252*H252,2)</f>
        <v>0</v>
      </c>
      <c r="BL252" s="21" t="s">
        <v>235</v>
      </c>
      <c r="BM252" s="21" t="s">
        <v>538</v>
      </c>
    </row>
    <row r="253" spans="2:47" s="1" customFormat="1" ht="13.5">
      <c r="B253" s="38"/>
      <c r="C253" s="60"/>
      <c r="D253" s="218" t="s">
        <v>145</v>
      </c>
      <c r="E253" s="60"/>
      <c r="F253" s="222" t="s">
        <v>343</v>
      </c>
      <c r="G253" s="60"/>
      <c r="H253" s="60"/>
      <c r="I253" s="160"/>
      <c r="J253" s="60"/>
      <c r="K253" s="60"/>
      <c r="L253" s="58"/>
      <c r="M253" s="206"/>
      <c r="N253" s="39"/>
      <c r="O253" s="39"/>
      <c r="P253" s="39"/>
      <c r="Q253" s="39"/>
      <c r="R253" s="39"/>
      <c r="S253" s="39"/>
      <c r="T253" s="75"/>
      <c r="AT253" s="21" t="s">
        <v>145</v>
      </c>
      <c r="AU253" s="21" t="s">
        <v>82</v>
      </c>
    </row>
    <row r="254" spans="2:65" s="1" customFormat="1" ht="16.5" customHeight="1">
      <c r="B254" s="38"/>
      <c r="C254" s="192" t="s">
        <v>539</v>
      </c>
      <c r="D254" s="192" t="s">
        <v>137</v>
      </c>
      <c r="E254" s="193" t="s">
        <v>345</v>
      </c>
      <c r="F254" s="194" t="s">
        <v>346</v>
      </c>
      <c r="G254" s="195" t="s">
        <v>140</v>
      </c>
      <c r="H254" s="196">
        <v>10</v>
      </c>
      <c r="I254" s="197"/>
      <c r="J254" s="198">
        <f>ROUND(I254*H254,2)</f>
        <v>0</v>
      </c>
      <c r="K254" s="194" t="s">
        <v>141</v>
      </c>
      <c r="L254" s="58"/>
      <c r="M254" s="199" t="s">
        <v>21</v>
      </c>
      <c r="N254" s="200" t="s">
        <v>43</v>
      </c>
      <c r="O254" s="39"/>
      <c r="P254" s="201">
        <f>O254*H254</f>
        <v>0</v>
      </c>
      <c r="Q254" s="201">
        <v>0.00012</v>
      </c>
      <c r="R254" s="201">
        <f>Q254*H254</f>
        <v>0.0012000000000000001</v>
      </c>
      <c r="S254" s="201">
        <v>0</v>
      </c>
      <c r="T254" s="202">
        <f>S254*H254</f>
        <v>0</v>
      </c>
      <c r="AR254" s="21" t="s">
        <v>235</v>
      </c>
      <c r="AT254" s="21" t="s">
        <v>137</v>
      </c>
      <c r="AU254" s="21" t="s">
        <v>82</v>
      </c>
      <c r="AY254" s="21" t="s">
        <v>132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21" t="s">
        <v>80</v>
      </c>
      <c r="BK254" s="203">
        <f>ROUND(I254*H254,2)</f>
        <v>0</v>
      </c>
      <c r="BL254" s="21" t="s">
        <v>235</v>
      </c>
      <c r="BM254" s="21" t="s">
        <v>540</v>
      </c>
    </row>
    <row r="255" spans="2:47" s="1" customFormat="1" ht="13.5">
      <c r="B255" s="38"/>
      <c r="C255" s="60"/>
      <c r="D255" s="204" t="s">
        <v>145</v>
      </c>
      <c r="E255" s="60"/>
      <c r="F255" s="205" t="s">
        <v>348</v>
      </c>
      <c r="G255" s="60"/>
      <c r="H255" s="60"/>
      <c r="I255" s="160"/>
      <c r="J255" s="60"/>
      <c r="K255" s="60"/>
      <c r="L255" s="58"/>
      <c r="M255" s="206"/>
      <c r="N255" s="39"/>
      <c r="O255" s="39"/>
      <c r="P255" s="39"/>
      <c r="Q255" s="39"/>
      <c r="R255" s="39"/>
      <c r="S255" s="39"/>
      <c r="T255" s="75"/>
      <c r="AT255" s="21" t="s">
        <v>145</v>
      </c>
      <c r="AU255" s="21" t="s">
        <v>82</v>
      </c>
    </row>
    <row r="256" spans="2:47" s="1" customFormat="1" ht="27">
      <c r="B256" s="38"/>
      <c r="C256" s="60"/>
      <c r="D256" s="204" t="s">
        <v>268</v>
      </c>
      <c r="E256" s="60"/>
      <c r="F256" s="223" t="s">
        <v>349</v>
      </c>
      <c r="G256" s="60"/>
      <c r="H256" s="60"/>
      <c r="I256" s="160"/>
      <c r="J256" s="60"/>
      <c r="K256" s="60"/>
      <c r="L256" s="58"/>
      <c r="M256" s="206"/>
      <c r="N256" s="39"/>
      <c r="O256" s="39"/>
      <c r="P256" s="39"/>
      <c r="Q256" s="39"/>
      <c r="R256" s="39"/>
      <c r="S256" s="39"/>
      <c r="T256" s="75"/>
      <c r="AT256" s="21" t="s">
        <v>268</v>
      </c>
      <c r="AU256" s="21" t="s">
        <v>82</v>
      </c>
    </row>
    <row r="257" spans="2:51" s="11" customFormat="1" ht="13.5">
      <c r="B257" s="207"/>
      <c r="C257" s="208"/>
      <c r="D257" s="204" t="s">
        <v>147</v>
      </c>
      <c r="E257" s="208"/>
      <c r="F257" s="210" t="s">
        <v>350</v>
      </c>
      <c r="G257" s="208"/>
      <c r="H257" s="211">
        <v>10</v>
      </c>
      <c r="I257" s="212"/>
      <c r="J257" s="208"/>
      <c r="K257" s="208"/>
      <c r="L257" s="213"/>
      <c r="M257" s="234"/>
      <c r="N257" s="235"/>
      <c r="O257" s="235"/>
      <c r="P257" s="235"/>
      <c r="Q257" s="235"/>
      <c r="R257" s="235"/>
      <c r="S257" s="235"/>
      <c r="T257" s="236"/>
      <c r="AT257" s="217" t="s">
        <v>147</v>
      </c>
      <c r="AU257" s="217" t="s">
        <v>82</v>
      </c>
      <c r="AV257" s="11" t="s">
        <v>82</v>
      </c>
      <c r="AW257" s="11" t="s">
        <v>6</v>
      </c>
      <c r="AX257" s="11" t="s">
        <v>80</v>
      </c>
      <c r="AY257" s="217" t="s">
        <v>132</v>
      </c>
    </row>
    <row r="258" spans="2:12" s="1" customFormat="1" ht="6.95" customHeight="1">
      <c r="B258" s="53"/>
      <c r="C258" s="54"/>
      <c r="D258" s="54"/>
      <c r="E258" s="54"/>
      <c r="F258" s="54"/>
      <c r="G258" s="54"/>
      <c r="H258" s="54"/>
      <c r="I258" s="136"/>
      <c r="J258" s="54"/>
      <c r="K258" s="54"/>
      <c r="L258" s="58"/>
    </row>
  </sheetData>
  <sheetProtection password="CC35" sheet="1" objects="1" scenarios="1" formatCells="0" formatColumns="0" formatRows="0" sort="0" autoFilter="0"/>
  <autoFilter ref="C89:K257"/>
  <mergeCells count="10">
    <mergeCell ref="J51:J52"/>
    <mergeCell ref="E80:H80"/>
    <mergeCell ref="E82:H8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5"/>
  <sheetViews>
    <sheetView showGridLines="0" workbookViewId="0" topLeftCell="A1">
      <pane ySplit="1" topLeftCell="A86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92</v>
      </c>
      <c r="G1" s="361" t="s">
        <v>93</v>
      </c>
      <c r="H1" s="361"/>
      <c r="I1" s="112"/>
      <c r="J1" s="111" t="s">
        <v>94</v>
      </c>
      <c r="K1" s="110" t="s">
        <v>95</v>
      </c>
      <c r="L1" s="111" t="s">
        <v>96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21" t="s">
        <v>91</v>
      </c>
    </row>
    <row r="3" spans="2:46" ht="6.9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82</v>
      </c>
    </row>
    <row r="4" spans="2:46" ht="36.95" customHeight="1">
      <c r="B4" s="25"/>
      <c r="C4" s="26"/>
      <c r="D4" s="27" t="s">
        <v>97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5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16.5" customHeight="1">
      <c r="B7" s="25"/>
      <c r="C7" s="26"/>
      <c r="D7" s="26"/>
      <c r="E7" s="362" t="str">
        <f>'Rekapitulace stavby'!K6</f>
        <v>Oprava a nátěr fasády objektu muzea Jáchymov</v>
      </c>
      <c r="F7" s="363"/>
      <c r="G7" s="363"/>
      <c r="H7" s="363"/>
      <c r="I7" s="114"/>
      <c r="J7" s="26"/>
      <c r="K7" s="28"/>
    </row>
    <row r="8" spans="2:11" s="1" customFormat="1" ht="15">
      <c r="B8" s="38"/>
      <c r="C8" s="39"/>
      <c r="D8" s="34" t="s">
        <v>98</v>
      </c>
      <c r="E8" s="39"/>
      <c r="F8" s="39"/>
      <c r="G8" s="39"/>
      <c r="H8" s="39"/>
      <c r="I8" s="115"/>
      <c r="J8" s="39"/>
      <c r="K8" s="42"/>
    </row>
    <row r="9" spans="2:11" s="1" customFormat="1" ht="36.95" customHeight="1">
      <c r="B9" s="38"/>
      <c r="C9" s="39"/>
      <c r="D9" s="39"/>
      <c r="E9" s="364" t="s">
        <v>541</v>
      </c>
      <c r="F9" s="365"/>
      <c r="G9" s="365"/>
      <c r="H9" s="365"/>
      <c r="I9" s="115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6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6" t="s">
        <v>25</v>
      </c>
      <c r="J12" s="117" t="str">
        <f>'Rekapitulace stavby'!AN8</f>
        <v>4.6.2017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6" t="s">
        <v>28</v>
      </c>
      <c r="J14" s="32" t="s">
        <v>21</v>
      </c>
      <c r="K14" s="42"/>
    </row>
    <row r="15" spans="2:11" s="1" customFormat="1" ht="18" customHeight="1">
      <c r="B15" s="38"/>
      <c r="C15" s="39"/>
      <c r="D15" s="39"/>
      <c r="E15" s="32" t="s">
        <v>29</v>
      </c>
      <c r="F15" s="39"/>
      <c r="G15" s="39"/>
      <c r="H15" s="39"/>
      <c r="I15" s="116" t="s">
        <v>30</v>
      </c>
      <c r="J15" s="32" t="s">
        <v>21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5" customHeight="1">
      <c r="B17" s="38"/>
      <c r="C17" s="39"/>
      <c r="D17" s="34" t="s">
        <v>31</v>
      </c>
      <c r="E17" s="39"/>
      <c r="F17" s="39"/>
      <c r="G17" s="39"/>
      <c r="H17" s="39"/>
      <c r="I17" s="116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30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5" customHeight="1">
      <c r="B20" s="38"/>
      <c r="C20" s="39"/>
      <c r="D20" s="34" t="s">
        <v>33</v>
      </c>
      <c r="E20" s="39"/>
      <c r="F20" s="39"/>
      <c r="G20" s="39"/>
      <c r="H20" s="39"/>
      <c r="I20" s="116" t="s">
        <v>28</v>
      </c>
      <c r="J20" s="32" t="s">
        <v>21</v>
      </c>
      <c r="K20" s="42"/>
    </row>
    <row r="21" spans="2:11" s="1" customFormat="1" ht="18" customHeight="1">
      <c r="B21" s="38"/>
      <c r="C21" s="39"/>
      <c r="D21" s="39"/>
      <c r="E21" s="32" t="s">
        <v>34</v>
      </c>
      <c r="F21" s="39"/>
      <c r="G21" s="39"/>
      <c r="H21" s="39"/>
      <c r="I21" s="116" t="s">
        <v>30</v>
      </c>
      <c r="J21" s="32" t="s">
        <v>21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5" customHeight="1">
      <c r="B23" s="38"/>
      <c r="C23" s="39"/>
      <c r="D23" s="34" t="s">
        <v>36</v>
      </c>
      <c r="E23" s="39"/>
      <c r="F23" s="39"/>
      <c r="G23" s="39"/>
      <c r="H23" s="39"/>
      <c r="I23" s="115"/>
      <c r="J23" s="39"/>
      <c r="K23" s="42"/>
    </row>
    <row r="24" spans="2:11" s="6" customFormat="1" ht="16.5" customHeight="1">
      <c r="B24" s="118"/>
      <c r="C24" s="119"/>
      <c r="D24" s="119"/>
      <c r="E24" s="353" t="s">
        <v>21</v>
      </c>
      <c r="F24" s="353"/>
      <c r="G24" s="353"/>
      <c r="H24" s="353"/>
      <c r="I24" s="120"/>
      <c r="J24" s="119"/>
      <c r="K24" s="121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38</v>
      </c>
      <c r="E27" s="39"/>
      <c r="F27" s="39"/>
      <c r="G27" s="39"/>
      <c r="H27" s="39"/>
      <c r="I27" s="115"/>
      <c r="J27" s="125">
        <f>ROUND(J81,2)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5" customHeight="1">
      <c r="B29" s="38"/>
      <c r="C29" s="39"/>
      <c r="D29" s="39"/>
      <c r="E29" s="39"/>
      <c r="F29" s="43" t="s">
        <v>40</v>
      </c>
      <c r="G29" s="39"/>
      <c r="H29" s="39"/>
      <c r="I29" s="126" t="s">
        <v>39</v>
      </c>
      <c r="J29" s="43" t="s">
        <v>41</v>
      </c>
      <c r="K29" s="42"/>
    </row>
    <row r="30" spans="2:11" s="1" customFormat="1" ht="14.45" customHeight="1">
      <c r="B30" s="38"/>
      <c r="C30" s="39"/>
      <c r="D30" s="46" t="s">
        <v>42</v>
      </c>
      <c r="E30" s="46" t="s">
        <v>43</v>
      </c>
      <c r="F30" s="127">
        <f>ROUND(SUM(BE81:BE104),2)</f>
        <v>0</v>
      </c>
      <c r="G30" s="39"/>
      <c r="H30" s="39"/>
      <c r="I30" s="128">
        <v>0.21</v>
      </c>
      <c r="J30" s="127">
        <f>ROUND(ROUND((SUM(BE81:BE104)),2)*I30,2)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44</v>
      </c>
      <c r="F31" s="127">
        <f>ROUND(SUM(BF81:BF104),2)</f>
        <v>0</v>
      </c>
      <c r="G31" s="39"/>
      <c r="H31" s="39"/>
      <c r="I31" s="128">
        <v>0.15</v>
      </c>
      <c r="J31" s="127">
        <f>ROUND(ROUND((SUM(BF81:BF104)),2)*I31,2)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45</v>
      </c>
      <c r="F32" s="127">
        <f>ROUND(SUM(BG81:BG104),2)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46</v>
      </c>
      <c r="F33" s="127">
        <f>ROUND(SUM(BH81:BH104),2)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47</v>
      </c>
      <c r="F34" s="127">
        <f>ROUND(SUM(BI81:BI104),2)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48</v>
      </c>
      <c r="E36" s="76"/>
      <c r="F36" s="76"/>
      <c r="G36" s="131" t="s">
        <v>49</v>
      </c>
      <c r="H36" s="132" t="s">
        <v>50</v>
      </c>
      <c r="I36" s="133"/>
      <c r="J36" s="134">
        <f>SUM(J27:J34)</f>
        <v>0</v>
      </c>
      <c r="K36" s="135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" customHeight="1">
      <c r="B42" s="38"/>
      <c r="C42" s="27" t="s">
        <v>100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16.5" customHeight="1">
      <c r="B45" s="38"/>
      <c r="C45" s="39"/>
      <c r="D45" s="39"/>
      <c r="E45" s="362" t="str">
        <f>E7</f>
        <v>Oprava a nátěr fasády objektu muzea Jáchymov</v>
      </c>
      <c r="F45" s="363"/>
      <c r="G45" s="363"/>
      <c r="H45" s="363"/>
      <c r="I45" s="115"/>
      <c r="J45" s="39"/>
      <c r="K45" s="42"/>
    </row>
    <row r="46" spans="2:11" s="1" customFormat="1" ht="14.45" customHeight="1">
      <c r="B46" s="38"/>
      <c r="C46" s="34" t="s">
        <v>98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17.25" customHeight="1">
      <c r="B47" s="38"/>
      <c r="C47" s="39"/>
      <c r="D47" s="39"/>
      <c r="E47" s="364" t="str">
        <f>E9</f>
        <v>VON - Vedlejší a ostatní náklady</v>
      </c>
      <c r="F47" s="365"/>
      <c r="G47" s="365"/>
      <c r="H47" s="365"/>
      <c r="I47" s="115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Jáchymov</v>
      </c>
      <c r="G49" s="39"/>
      <c r="H49" s="39"/>
      <c r="I49" s="116" t="s">
        <v>25</v>
      </c>
      <c r="J49" s="117" t="str">
        <f>IF(J12="","",J12)</f>
        <v>4.6.2017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5">
      <c r="B51" s="38"/>
      <c r="C51" s="34" t="s">
        <v>27</v>
      </c>
      <c r="D51" s="39"/>
      <c r="E51" s="39"/>
      <c r="F51" s="32" t="str">
        <f>E15</f>
        <v>Muzeum Karlovy Vary</v>
      </c>
      <c r="G51" s="39"/>
      <c r="H51" s="39"/>
      <c r="I51" s="116" t="s">
        <v>33</v>
      </c>
      <c r="J51" s="353" t="str">
        <f>E21</f>
        <v>KV ENGINEERING s.r.o., P. Dindák, M. Ohibská</v>
      </c>
      <c r="K51" s="42"/>
    </row>
    <row r="52" spans="2:11" s="1" customFormat="1" ht="14.45" customHeight="1">
      <c r="B52" s="38"/>
      <c r="C52" s="34" t="s">
        <v>31</v>
      </c>
      <c r="D52" s="39"/>
      <c r="E52" s="39"/>
      <c r="F52" s="32" t="str">
        <f>IF(E18="","",E18)</f>
        <v/>
      </c>
      <c r="G52" s="39"/>
      <c r="H52" s="39"/>
      <c r="I52" s="115"/>
      <c r="J52" s="357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101</v>
      </c>
      <c r="D54" s="129"/>
      <c r="E54" s="129"/>
      <c r="F54" s="129"/>
      <c r="G54" s="129"/>
      <c r="H54" s="129"/>
      <c r="I54" s="142"/>
      <c r="J54" s="143" t="s">
        <v>102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103</v>
      </c>
      <c r="D56" s="39"/>
      <c r="E56" s="39"/>
      <c r="F56" s="39"/>
      <c r="G56" s="39"/>
      <c r="H56" s="39"/>
      <c r="I56" s="115"/>
      <c r="J56" s="125">
        <f>J81</f>
        <v>0</v>
      </c>
      <c r="K56" s="42"/>
      <c r="AU56" s="21" t="s">
        <v>104</v>
      </c>
    </row>
    <row r="57" spans="2:11" s="7" customFormat="1" ht="24.95" customHeight="1">
      <c r="B57" s="146"/>
      <c r="C57" s="147"/>
      <c r="D57" s="148" t="s">
        <v>542</v>
      </c>
      <c r="E57" s="149"/>
      <c r="F57" s="149"/>
      <c r="G57" s="149"/>
      <c r="H57" s="149"/>
      <c r="I57" s="150"/>
      <c r="J57" s="151">
        <f>J82</f>
        <v>0</v>
      </c>
      <c r="K57" s="152"/>
    </row>
    <row r="58" spans="2:11" s="8" customFormat="1" ht="19.9" customHeight="1">
      <c r="B58" s="153"/>
      <c r="C58" s="154"/>
      <c r="D58" s="155" t="s">
        <v>543</v>
      </c>
      <c r="E58" s="156"/>
      <c r="F58" s="156"/>
      <c r="G58" s="156"/>
      <c r="H58" s="156"/>
      <c r="I58" s="157"/>
      <c r="J58" s="158">
        <f>J83</f>
        <v>0</v>
      </c>
      <c r="K58" s="159"/>
    </row>
    <row r="59" spans="2:11" s="8" customFormat="1" ht="19.9" customHeight="1">
      <c r="B59" s="153"/>
      <c r="C59" s="154"/>
      <c r="D59" s="155" t="s">
        <v>544</v>
      </c>
      <c r="E59" s="156"/>
      <c r="F59" s="156"/>
      <c r="G59" s="156"/>
      <c r="H59" s="156"/>
      <c r="I59" s="157"/>
      <c r="J59" s="158">
        <f>J86</f>
        <v>0</v>
      </c>
      <c r="K59" s="159"/>
    </row>
    <row r="60" spans="2:11" s="8" customFormat="1" ht="19.9" customHeight="1">
      <c r="B60" s="153"/>
      <c r="C60" s="154"/>
      <c r="D60" s="155" t="s">
        <v>545</v>
      </c>
      <c r="E60" s="156"/>
      <c r="F60" s="156"/>
      <c r="G60" s="156"/>
      <c r="H60" s="156"/>
      <c r="I60" s="157"/>
      <c r="J60" s="158">
        <f>J97</f>
        <v>0</v>
      </c>
      <c r="K60" s="159"/>
    </row>
    <row r="61" spans="2:11" s="8" customFormat="1" ht="19.9" customHeight="1">
      <c r="B61" s="153"/>
      <c r="C61" s="154"/>
      <c r="D61" s="155" t="s">
        <v>546</v>
      </c>
      <c r="E61" s="156"/>
      <c r="F61" s="156"/>
      <c r="G61" s="156"/>
      <c r="H61" s="156"/>
      <c r="I61" s="157"/>
      <c r="J61" s="158">
        <f>J101</f>
        <v>0</v>
      </c>
      <c r="K61" s="159"/>
    </row>
    <row r="62" spans="2:11" s="1" customFormat="1" ht="21.75" customHeight="1">
      <c r="B62" s="38"/>
      <c r="C62" s="39"/>
      <c r="D62" s="39"/>
      <c r="E62" s="39"/>
      <c r="F62" s="39"/>
      <c r="G62" s="39"/>
      <c r="H62" s="39"/>
      <c r="I62" s="115"/>
      <c r="J62" s="39"/>
      <c r="K62" s="42"/>
    </row>
    <row r="63" spans="2:11" s="1" customFormat="1" ht="6.95" customHeight="1">
      <c r="B63" s="53"/>
      <c r="C63" s="54"/>
      <c r="D63" s="54"/>
      <c r="E63" s="54"/>
      <c r="F63" s="54"/>
      <c r="G63" s="54"/>
      <c r="H63" s="54"/>
      <c r="I63" s="136"/>
      <c r="J63" s="54"/>
      <c r="K63" s="55"/>
    </row>
    <row r="67" spans="2:12" s="1" customFormat="1" ht="6.95" customHeight="1">
      <c r="B67" s="56"/>
      <c r="C67" s="57"/>
      <c r="D67" s="57"/>
      <c r="E67" s="57"/>
      <c r="F67" s="57"/>
      <c r="G67" s="57"/>
      <c r="H67" s="57"/>
      <c r="I67" s="139"/>
      <c r="J67" s="57"/>
      <c r="K67" s="57"/>
      <c r="L67" s="58"/>
    </row>
    <row r="68" spans="2:12" s="1" customFormat="1" ht="36.95" customHeight="1">
      <c r="B68" s="38"/>
      <c r="C68" s="59" t="s">
        <v>116</v>
      </c>
      <c r="D68" s="60"/>
      <c r="E68" s="60"/>
      <c r="F68" s="60"/>
      <c r="G68" s="60"/>
      <c r="H68" s="60"/>
      <c r="I68" s="160"/>
      <c r="J68" s="60"/>
      <c r="K68" s="60"/>
      <c r="L68" s="58"/>
    </row>
    <row r="69" spans="2:12" s="1" customFormat="1" ht="6.95" customHeight="1">
      <c r="B69" s="38"/>
      <c r="C69" s="60"/>
      <c r="D69" s="60"/>
      <c r="E69" s="60"/>
      <c r="F69" s="60"/>
      <c r="G69" s="60"/>
      <c r="H69" s="60"/>
      <c r="I69" s="160"/>
      <c r="J69" s="60"/>
      <c r="K69" s="60"/>
      <c r="L69" s="58"/>
    </row>
    <row r="70" spans="2:12" s="1" customFormat="1" ht="14.45" customHeight="1">
      <c r="B70" s="38"/>
      <c r="C70" s="62" t="s">
        <v>18</v>
      </c>
      <c r="D70" s="60"/>
      <c r="E70" s="60"/>
      <c r="F70" s="60"/>
      <c r="G70" s="60"/>
      <c r="H70" s="60"/>
      <c r="I70" s="160"/>
      <c r="J70" s="60"/>
      <c r="K70" s="60"/>
      <c r="L70" s="58"/>
    </row>
    <row r="71" spans="2:12" s="1" customFormat="1" ht="16.5" customHeight="1">
      <c r="B71" s="38"/>
      <c r="C71" s="60"/>
      <c r="D71" s="60"/>
      <c r="E71" s="358" t="str">
        <f>E7</f>
        <v>Oprava a nátěr fasády objektu muzea Jáchymov</v>
      </c>
      <c r="F71" s="359"/>
      <c r="G71" s="359"/>
      <c r="H71" s="359"/>
      <c r="I71" s="160"/>
      <c r="J71" s="60"/>
      <c r="K71" s="60"/>
      <c r="L71" s="58"/>
    </row>
    <row r="72" spans="2:12" s="1" customFormat="1" ht="14.45" customHeight="1">
      <c r="B72" s="38"/>
      <c r="C72" s="62" t="s">
        <v>98</v>
      </c>
      <c r="D72" s="60"/>
      <c r="E72" s="60"/>
      <c r="F72" s="60"/>
      <c r="G72" s="60"/>
      <c r="H72" s="60"/>
      <c r="I72" s="160"/>
      <c r="J72" s="60"/>
      <c r="K72" s="60"/>
      <c r="L72" s="58"/>
    </row>
    <row r="73" spans="2:12" s="1" customFormat="1" ht="17.25" customHeight="1">
      <c r="B73" s="38"/>
      <c r="C73" s="60"/>
      <c r="D73" s="60"/>
      <c r="E73" s="325" t="str">
        <f>E9</f>
        <v>VON - Vedlejší a ostatní náklady</v>
      </c>
      <c r="F73" s="360"/>
      <c r="G73" s="360"/>
      <c r="H73" s="360"/>
      <c r="I73" s="160"/>
      <c r="J73" s="60"/>
      <c r="K73" s="60"/>
      <c r="L73" s="58"/>
    </row>
    <row r="74" spans="2:12" s="1" customFormat="1" ht="6.95" customHeight="1">
      <c r="B74" s="38"/>
      <c r="C74" s="60"/>
      <c r="D74" s="60"/>
      <c r="E74" s="60"/>
      <c r="F74" s="60"/>
      <c r="G74" s="60"/>
      <c r="H74" s="60"/>
      <c r="I74" s="160"/>
      <c r="J74" s="60"/>
      <c r="K74" s="60"/>
      <c r="L74" s="58"/>
    </row>
    <row r="75" spans="2:12" s="1" customFormat="1" ht="18" customHeight="1">
      <c r="B75" s="38"/>
      <c r="C75" s="62" t="s">
        <v>23</v>
      </c>
      <c r="D75" s="60"/>
      <c r="E75" s="60"/>
      <c r="F75" s="161" t="str">
        <f>F12</f>
        <v>Jáchymov</v>
      </c>
      <c r="G75" s="60"/>
      <c r="H75" s="60"/>
      <c r="I75" s="162" t="s">
        <v>25</v>
      </c>
      <c r="J75" s="70" t="str">
        <f>IF(J12="","",J12)</f>
        <v>4.6.2017</v>
      </c>
      <c r="K75" s="60"/>
      <c r="L75" s="58"/>
    </row>
    <row r="76" spans="2:12" s="1" customFormat="1" ht="6.95" customHeight="1">
      <c r="B76" s="38"/>
      <c r="C76" s="60"/>
      <c r="D76" s="60"/>
      <c r="E76" s="60"/>
      <c r="F76" s="60"/>
      <c r="G76" s="60"/>
      <c r="H76" s="60"/>
      <c r="I76" s="160"/>
      <c r="J76" s="60"/>
      <c r="K76" s="60"/>
      <c r="L76" s="58"/>
    </row>
    <row r="77" spans="2:12" s="1" customFormat="1" ht="15">
      <c r="B77" s="38"/>
      <c r="C77" s="62" t="s">
        <v>27</v>
      </c>
      <c r="D77" s="60"/>
      <c r="E77" s="60"/>
      <c r="F77" s="161" t="str">
        <f>E15</f>
        <v>Muzeum Karlovy Vary</v>
      </c>
      <c r="G77" s="60"/>
      <c r="H77" s="60"/>
      <c r="I77" s="162" t="s">
        <v>33</v>
      </c>
      <c r="J77" s="161" t="str">
        <f>E21</f>
        <v>KV ENGINEERING s.r.o., P. Dindák, M. Ohibská</v>
      </c>
      <c r="K77" s="60"/>
      <c r="L77" s="58"/>
    </row>
    <row r="78" spans="2:12" s="1" customFormat="1" ht="14.45" customHeight="1">
      <c r="B78" s="38"/>
      <c r="C78" s="62" t="s">
        <v>31</v>
      </c>
      <c r="D78" s="60"/>
      <c r="E78" s="60"/>
      <c r="F78" s="161" t="str">
        <f>IF(E18="","",E18)</f>
        <v/>
      </c>
      <c r="G78" s="60"/>
      <c r="H78" s="60"/>
      <c r="I78" s="160"/>
      <c r="J78" s="60"/>
      <c r="K78" s="60"/>
      <c r="L78" s="58"/>
    </row>
    <row r="79" spans="2:12" s="1" customFormat="1" ht="10.35" customHeight="1">
      <c r="B79" s="38"/>
      <c r="C79" s="60"/>
      <c r="D79" s="60"/>
      <c r="E79" s="60"/>
      <c r="F79" s="60"/>
      <c r="G79" s="60"/>
      <c r="H79" s="60"/>
      <c r="I79" s="160"/>
      <c r="J79" s="60"/>
      <c r="K79" s="60"/>
      <c r="L79" s="58"/>
    </row>
    <row r="80" spans="2:20" s="9" customFormat="1" ht="29.25" customHeight="1">
      <c r="B80" s="163"/>
      <c r="C80" s="164" t="s">
        <v>117</v>
      </c>
      <c r="D80" s="165" t="s">
        <v>57</v>
      </c>
      <c r="E80" s="165" t="s">
        <v>53</v>
      </c>
      <c r="F80" s="165" t="s">
        <v>118</v>
      </c>
      <c r="G80" s="165" t="s">
        <v>119</v>
      </c>
      <c r="H80" s="165" t="s">
        <v>120</v>
      </c>
      <c r="I80" s="166" t="s">
        <v>121</v>
      </c>
      <c r="J80" s="165" t="s">
        <v>102</v>
      </c>
      <c r="K80" s="167" t="s">
        <v>122</v>
      </c>
      <c r="L80" s="168"/>
      <c r="M80" s="78" t="s">
        <v>123</v>
      </c>
      <c r="N80" s="79" t="s">
        <v>42</v>
      </c>
      <c r="O80" s="79" t="s">
        <v>124</v>
      </c>
      <c r="P80" s="79" t="s">
        <v>125</v>
      </c>
      <c r="Q80" s="79" t="s">
        <v>126</v>
      </c>
      <c r="R80" s="79" t="s">
        <v>127</v>
      </c>
      <c r="S80" s="79" t="s">
        <v>128</v>
      </c>
      <c r="T80" s="80" t="s">
        <v>129</v>
      </c>
    </row>
    <row r="81" spans="2:63" s="1" customFormat="1" ht="29.25" customHeight="1">
      <c r="B81" s="38"/>
      <c r="C81" s="84" t="s">
        <v>103</v>
      </c>
      <c r="D81" s="60"/>
      <c r="E81" s="60"/>
      <c r="F81" s="60"/>
      <c r="G81" s="60"/>
      <c r="H81" s="60"/>
      <c r="I81" s="160"/>
      <c r="J81" s="169">
        <f>BK81</f>
        <v>0</v>
      </c>
      <c r="K81" s="60"/>
      <c r="L81" s="58"/>
      <c r="M81" s="81"/>
      <c r="N81" s="82"/>
      <c r="O81" s="82"/>
      <c r="P81" s="170">
        <f>P82</f>
        <v>0</v>
      </c>
      <c r="Q81" s="82"/>
      <c r="R81" s="170">
        <f>R82</f>
        <v>0</v>
      </c>
      <c r="S81" s="82"/>
      <c r="T81" s="171">
        <f>T82</f>
        <v>0</v>
      </c>
      <c r="AT81" s="21" t="s">
        <v>71</v>
      </c>
      <c r="AU81" s="21" t="s">
        <v>104</v>
      </c>
      <c r="BK81" s="172">
        <f>BK82</f>
        <v>0</v>
      </c>
    </row>
    <row r="82" spans="2:63" s="10" customFormat="1" ht="37.35" customHeight="1">
      <c r="B82" s="173"/>
      <c r="C82" s="174"/>
      <c r="D82" s="175" t="s">
        <v>71</v>
      </c>
      <c r="E82" s="176" t="s">
        <v>547</v>
      </c>
      <c r="F82" s="176" t="s">
        <v>548</v>
      </c>
      <c r="G82" s="174"/>
      <c r="H82" s="174"/>
      <c r="I82" s="177"/>
      <c r="J82" s="178">
        <f>BK82</f>
        <v>0</v>
      </c>
      <c r="K82" s="174"/>
      <c r="L82" s="179"/>
      <c r="M82" s="180"/>
      <c r="N82" s="181"/>
      <c r="O82" s="181"/>
      <c r="P82" s="182">
        <f>P83+P86+P97+P101</f>
        <v>0</v>
      </c>
      <c r="Q82" s="181"/>
      <c r="R82" s="182">
        <f>R83+R86+R97+R101</f>
        <v>0</v>
      </c>
      <c r="S82" s="181"/>
      <c r="T82" s="183">
        <f>T83+T86+T97+T101</f>
        <v>0</v>
      </c>
      <c r="AR82" s="184" t="s">
        <v>169</v>
      </c>
      <c r="AT82" s="185" t="s">
        <v>71</v>
      </c>
      <c r="AU82" s="185" t="s">
        <v>72</v>
      </c>
      <c r="AY82" s="184" t="s">
        <v>132</v>
      </c>
      <c r="BK82" s="186">
        <f>BK83+BK86+BK97+BK101</f>
        <v>0</v>
      </c>
    </row>
    <row r="83" spans="2:63" s="10" customFormat="1" ht="19.9" customHeight="1">
      <c r="B83" s="173"/>
      <c r="C83" s="174"/>
      <c r="D83" s="189" t="s">
        <v>71</v>
      </c>
      <c r="E83" s="190" t="s">
        <v>549</v>
      </c>
      <c r="F83" s="190" t="s">
        <v>550</v>
      </c>
      <c r="G83" s="174"/>
      <c r="H83" s="174"/>
      <c r="I83" s="177"/>
      <c r="J83" s="191">
        <f>BK83</f>
        <v>0</v>
      </c>
      <c r="K83" s="174"/>
      <c r="L83" s="179"/>
      <c r="M83" s="180"/>
      <c r="N83" s="181"/>
      <c r="O83" s="181"/>
      <c r="P83" s="182">
        <f>SUM(P84:P85)</f>
        <v>0</v>
      </c>
      <c r="Q83" s="181"/>
      <c r="R83" s="182">
        <f>SUM(R84:R85)</f>
        <v>0</v>
      </c>
      <c r="S83" s="181"/>
      <c r="T83" s="183">
        <f>SUM(T84:T85)</f>
        <v>0</v>
      </c>
      <c r="AR83" s="184" t="s">
        <v>169</v>
      </c>
      <c r="AT83" s="185" t="s">
        <v>71</v>
      </c>
      <c r="AU83" s="185" t="s">
        <v>80</v>
      </c>
      <c r="AY83" s="184" t="s">
        <v>132</v>
      </c>
      <c r="BK83" s="186">
        <f>SUM(BK84:BK85)</f>
        <v>0</v>
      </c>
    </row>
    <row r="84" spans="2:65" s="1" customFormat="1" ht="16.5" customHeight="1">
      <c r="B84" s="38"/>
      <c r="C84" s="192" t="s">
        <v>80</v>
      </c>
      <c r="D84" s="192" t="s">
        <v>137</v>
      </c>
      <c r="E84" s="193" t="s">
        <v>551</v>
      </c>
      <c r="F84" s="194" t="s">
        <v>552</v>
      </c>
      <c r="G84" s="195" t="s">
        <v>553</v>
      </c>
      <c r="H84" s="196">
        <v>1</v>
      </c>
      <c r="I84" s="197"/>
      <c r="J84" s="198">
        <f>ROUND(I84*H84,2)</f>
        <v>0</v>
      </c>
      <c r="K84" s="194" t="s">
        <v>554</v>
      </c>
      <c r="L84" s="58"/>
      <c r="M84" s="199" t="s">
        <v>21</v>
      </c>
      <c r="N84" s="200" t="s">
        <v>43</v>
      </c>
      <c r="O84" s="39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AR84" s="21" t="s">
        <v>555</v>
      </c>
      <c r="AT84" s="21" t="s">
        <v>137</v>
      </c>
      <c r="AU84" s="21" t="s">
        <v>82</v>
      </c>
      <c r="AY84" s="21" t="s">
        <v>132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1" t="s">
        <v>80</v>
      </c>
      <c r="BK84" s="203">
        <f>ROUND(I84*H84,2)</f>
        <v>0</v>
      </c>
      <c r="BL84" s="21" t="s">
        <v>555</v>
      </c>
      <c r="BM84" s="21" t="s">
        <v>556</v>
      </c>
    </row>
    <row r="85" spans="2:47" s="1" customFormat="1" ht="27">
      <c r="B85" s="38"/>
      <c r="C85" s="60"/>
      <c r="D85" s="204" t="s">
        <v>145</v>
      </c>
      <c r="E85" s="60"/>
      <c r="F85" s="205" t="s">
        <v>557</v>
      </c>
      <c r="G85" s="60"/>
      <c r="H85" s="60"/>
      <c r="I85" s="160"/>
      <c r="J85" s="60"/>
      <c r="K85" s="60"/>
      <c r="L85" s="58"/>
      <c r="M85" s="206"/>
      <c r="N85" s="39"/>
      <c r="O85" s="39"/>
      <c r="P85" s="39"/>
      <c r="Q85" s="39"/>
      <c r="R85" s="39"/>
      <c r="S85" s="39"/>
      <c r="T85" s="75"/>
      <c r="AT85" s="21" t="s">
        <v>145</v>
      </c>
      <c r="AU85" s="21" t="s">
        <v>82</v>
      </c>
    </row>
    <row r="86" spans="2:63" s="10" customFormat="1" ht="29.85" customHeight="1">
      <c r="B86" s="173"/>
      <c r="C86" s="174"/>
      <c r="D86" s="189" t="s">
        <v>71</v>
      </c>
      <c r="E86" s="190" t="s">
        <v>558</v>
      </c>
      <c r="F86" s="190" t="s">
        <v>559</v>
      </c>
      <c r="G86" s="174"/>
      <c r="H86" s="174"/>
      <c r="I86" s="177"/>
      <c r="J86" s="191">
        <f>BK86</f>
        <v>0</v>
      </c>
      <c r="K86" s="174"/>
      <c r="L86" s="179"/>
      <c r="M86" s="180"/>
      <c r="N86" s="181"/>
      <c r="O86" s="181"/>
      <c r="P86" s="182">
        <f>SUM(P87:P96)</f>
        <v>0</v>
      </c>
      <c r="Q86" s="181"/>
      <c r="R86" s="182">
        <f>SUM(R87:R96)</f>
        <v>0</v>
      </c>
      <c r="S86" s="181"/>
      <c r="T86" s="183">
        <f>SUM(T87:T96)</f>
        <v>0</v>
      </c>
      <c r="AR86" s="184" t="s">
        <v>169</v>
      </c>
      <c r="AT86" s="185" t="s">
        <v>71</v>
      </c>
      <c r="AU86" s="185" t="s">
        <v>80</v>
      </c>
      <c r="AY86" s="184" t="s">
        <v>132</v>
      </c>
      <c r="BK86" s="186">
        <f>SUM(BK87:BK96)</f>
        <v>0</v>
      </c>
    </row>
    <row r="87" spans="2:65" s="1" customFormat="1" ht="16.5" customHeight="1">
      <c r="B87" s="38"/>
      <c r="C87" s="192" t="s">
        <v>82</v>
      </c>
      <c r="D87" s="192" t="s">
        <v>137</v>
      </c>
      <c r="E87" s="193" t="s">
        <v>560</v>
      </c>
      <c r="F87" s="194" t="s">
        <v>561</v>
      </c>
      <c r="G87" s="195" t="s">
        <v>562</v>
      </c>
      <c r="H87" s="196">
        <v>1</v>
      </c>
      <c r="I87" s="197"/>
      <c r="J87" s="198">
        <f>ROUND(I87*H87,2)</f>
        <v>0</v>
      </c>
      <c r="K87" s="194" t="s">
        <v>141</v>
      </c>
      <c r="L87" s="58"/>
      <c r="M87" s="199" t="s">
        <v>21</v>
      </c>
      <c r="N87" s="200" t="s">
        <v>43</v>
      </c>
      <c r="O87" s="39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1" t="s">
        <v>555</v>
      </c>
      <c r="AT87" s="21" t="s">
        <v>137</v>
      </c>
      <c r="AU87" s="21" t="s">
        <v>82</v>
      </c>
      <c r="AY87" s="21" t="s">
        <v>132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1" t="s">
        <v>80</v>
      </c>
      <c r="BK87" s="203">
        <f>ROUND(I87*H87,2)</f>
        <v>0</v>
      </c>
      <c r="BL87" s="21" t="s">
        <v>555</v>
      </c>
      <c r="BM87" s="21" t="s">
        <v>563</v>
      </c>
    </row>
    <row r="88" spans="2:47" s="1" customFormat="1" ht="13.5">
      <c r="B88" s="38"/>
      <c r="C88" s="60"/>
      <c r="D88" s="218" t="s">
        <v>145</v>
      </c>
      <c r="E88" s="60"/>
      <c r="F88" s="222" t="s">
        <v>564</v>
      </c>
      <c r="G88" s="60"/>
      <c r="H88" s="60"/>
      <c r="I88" s="160"/>
      <c r="J88" s="60"/>
      <c r="K88" s="60"/>
      <c r="L88" s="58"/>
      <c r="M88" s="206"/>
      <c r="N88" s="39"/>
      <c r="O88" s="39"/>
      <c r="P88" s="39"/>
      <c r="Q88" s="39"/>
      <c r="R88" s="39"/>
      <c r="S88" s="39"/>
      <c r="T88" s="75"/>
      <c r="AT88" s="21" t="s">
        <v>145</v>
      </c>
      <c r="AU88" s="21" t="s">
        <v>82</v>
      </c>
    </row>
    <row r="89" spans="2:65" s="1" customFormat="1" ht="16.5" customHeight="1">
      <c r="B89" s="38"/>
      <c r="C89" s="192" t="s">
        <v>143</v>
      </c>
      <c r="D89" s="192" t="s">
        <v>137</v>
      </c>
      <c r="E89" s="193" t="s">
        <v>565</v>
      </c>
      <c r="F89" s="194" t="s">
        <v>566</v>
      </c>
      <c r="G89" s="195" t="s">
        <v>567</v>
      </c>
      <c r="H89" s="196">
        <v>1</v>
      </c>
      <c r="I89" s="197"/>
      <c r="J89" s="198">
        <f>ROUND(I89*H89,2)</f>
        <v>0</v>
      </c>
      <c r="K89" s="194" t="s">
        <v>141</v>
      </c>
      <c r="L89" s="58"/>
      <c r="M89" s="199" t="s">
        <v>21</v>
      </c>
      <c r="N89" s="200" t="s">
        <v>43</v>
      </c>
      <c r="O89" s="39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1" t="s">
        <v>555</v>
      </c>
      <c r="AT89" s="21" t="s">
        <v>137</v>
      </c>
      <c r="AU89" s="21" t="s">
        <v>82</v>
      </c>
      <c r="AY89" s="21" t="s">
        <v>132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1" t="s">
        <v>80</v>
      </c>
      <c r="BK89" s="203">
        <f>ROUND(I89*H89,2)</f>
        <v>0</v>
      </c>
      <c r="BL89" s="21" t="s">
        <v>555</v>
      </c>
      <c r="BM89" s="21" t="s">
        <v>568</v>
      </c>
    </row>
    <row r="90" spans="2:47" s="1" customFormat="1" ht="13.5">
      <c r="B90" s="38"/>
      <c r="C90" s="60"/>
      <c r="D90" s="218" t="s">
        <v>145</v>
      </c>
      <c r="E90" s="60"/>
      <c r="F90" s="222" t="s">
        <v>569</v>
      </c>
      <c r="G90" s="60"/>
      <c r="H90" s="60"/>
      <c r="I90" s="160"/>
      <c r="J90" s="60"/>
      <c r="K90" s="60"/>
      <c r="L90" s="58"/>
      <c r="M90" s="206"/>
      <c r="N90" s="39"/>
      <c r="O90" s="39"/>
      <c r="P90" s="39"/>
      <c r="Q90" s="39"/>
      <c r="R90" s="39"/>
      <c r="S90" s="39"/>
      <c r="T90" s="75"/>
      <c r="AT90" s="21" t="s">
        <v>145</v>
      </c>
      <c r="AU90" s="21" t="s">
        <v>82</v>
      </c>
    </row>
    <row r="91" spans="2:65" s="1" customFormat="1" ht="16.5" customHeight="1">
      <c r="B91" s="38"/>
      <c r="C91" s="192" t="s">
        <v>142</v>
      </c>
      <c r="D91" s="192" t="s">
        <v>137</v>
      </c>
      <c r="E91" s="193" t="s">
        <v>570</v>
      </c>
      <c r="F91" s="194" t="s">
        <v>571</v>
      </c>
      <c r="G91" s="195" t="s">
        <v>567</v>
      </c>
      <c r="H91" s="196">
        <v>1</v>
      </c>
      <c r="I91" s="197"/>
      <c r="J91" s="198">
        <f>ROUND(I91*H91,2)</f>
        <v>0</v>
      </c>
      <c r="K91" s="194" t="s">
        <v>141</v>
      </c>
      <c r="L91" s="58"/>
      <c r="M91" s="199" t="s">
        <v>21</v>
      </c>
      <c r="N91" s="200" t="s">
        <v>43</v>
      </c>
      <c r="O91" s="39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1" t="s">
        <v>555</v>
      </c>
      <c r="AT91" s="21" t="s">
        <v>137</v>
      </c>
      <c r="AU91" s="21" t="s">
        <v>82</v>
      </c>
      <c r="AY91" s="21" t="s">
        <v>132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1" t="s">
        <v>80</v>
      </c>
      <c r="BK91" s="203">
        <f>ROUND(I91*H91,2)</f>
        <v>0</v>
      </c>
      <c r="BL91" s="21" t="s">
        <v>555</v>
      </c>
      <c r="BM91" s="21" t="s">
        <v>572</v>
      </c>
    </row>
    <row r="92" spans="2:47" s="1" customFormat="1" ht="13.5">
      <c r="B92" s="38"/>
      <c r="C92" s="60"/>
      <c r="D92" s="204" t="s">
        <v>145</v>
      </c>
      <c r="E92" s="60"/>
      <c r="F92" s="205" t="s">
        <v>573</v>
      </c>
      <c r="G92" s="60"/>
      <c r="H92" s="60"/>
      <c r="I92" s="160"/>
      <c r="J92" s="60"/>
      <c r="K92" s="60"/>
      <c r="L92" s="58"/>
      <c r="M92" s="206"/>
      <c r="N92" s="39"/>
      <c r="O92" s="39"/>
      <c r="P92" s="39"/>
      <c r="Q92" s="39"/>
      <c r="R92" s="39"/>
      <c r="S92" s="39"/>
      <c r="T92" s="75"/>
      <c r="AT92" s="21" t="s">
        <v>145</v>
      </c>
      <c r="AU92" s="21" t="s">
        <v>82</v>
      </c>
    </row>
    <row r="93" spans="2:47" s="1" customFormat="1" ht="27">
      <c r="B93" s="38"/>
      <c r="C93" s="60"/>
      <c r="D93" s="218" t="s">
        <v>268</v>
      </c>
      <c r="E93" s="60"/>
      <c r="F93" s="237" t="s">
        <v>574</v>
      </c>
      <c r="G93" s="60"/>
      <c r="H93" s="60"/>
      <c r="I93" s="160"/>
      <c r="J93" s="60"/>
      <c r="K93" s="60"/>
      <c r="L93" s="58"/>
      <c r="M93" s="206"/>
      <c r="N93" s="39"/>
      <c r="O93" s="39"/>
      <c r="P93" s="39"/>
      <c r="Q93" s="39"/>
      <c r="R93" s="39"/>
      <c r="S93" s="39"/>
      <c r="T93" s="75"/>
      <c r="AT93" s="21" t="s">
        <v>268</v>
      </c>
      <c r="AU93" s="21" t="s">
        <v>82</v>
      </c>
    </row>
    <row r="94" spans="2:65" s="1" customFormat="1" ht="16.5" customHeight="1">
      <c r="B94" s="38"/>
      <c r="C94" s="192" t="s">
        <v>169</v>
      </c>
      <c r="D94" s="192" t="s">
        <v>137</v>
      </c>
      <c r="E94" s="193" t="s">
        <v>575</v>
      </c>
      <c r="F94" s="194" t="s">
        <v>576</v>
      </c>
      <c r="G94" s="195" t="s">
        <v>567</v>
      </c>
      <c r="H94" s="196">
        <v>1</v>
      </c>
      <c r="I94" s="197"/>
      <c r="J94" s="198">
        <f>ROUND(I94*H94,2)</f>
        <v>0</v>
      </c>
      <c r="K94" s="194" t="s">
        <v>141</v>
      </c>
      <c r="L94" s="58"/>
      <c r="M94" s="199" t="s">
        <v>21</v>
      </c>
      <c r="N94" s="200" t="s">
        <v>43</v>
      </c>
      <c r="O94" s="39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1" t="s">
        <v>555</v>
      </c>
      <c r="AT94" s="21" t="s">
        <v>137</v>
      </c>
      <c r="AU94" s="21" t="s">
        <v>82</v>
      </c>
      <c r="AY94" s="21" t="s">
        <v>132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1" t="s">
        <v>80</v>
      </c>
      <c r="BK94" s="203">
        <f>ROUND(I94*H94,2)</f>
        <v>0</v>
      </c>
      <c r="BL94" s="21" t="s">
        <v>555</v>
      </c>
      <c r="BM94" s="21" t="s">
        <v>577</v>
      </c>
    </row>
    <row r="95" spans="2:47" s="1" customFormat="1" ht="13.5">
      <c r="B95" s="38"/>
      <c r="C95" s="60"/>
      <c r="D95" s="204" t="s">
        <v>145</v>
      </c>
      <c r="E95" s="60"/>
      <c r="F95" s="205" t="s">
        <v>578</v>
      </c>
      <c r="G95" s="60"/>
      <c r="H95" s="60"/>
      <c r="I95" s="160"/>
      <c r="J95" s="60"/>
      <c r="K95" s="60"/>
      <c r="L95" s="58"/>
      <c r="M95" s="206"/>
      <c r="N95" s="39"/>
      <c r="O95" s="39"/>
      <c r="P95" s="39"/>
      <c r="Q95" s="39"/>
      <c r="R95" s="39"/>
      <c r="S95" s="39"/>
      <c r="T95" s="75"/>
      <c r="AT95" s="21" t="s">
        <v>145</v>
      </c>
      <c r="AU95" s="21" t="s">
        <v>82</v>
      </c>
    </row>
    <row r="96" spans="2:47" s="1" customFormat="1" ht="27">
      <c r="B96" s="38"/>
      <c r="C96" s="60"/>
      <c r="D96" s="204" t="s">
        <v>268</v>
      </c>
      <c r="E96" s="60"/>
      <c r="F96" s="223" t="s">
        <v>579</v>
      </c>
      <c r="G96" s="60"/>
      <c r="H96" s="60"/>
      <c r="I96" s="160"/>
      <c r="J96" s="60"/>
      <c r="K96" s="60"/>
      <c r="L96" s="58"/>
      <c r="M96" s="206"/>
      <c r="N96" s="39"/>
      <c r="O96" s="39"/>
      <c r="P96" s="39"/>
      <c r="Q96" s="39"/>
      <c r="R96" s="39"/>
      <c r="S96" s="39"/>
      <c r="T96" s="75"/>
      <c r="AT96" s="21" t="s">
        <v>268</v>
      </c>
      <c r="AU96" s="21" t="s">
        <v>82</v>
      </c>
    </row>
    <row r="97" spans="2:63" s="10" customFormat="1" ht="29.85" customHeight="1">
      <c r="B97" s="173"/>
      <c r="C97" s="174"/>
      <c r="D97" s="189" t="s">
        <v>71</v>
      </c>
      <c r="E97" s="190" t="s">
        <v>580</v>
      </c>
      <c r="F97" s="190" t="s">
        <v>581</v>
      </c>
      <c r="G97" s="174"/>
      <c r="H97" s="174"/>
      <c r="I97" s="177"/>
      <c r="J97" s="191">
        <f>BK97</f>
        <v>0</v>
      </c>
      <c r="K97" s="174"/>
      <c r="L97" s="179"/>
      <c r="M97" s="180"/>
      <c r="N97" s="181"/>
      <c r="O97" s="181"/>
      <c r="P97" s="182">
        <f>SUM(P98:P100)</f>
        <v>0</v>
      </c>
      <c r="Q97" s="181"/>
      <c r="R97" s="182">
        <f>SUM(R98:R100)</f>
        <v>0</v>
      </c>
      <c r="S97" s="181"/>
      <c r="T97" s="183">
        <f>SUM(T98:T100)</f>
        <v>0</v>
      </c>
      <c r="AR97" s="184" t="s">
        <v>169</v>
      </c>
      <c r="AT97" s="185" t="s">
        <v>71</v>
      </c>
      <c r="AU97" s="185" t="s">
        <v>80</v>
      </c>
      <c r="AY97" s="184" t="s">
        <v>132</v>
      </c>
      <c r="BK97" s="186">
        <f>SUM(BK98:BK100)</f>
        <v>0</v>
      </c>
    </row>
    <row r="98" spans="2:65" s="1" customFormat="1" ht="16.5" customHeight="1">
      <c r="B98" s="38"/>
      <c r="C98" s="192" t="s">
        <v>133</v>
      </c>
      <c r="D98" s="192" t="s">
        <v>137</v>
      </c>
      <c r="E98" s="193" t="s">
        <v>582</v>
      </c>
      <c r="F98" s="194" t="s">
        <v>583</v>
      </c>
      <c r="G98" s="195" t="s">
        <v>553</v>
      </c>
      <c r="H98" s="196">
        <v>1</v>
      </c>
      <c r="I98" s="197"/>
      <c r="J98" s="198">
        <f>ROUND(I98*H98,2)</f>
        <v>0</v>
      </c>
      <c r="K98" s="194" t="s">
        <v>554</v>
      </c>
      <c r="L98" s="58"/>
      <c r="M98" s="199" t="s">
        <v>21</v>
      </c>
      <c r="N98" s="200" t="s">
        <v>43</v>
      </c>
      <c r="O98" s="39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1" t="s">
        <v>555</v>
      </c>
      <c r="AT98" s="21" t="s">
        <v>137</v>
      </c>
      <c r="AU98" s="21" t="s">
        <v>82</v>
      </c>
      <c r="AY98" s="21" t="s">
        <v>132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1" t="s">
        <v>80</v>
      </c>
      <c r="BK98" s="203">
        <f>ROUND(I98*H98,2)</f>
        <v>0</v>
      </c>
      <c r="BL98" s="21" t="s">
        <v>555</v>
      </c>
      <c r="BM98" s="21" t="s">
        <v>584</v>
      </c>
    </row>
    <row r="99" spans="2:47" s="1" customFormat="1" ht="13.5">
      <c r="B99" s="38"/>
      <c r="C99" s="60"/>
      <c r="D99" s="204" t="s">
        <v>145</v>
      </c>
      <c r="E99" s="60"/>
      <c r="F99" s="205" t="s">
        <v>585</v>
      </c>
      <c r="G99" s="60"/>
      <c r="H99" s="60"/>
      <c r="I99" s="160"/>
      <c r="J99" s="60"/>
      <c r="K99" s="60"/>
      <c r="L99" s="58"/>
      <c r="M99" s="206"/>
      <c r="N99" s="39"/>
      <c r="O99" s="39"/>
      <c r="P99" s="39"/>
      <c r="Q99" s="39"/>
      <c r="R99" s="39"/>
      <c r="S99" s="39"/>
      <c r="T99" s="75"/>
      <c r="AT99" s="21" t="s">
        <v>145</v>
      </c>
      <c r="AU99" s="21" t="s">
        <v>82</v>
      </c>
    </row>
    <row r="100" spans="2:47" s="1" customFormat="1" ht="27">
      <c r="B100" s="38"/>
      <c r="C100" s="60"/>
      <c r="D100" s="204" t="s">
        <v>268</v>
      </c>
      <c r="E100" s="60"/>
      <c r="F100" s="223" t="s">
        <v>586</v>
      </c>
      <c r="G100" s="60"/>
      <c r="H100" s="60"/>
      <c r="I100" s="160"/>
      <c r="J100" s="60"/>
      <c r="K100" s="60"/>
      <c r="L100" s="58"/>
      <c r="M100" s="206"/>
      <c r="N100" s="39"/>
      <c r="O100" s="39"/>
      <c r="P100" s="39"/>
      <c r="Q100" s="39"/>
      <c r="R100" s="39"/>
      <c r="S100" s="39"/>
      <c r="T100" s="75"/>
      <c r="AT100" s="21" t="s">
        <v>268</v>
      </c>
      <c r="AU100" s="21" t="s">
        <v>82</v>
      </c>
    </row>
    <row r="101" spans="2:63" s="10" customFormat="1" ht="29.85" customHeight="1">
      <c r="B101" s="173"/>
      <c r="C101" s="174"/>
      <c r="D101" s="189" t="s">
        <v>71</v>
      </c>
      <c r="E101" s="190" t="s">
        <v>587</v>
      </c>
      <c r="F101" s="190" t="s">
        <v>588</v>
      </c>
      <c r="G101" s="174"/>
      <c r="H101" s="174"/>
      <c r="I101" s="177"/>
      <c r="J101" s="191">
        <f>BK101</f>
        <v>0</v>
      </c>
      <c r="K101" s="174"/>
      <c r="L101" s="179"/>
      <c r="M101" s="180"/>
      <c r="N101" s="181"/>
      <c r="O101" s="181"/>
      <c r="P101" s="182">
        <f>SUM(P102:P104)</f>
        <v>0</v>
      </c>
      <c r="Q101" s="181"/>
      <c r="R101" s="182">
        <f>SUM(R102:R104)</f>
        <v>0</v>
      </c>
      <c r="S101" s="181"/>
      <c r="T101" s="183">
        <f>SUM(T102:T104)</f>
        <v>0</v>
      </c>
      <c r="AR101" s="184" t="s">
        <v>169</v>
      </c>
      <c r="AT101" s="185" t="s">
        <v>71</v>
      </c>
      <c r="AU101" s="185" t="s">
        <v>80</v>
      </c>
      <c r="AY101" s="184" t="s">
        <v>132</v>
      </c>
      <c r="BK101" s="186">
        <f>SUM(BK102:BK104)</f>
        <v>0</v>
      </c>
    </row>
    <row r="102" spans="2:65" s="1" customFormat="1" ht="16.5" customHeight="1">
      <c r="B102" s="38"/>
      <c r="C102" s="192" t="s">
        <v>186</v>
      </c>
      <c r="D102" s="192" t="s">
        <v>137</v>
      </c>
      <c r="E102" s="193" t="s">
        <v>589</v>
      </c>
      <c r="F102" s="194" t="s">
        <v>590</v>
      </c>
      <c r="G102" s="195" t="s">
        <v>553</v>
      </c>
      <c r="H102" s="196">
        <v>1</v>
      </c>
      <c r="I102" s="197"/>
      <c r="J102" s="198">
        <f>ROUND(I102*H102,2)</f>
        <v>0</v>
      </c>
      <c r="K102" s="194" t="s">
        <v>554</v>
      </c>
      <c r="L102" s="58"/>
      <c r="M102" s="199" t="s">
        <v>21</v>
      </c>
      <c r="N102" s="200" t="s">
        <v>43</v>
      </c>
      <c r="O102" s="39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1" t="s">
        <v>555</v>
      </c>
      <c r="AT102" s="21" t="s">
        <v>137</v>
      </c>
      <c r="AU102" s="21" t="s">
        <v>82</v>
      </c>
      <c r="AY102" s="21" t="s">
        <v>132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1" t="s">
        <v>80</v>
      </c>
      <c r="BK102" s="203">
        <f>ROUND(I102*H102,2)</f>
        <v>0</v>
      </c>
      <c r="BL102" s="21" t="s">
        <v>555</v>
      </c>
      <c r="BM102" s="21" t="s">
        <v>591</v>
      </c>
    </row>
    <row r="103" spans="2:47" s="1" customFormat="1" ht="13.5">
      <c r="B103" s="38"/>
      <c r="C103" s="60"/>
      <c r="D103" s="204" t="s">
        <v>145</v>
      </c>
      <c r="E103" s="60"/>
      <c r="F103" s="205" t="s">
        <v>592</v>
      </c>
      <c r="G103" s="60"/>
      <c r="H103" s="60"/>
      <c r="I103" s="160"/>
      <c r="J103" s="60"/>
      <c r="K103" s="60"/>
      <c r="L103" s="58"/>
      <c r="M103" s="206"/>
      <c r="N103" s="39"/>
      <c r="O103" s="39"/>
      <c r="P103" s="39"/>
      <c r="Q103" s="39"/>
      <c r="R103" s="39"/>
      <c r="S103" s="39"/>
      <c r="T103" s="75"/>
      <c r="AT103" s="21" t="s">
        <v>145</v>
      </c>
      <c r="AU103" s="21" t="s">
        <v>82</v>
      </c>
    </row>
    <row r="104" spans="2:47" s="1" customFormat="1" ht="27">
      <c r="B104" s="38"/>
      <c r="C104" s="60"/>
      <c r="D104" s="204" t="s">
        <v>268</v>
      </c>
      <c r="E104" s="60"/>
      <c r="F104" s="223" t="s">
        <v>593</v>
      </c>
      <c r="G104" s="60"/>
      <c r="H104" s="60"/>
      <c r="I104" s="160"/>
      <c r="J104" s="60"/>
      <c r="K104" s="60"/>
      <c r="L104" s="58"/>
      <c r="M104" s="238"/>
      <c r="N104" s="239"/>
      <c r="O104" s="239"/>
      <c r="P104" s="239"/>
      <c r="Q104" s="239"/>
      <c r="R104" s="239"/>
      <c r="S104" s="239"/>
      <c r="T104" s="240"/>
      <c r="AT104" s="21" t="s">
        <v>268</v>
      </c>
      <c r="AU104" s="21" t="s">
        <v>82</v>
      </c>
    </row>
    <row r="105" spans="2:12" s="1" customFormat="1" ht="6.95" customHeight="1">
      <c r="B105" s="53"/>
      <c r="C105" s="54"/>
      <c r="D105" s="54"/>
      <c r="E105" s="54"/>
      <c r="F105" s="54"/>
      <c r="G105" s="54"/>
      <c r="H105" s="54"/>
      <c r="I105" s="136"/>
      <c r="J105" s="54"/>
      <c r="K105" s="54"/>
      <c r="L105" s="58"/>
    </row>
  </sheetData>
  <sheetProtection password="CC35" sheet="1" objects="1" scenarios="1" formatCells="0" formatColumns="0" formatRows="0" sort="0" autoFilter="0"/>
  <autoFilter ref="C80:K104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41" customWidth="1"/>
    <col min="2" max="2" width="1.66796875" style="241" customWidth="1"/>
    <col min="3" max="4" width="5" style="241" customWidth="1"/>
    <col min="5" max="5" width="11.66015625" style="241" customWidth="1"/>
    <col min="6" max="6" width="9.16015625" style="241" customWidth="1"/>
    <col min="7" max="7" width="5" style="241" customWidth="1"/>
    <col min="8" max="8" width="77.83203125" style="241" customWidth="1"/>
    <col min="9" max="10" width="20" style="241" customWidth="1"/>
    <col min="11" max="11" width="1.66796875" style="241" customWidth="1"/>
  </cols>
  <sheetData>
    <row r="1" ht="37.5" customHeight="1"/>
    <row r="2" spans="2:11" ht="7.5" customHeight="1">
      <c r="B2" s="242"/>
      <c r="C2" s="243"/>
      <c r="D2" s="243"/>
      <c r="E2" s="243"/>
      <c r="F2" s="243"/>
      <c r="G2" s="243"/>
      <c r="H2" s="243"/>
      <c r="I2" s="243"/>
      <c r="J2" s="243"/>
      <c r="K2" s="244"/>
    </row>
    <row r="3" spans="2:11" s="12" customFormat="1" ht="45" customHeight="1">
      <c r="B3" s="245"/>
      <c r="C3" s="367" t="s">
        <v>594</v>
      </c>
      <c r="D3" s="367"/>
      <c r="E3" s="367"/>
      <c r="F3" s="367"/>
      <c r="G3" s="367"/>
      <c r="H3" s="367"/>
      <c r="I3" s="367"/>
      <c r="J3" s="367"/>
      <c r="K3" s="246"/>
    </row>
    <row r="4" spans="2:11" ht="25.5" customHeight="1">
      <c r="B4" s="247"/>
      <c r="C4" s="368" t="s">
        <v>595</v>
      </c>
      <c r="D4" s="368"/>
      <c r="E4" s="368"/>
      <c r="F4" s="368"/>
      <c r="G4" s="368"/>
      <c r="H4" s="368"/>
      <c r="I4" s="368"/>
      <c r="J4" s="368"/>
      <c r="K4" s="248"/>
    </row>
    <row r="5" spans="2:11" ht="5.25" customHeight="1">
      <c r="B5" s="247"/>
      <c r="C5" s="249"/>
      <c r="D5" s="249"/>
      <c r="E5" s="249"/>
      <c r="F5" s="249"/>
      <c r="G5" s="249"/>
      <c r="H5" s="249"/>
      <c r="I5" s="249"/>
      <c r="J5" s="249"/>
      <c r="K5" s="248"/>
    </row>
    <row r="6" spans="2:11" ht="15" customHeight="1">
      <c r="B6" s="247"/>
      <c r="C6" s="366" t="s">
        <v>596</v>
      </c>
      <c r="D6" s="366"/>
      <c r="E6" s="366"/>
      <c r="F6" s="366"/>
      <c r="G6" s="366"/>
      <c r="H6" s="366"/>
      <c r="I6" s="366"/>
      <c r="J6" s="366"/>
      <c r="K6" s="248"/>
    </row>
    <row r="7" spans="2:11" ht="15" customHeight="1">
      <c r="B7" s="251"/>
      <c r="C7" s="366" t="s">
        <v>597</v>
      </c>
      <c r="D7" s="366"/>
      <c r="E7" s="366"/>
      <c r="F7" s="366"/>
      <c r="G7" s="366"/>
      <c r="H7" s="366"/>
      <c r="I7" s="366"/>
      <c r="J7" s="366"/>
      <c r="K7" s="248"/>
    </row>
    <row r="8" spans="2:11" ht="12.75" customHeight="1">
      <c r="B8" s="251"/>
      <c r="C8" s="250"/>
      <c r="D8" s="250"/>
      <c r="E8" s="250"/>
      <c r="F8" s="250"/>
      <c r="G8" s="250"/>
      <c r="H8" s="250"/>
      <c r="I8" s="250"/>
      <c r="J8" s="250"/>
      <c r="K8" s="248"/>
    </row>
    <row r="9" spans="2:11" ht="15" customHeight="1">
      <c r="B9" s="251"/>
      <c r="C9" s="366" t="s">
        <v>598</v>
      </c>
      <c r="D9" s="366"/>
      <c r="E9" s="366"/>
      <c r="F9" s="366"/>
      <c r="G9" s="366"/>
      <c r="H9" s="366"/>
      <c r="I9" s="366"/>
      <c r="J9" s="366"/>
      <c r="K9" s="248"/>
    </row>
    <row r="10" spans="2:11" ht="15" customHeight="1">
      <c r="B10" s="251"/>
      <c r="C10" s="250"/>
      <c r="D10" s="366" t="s">
        <v>599</v>
      </c>
      <c r="E10" s="366"/>
      <c r="F10" s="366"/>
      <c r="G10" s="366"/>
      <c r="H10" s="366"/>
      <c r="I10" s="366"/>
      <c r="J10" s="366"/>
      <c r="K10" s="248"/>
    </row>
    <row r="11" spans="2:11" ht="15" customHeight="1">
      <c r="B11" s="251"/>
      <c r="C11" s="252"/>
      <c r="D11" s="366" t="s">
        <v>600</v>
      </c>
      <c r="E11" s="366"/>
      <c r="F11" s="366"/>
      <c r="G11" s="366"/>
      <c r="H11" s="366"/>
      <c r="I11" s="366"/>
      <c r="J11" s="366"/>
      <c r="K11" s="248"/>
    </row>
    <row r="12" spans="2:11" ht="12.75" customHeight="1">
      <c r="B12" s="251"/>
      <c r="C12" s="252"/>
      <c r="D12" s="252"/>
      <c r="E12" s="252"/>
      <c r="F12" s="252"/>
      <c r="G12" s="252"/>
      <c r="H12" s="252"/>
      <c r="I12" s="252"/>
      <c r="J12" s="252"/>
      <c r="K12" s="248"/>
    </row>
    <row r="13" spans="2:11" ht="15" customHeight="1">
      <c r="B13" s="251"/>
      <c r="C13" s="252"/>
      <c r="D13" s="366" t="s">
        <v>601</v>
      </c>
      <c r="E13" s="366"/>
      <c r="F13" s="366"/>
      <c r="G13" s="366"/>
      <c r="H13" s="366"/>
      <c r="I13" s="366"/>
      <c r="J13" s="366"/>
      <c r="K13" s="248"/>
    </row>
    <row r="14" spans="2:11" ht="15" customHeight="1">
      <c r="B14" s="251"/>
      <c r="C14" s="252"/>
      <c r="D14" s="366" t="s">
        <v>602</v>
      </c>
      <c r="E14" s="366"/>
      <c r="F14" s="366"/>
      <c r="G14" s="366"/>
      <c r="H14" s="366"/>
      <c r="I14" s="366"/>
      <c r="J14" s="366"/>
      <c r="K14" s="248"/>
    </row>
    <row r="15" spans="2:11" ht="15" customHeight="1">
      <c r="B15" s="251"/>
      <c r="C15" s="252"/>
      <c r="D15" s="366" t="s">
        <v>603</v>
      </c>
      <c r="E15" s="366"/>
      <c r="F15" s="366"/>
      <c r="G15" s="366"/>
      <c r="H15" s="366"/>
      <c r="I15" s="366"/>
      <c r="J15" s="366"/>
      <c r="K15" s="248"/>
    </row>
    <row r="16" spans="2:11" ht="15" customHeight="1">
      <c r="B16" s="251"/>
      <c r="C16" s="252"/>
      <c r="D16" s="252"/>
      <c r="E16" s="253" t="s">
        <v>79</v>
      </c>
      <c r="F16" s="366" t="s">
        <v>604</v>
      </c>
      <c r="G16" s="366"/>
      <c r="H16" s="366"/>
      <c r="I16" s="366"/>
      <c r="J16" s="366"/>
      <c r="K16" s="248"/>
    </row>
    <row r="17" spans="2:11" ht="15" customHeight="1">
      <c r="B17" s="251"/>
      <c r="C17" s="252"/>
      <c r="D17" s="252"/>
      <c r="E17" s="253" t="s">
        <v>605</v>
      </c>
      <c r="F17" s="366" t="s">
        <v>606</v>
      </c>
      <c r="G17" s="366"/>
      <c r="H17" s="366"/>
      <c r="I17" s="366"/>
      <c r="J17" s="366"/>
      <c r="K17" s="248"/>
    </row>
    <row r="18" spans="2:11" ht="15" customHeight="1">
      <c r="B18" s="251"/>
      <c r="C18" s="252"/>
      <c r="D18" s="252"/>
      <c r="E18" s="253" t="s">
        <v>607</v>
      </c>
      <c r="F18" s="366" t="s">
        <v>608</v>
      </c>
      <c r="G18" s="366"/>
      <c r="H18" s="366"/>
      <c r="I18" s="366"/>
      <c r="J18" s="366"/>
      <c r="K18" s="248"/>
    </row>
    <row r="19" spans="2:11" ht="15" customHeight="1">
      <c r="B19" s="251"/>
      <c r="C19" s="252"/>
      <c r="D19" s="252"/>
      <c r="E19" s="253" t="s">
        <v>89</v>
      </c>
      <c r="F19" s="366" t="s">
        <v>90</v>
      </c>
      <c r="G19" s="366"/>
      <c r="H19" s="366"/>
      <c r="I19" s="366"/>
      <c r="J19" s="366"/>
      <c r="K19" s="248"/>
    </row>
    <row r="20" spans="2:11" ht="15" customHeight="1">
      <c r="B20" s="251"/>
      <c r="C20" s="252"/>
      <c r="D20" s="252"/>
      <c r="E20" s="253" t="s">
        <v>609</v>
      </c>
      <c r="F20" s="366" t="s">
        <v>610</v>
      </c>
      <c r="G20" s="366"/>
      <c r="H20" s="366"/>
      <c r="I20" s="366"/>
      <c r="J20" s="366"/>
      <c r="K20" s="248"/>
    </row>
    <row r="21" spans="2:11" ht="15" customHeight="1">
      <c r="B21" s="251"/>
      <c r="C21" s="252"/>
      <c r="D21" s="252"/>
      <c r="E21" s="253" t="s">
        <v>611</v>
      </c>
      <c r="F21" s="366" t="s">
        <v>612</v>
      </c>
      <c r="G21" s="366"/>
      <c r="H21" s="366"/>
      <c r="I21" s="366"/>
      <c r="J21" s="366"/>
      <c r="K21" s="248"/>
    </row>
    <row r="22" spans="2:11" ht="12.75" customHeight="1">
      <c r="B22" s="251"/>
      <c r="C22" s="252"/>
      <c r="D22" s="252"/>
      <c r="E22" s="252"/>
      <c r="F22" s="252"/>
      <c r="G22" s="252"/>
      <c r="H22" s="252"/>
      <c r="I22" s="252"/>
      <c r="J22" s="252"/>
      <c r="K22" s="248"/>
    </row>
    <row r="23" spans="2:11" ht="15" customHeight="1">
      <c r="B23" s="251"/>
      <c r="C23" s="366" t="s">
        <v>613</v>
      </c>
      <c r="D23" s="366"/>
      <c r="E23" s="366"/>
      <c r="F23" s="366"/>
      <c r="G23" s="366"/>
      <c r="H23" s="366"/>
      <c r="I23" s="366"/>
      <c r="J23" s="366"/>
      <c r="K23" s="248"/>
    </row>
    <row r="24" spans="2:11" ht="15" customHeight="1">
      <c r="B24" s="251"/>
      <c r="C24" s="366" t="s">
        <v>614</v>
      </c>
      <c r="D24" s="366"/>
      <c r="E24" s="366"/>
      <c r="F24" s="366"/>
      <c r="G24" s="366"/>
      <c r="H24" s="366"/>
      <c r="I24" s="366"/>
      <c r="J24" s="366"/>
      <c r="K24" s="248"/>
    </row>
    <row r="25" spans="2:11" ht="15" customHeight="1">
      <c r="B25" s="251"/>
      <c r="C25" s="250"/>
      <c r="D25" s="366" t="s">
        <v>615</v>
      </c>
      <c r="E25" s="366"/>
      <c r="F25" s="366"/>
      <c r="G25" s="366"/>
      <c r="H25" s="366"/>
      <c r="I25" s="366"/>
      <c r="J25" s="366"/>
      <c r="K25" s="248"/>
    </row>
    <row r="26" spans="2:11" ht="15" customHeight="1">
      <c r="B26" s="251"/>
      <c r="C26" s="252"/>
      <c r="D26" s="366" t="s">
        <v>616</v>
      </c>
      <c r="E26" s="366"/>
      <c r="F26" s="366"/>
      <c r="G26" s="366"/>
      <c r="H26" s="366"/>
      <c r="I26" s="366"/>
      <c r="J26" s="366"/>
      <c r="K26" s="248"/>
    </row>
    <row r="27" spans="2:11" ht="12.75" customHeight="1">
      <c r="B27" s="251"/>
      <c r="C27" s="252"/>
      <c r="D27" s="252"/>
      <c r="E27" s="252"/>
      <c r="F27" s="252"/>
      <c r="G27" s="252"/>
      <c r="H27" s="252"/>
      <c r="I27" s="252"/>
      <c r="J27" s="252"/>
      <c r="K27" s="248"/>
    </row>
    <row r="28" spans="2:11" ht="15" customHeight="1">
      <c r="B28" s="251"/>
      <c r="C28" s="252"/>
      <c r="D28" s="366" t="s">
        <v>617</v>
      </c>
      <c r="E28" s="366"/>
      <c r="F28" s="366"/>
      <c r="G28" s="366"/>
      <c r="H28" s="366"/>
      <c r="I28" s="366"/>
      <c r="J28" s="366"/>
      <c r="K28" s="248"/>
    </row>
    <row r="29" spans="2:11" ht="15" customHeight="1">
      <c r="B29" s="251"/>
      <c r="C29" s="252"/>
      <c r="D29" s="366" t="s">
        <v>618</v>
      </c>
      <c r="E29" s="366"/>
      <c r="F29" s="366"/>
      <c r="G29" s="366"/>
      <c r="H29" s="366"/>
      <c r="I29" s="366"/>
      <c r="J29" s="366"/>
      <c r="K29" s="248"/>
    </row>
    <row r="30" spans="2:11" ht="12.75" customHeight="1">
      <c r="B30" s="251"/>
      <c r="C30" s="252"/>
      <c r="D30" s="252"/>
      <c r="E30" s="252"/>
      <c r="F30" s="252"/>
      <c r="G30" s="252"/>
      <c r="H30" s="252"/>
      <c r="I30" s="252"/>
      <c r="J30" s="252"/>
      <c r="K30" s="248"/>
    </row>
    <row r="31" spans="2:11" ht="15" customHeight="1">
      <c r="B31" s="251"/>
      <c r="C31" s="252"/>
      <c r="D31" s="366" t="s">
        <v>619</v>
      </c>
      <c r="E31" s="366"/>
      <c r="F31" s="366"/>
      <c r="G31" s="366"/>
      <c r="H31" s="366"/>
      <c r="I31" s="366"/>
      <c r="J31" s="366"/>
      <c r="K31" s="248"/>
    </row>
    <row r="32" spans="2:11" ht="15" customHeight="1">
      <c r="B32" s="251"/>
      <c r="C32" s="252"/>
      <c r="D32" s="366" t="s">
        <v>620</v>
      </c>
      <c r="E32" s="366"/>
      <c r="F32" s="366"/>
      <c r="G32" s="366"/>
      <c r="H32" s="366"/>
      <c r="I32" s="366"/>
      <c r="J32" s="366"/>
      <c r="K32" s="248"/>
    </row>
    <row r="33" spans="2:11" ht="15" customHeight="1">
      <c r="B33" s="251"/>
      <c r="C33" s="252"/>
      <c r="D33" s="366" t="s">
        <v>621</v>
      </c>
      <c r="E33" s="366"/>
      <c r="F33" s="366"/>
      <c r="G33" s="366"/>
      <c r="H33" s="366"/>
      <c r="I33" s="366"/>
      <c r="J33" s="366"/>
      <c r="K33" s="248"/>
    </row>
    <row r="34" spans="2:11" ht="15" customHeight="1">
      <c r="B34" s="251"/>
      <c r="C34" s="252"/>
      <c r="D34" s="250"/>
      <c r="E34" s="254" t="s">
        <v>117</v>
      </c>
      <c r="F34" s="250"/>
      <c r="G34" s="366" t="s">
        <v>622</v>
      </c>
      <c r="H34" s="366"/>
      <c r="I34" s="366"/>
      <c r="J34" s="366"/>
      <c r="K34" s="248"/>
    </row>
    <row r="35" spans="2:11" ht="30.75" customHeight="1">
      <c r="B35" s="251"/>
      <c r="C35" s="252"/>
      <c r="D35" s="250"/>
      <c r="E35" s="254" t="s">
        <v>623</v>
      </c>
      <c r="F35" s="250"/>
      <c r="G35" s="366" t="s">
        <v>624</v>
      </c>
      <c r="H35" s="366"/>
      <c r="I35" s="366"/>
      <c r="J35" s="366"/>
      <c r="K35" s="248"/>
    </row>
    <row r="36" spans="2:11" ht="15" customHeight="1">
      <c r="B36" s="251"/>
      <c r="C36" s="252"/>
      <c r="D36" s="250"/>
      <c r="E36" s="254" t="s">
        <v>53</v>
      </c>
      <c r="F36" s="250"/>
      <c r="G36" s="366" t="s">
        <v>625</v>
      </c>
      <c r="H36" s="366"/>
      <c r="I36" s="366"/>
      <c r="J36" s="366"/>
      <c r="K36" s="248"/>
    </row>
    <row r="37" spans="2:11" ht="15" customHeight="1">
      <c r="B37" s="251"/>
      <c r="C37" s="252"/>
      <c r="D37" s="250"/>
      <c r="E37" s="254" t="s">
        <v>118</v>
      </c>
      <c r="F37" s="250"/>
      <c r="G37" s="366" t="s">
        <v>626</v>
      </c>
      <c r="H37" s="366"/>
      <c r="I37" s="366"/>
      <c r="J37" s="366"/>
      <c r="K37" s="248"/>
    </row>
    <row r="38" spans="2:11" ht="15" customHeight="1">
      <c r="B38" s="251"/>
      <c r="C38" s="252"/>
      <c r="D38" s="250"/>
      <c r="E38" s="254" t="s">
        <v>119</v>
      </c>
      <c r="F38" s="250"/>
      <c r="G38" s="366" t="s">
        <v>627</v>
      </c>
      <c r="H38" s="366"/>
      <c r="I38" s="366"/>
      <c r="J38" s="366"/>
      <c r="K38" s="248"/>
    </row>
    <row r="39" spans="2:11" ht="15" customHeight="1">
      <c r="B39" s="251"/>
      <c r="C39" s="252"/>
      <c r="D39" s="250"/>
      <c r="E39" s="254" t="s">
        <v>120</v>
      </c>
      <c r="F39" s="250"/>
      <c r="G39" s="366" t="s">
        <v>628</v>
      </c>
      <c r="H39" s="366"/>
      <c r="I39" s="366"/>
      <c r="J39" s="366"/>
      <c r="K39" s="248"/>
    </row>
    <row r="40" spans="2:11" ht="15" customHeight="1">
      <c r="B40" s="251"/>
      <c r="C40" s="252"/>
      <c r="D40" s="250"/>
      <c r="E40" s="254" t="s">
        <v>629</v>
      </c>
      <c r="F40" s="250"/>
      <c r="G40" s="366" t="s">
        <v>630</v>
      </c>
      <c r="H40" s="366"/>
      <c r="I40" s="366"/>
      <c r="J40" s="366"/>
      <c r="K40" s="248"/>
    </row>
    <row r="41" spans="2:11" ht="15" customHeight="1">
      <c r="B41" s="251"/>
      <c r="C41" s="252"/>
      <c r="D41" s="250"/>
      <c r="E41" s="254"/>
      <c r="F41" s="250"/>
      <c r="G41" s="366" t="s">
        <v>631</v>
      </c>
      <c r="H41" s="366"/>
      <c r="I41" s="366"/>
      <c r="J41" s="366"/>
      <c r="K41" s="248"/>
    </row>
    <row r="42" spans="2:11" ht="15" customHeight="1">
      <c r="B42" s="251"/>
      <c r="C42" s="252"/>
      <c r="D42" s="250"/>
      <c r="E42" s="254" t="s">
        <v>632</v>
      </c>
      <c r="F42" s="250"/>
      <c r="G42" s="366" t="s">
        <v>633</v>
      </c>
      <c r="H42" s="366"/>
      <c r="I42" s="366"/>
      <c r="J42" s="366"/>
      <c r="K42" s="248"/>
    </row>
    <row r="43" spans="2:11" ht="15" customHeight="1">
      <c r="B43" s="251"/>
      <c r="C43" s="252"/>
      <c r="D43" s="250"/>
      <c r="E43" s="254" t="s">
        <v>122</v>
      </c>
      <c r="F43" s="250"/>
      <c r="G43" s="366" t="s">
        <v>634</v>
      </c>
      <c r="H43" s="366"/>
      <c r="I43" s="366"/>
      <c r="J43" s="366"/>
      <c r="K43" s="248"/>
    </row>
    <row r="44" spans="2:11" ht="12.75" customHeight="1">
      <c r="B44" s="251"/>
      <c r="C44" s="252"/>
      <c r="D44" s="250"/>
      <c r="E44" s="250"/>
      <c r="F44" s="250"/>
      <c r="G44" s="250"/>
      <c r="H44" s="250"/>
      <c r="I44" s="250"/>
      <c r="J44" s="250"/>
      <c r="K44" s="248"/>
    </row>
    <row r="45" spans="2:11" ht="15" customHeight="1">
      <c r="B45" s="251"/>
      <c r="C45" s="252"/>
      <c r="D45" s="366" t="s">
        <v>635</v>
      </c>
      <c r="E45" s="366"/>
      <c r="F45" s="366"/>
      <c r="G45" s="366"/>
      <c r="H45" s="366"/>
      <c r="I45" s="366"/>
      <c r="J45" s="366"/>
      <c r="K45" s="248"/>
    </row>
    <row r="46" spans="2:11" ht="15" customHeight="1">
      <c r="B46" s="251"/>
      <c r="C46" s="252"/>
      <c r="D46" s="252"/>
      <c r="E46" s="366" t="s">
        <v>636</v>
      </c>
      <c r="F46" s="366"/>
      <c r="G46" s="366"/>
      <c r="H46" s="366"/>
      <c r="I46" s="366"/>
      <c r="J46" s="366"/>
      <c r="K46" s="248"/>
    </row>
    <row r="47" spans="2:11" ht="15" customHeight="1">
      <c r="B47" s="251"/>
      <c r="C47" s="252"/>
      <c r="D47" s="252"/>
      <c r="E47" s="366" t="s">
        <v>637</v>
      </c>
      <c r="F47" s="366"/>
      <c r="G47" s="366"/>
      <c r="H47" s="366"/>
      <c r="I47" s="366"/>
      <c r="J47" s="366"/>
      <c r="K47" s="248"/>
    </row>
    <row r="48" spans="2:11" ht="15" customHeight="1">
      <c r="B48" s="251"/>
      <c r="C48" s="252"/>
      <c r="D48" s="252"/>
      <c r="E48" s="366" t="s">
        <v>638</v>
      </c>
      <c r="F48" s="366"/>
      <c r="G48" s="366"/>
      <c r="H48" s="366"/>
      <c r="I48" s="366"/>
      <c r="J48" s="366"/>
      <c r="K48" s="248"/>
    </row>
    <row r="49" spans="2:11" ht="15" customHeight="1">
      <c r="B49" s="251"/>
      <c r="C49" s="252"/>
      <c r="D49" s="366" t="s">
        <v>639</v>
      </c>
      <c r="E49" s="366"/>
      <c r="F49" s="366"/>
      <c r="G49" s="366"/>
      <c r="H49" s="366"/>
      <c r="I49" s="366"/>
      <c r="J49" s="366"/>
      <c r="K49" s="248"/>
    </row>
    <row r="50" spans="2:11" ht="25.5" customHeight="1">
      <c r="B50" s="247"/>
      <c r="C50" s="368" t="s">
        <v>640</v>
      </c>
      <c r="D50" s="368"/>
      <c r="E50" s="368"/>
      <c r="F50" s="368"/>
      <c r="G50" s="368"/>
      <c r="H50" s="368"/>
      <c r="I50" s="368"/>
      <c r="J50" s="368"/>
      <c r="K50" s="248"/>
    </row>
    <row r="51" spans="2:11" ht="5.25" customHeight="1">
      <c r="B51" s="247"/>
      <c r="C51" s="249"/>
      <c r="D51" s="249"/>
      <c r="E51" s="249"/>
      <c r="F51" s="249"/>
      <c r="G51" s="249"/>
      <c r="H51" s="249"/>
      <c r="I51" s="249"/>
      <c r="J51" s="249"/>
      <c r="K51" s="248"/>
    </row>
    <row r="52" spans="2:11" ht="15" customHeight="1">
      <c r="B52" s="247"/>
      <c r="C52" s="366" t="s">
        <v>641</v>
      </c>
      <c r="D52" s="366"/>
      <c r="E52" s="366"/>
      <c r="F52" s="366"/>
      <c r="G52" s="366"/>
      <c r="H52" s="366"/>
      <c r="I52" s="366"/>
      <c r="J52" s="366"/>
      <c r="K52" s="248"/>
    </row>
    <row r="53" spans="2:11" ht="15" customHeight="1">
      <c r="B53" s="247"/>
      <c r="C53" s="366" t="s">
        <v>642</v>
      </c>
      <c r="D53" s="366"/>
      <c r="E53" s="366"/>
      <c r="F53" s="366"/>
      <c r="G53" s="366"/>
      <c r="H53" s="366"/>
      <c r="I53" s="366"/>
      <c r="J53" s="366"/>
      <c r="K53" s="248"/>
    </row>
    <row r="54" spans="2:11" ht="12.75" customHeight="1">
      <c r="B54" s="247"/>
      <c r="C54" s="250"/>
      <c r="D54" s="250"/>
      <c r="E54" s="250"/>
      <c r="F54" s="250"/>
      <c r="G54" s="250"/>
      <c r="H54" s="250"/>
      <c r="I54" s="250"/>
      <c r="J54" s="250"/>
      <c r="K54" s="248"/>
    </row>
    <row r="55" spans="2:11" ht="15" customHeight="1">
      <c r="B55" s="247"/>
      <c r="C55" s="366" t="s">
        <v>643</v>
      </c>
      <c r="D55" s="366"/>
      <c r="E55" s="366"/>
      <c r="F55" s="366"/>
      <c r="G55" s="366"/>
      <c r="H55" s="366"/>
      <c r="I55" s="366"/>
      <c r="J55" s="366"/>
      <c r="K55" s="248"/>
    </row>
    <row r="56" spans="2:11" ht="15" customHeight="1">
      <c r="B56" s="247"/>
      <c r="C56" s="252"/>
      <c r="D56" s="366" t="s">
        <v>644</v>
      </c>
      <c r="E56" s="366"/>
      <c r="F56" s="366"/>
      <c r="G56" s="366"/>
      <c r="H56" s="366"/>
      <c r="I56" s="366"/>
      <c r="J56" s="366"/>
      <c r="K56" s="248"/>
    </row>
    <row r="57" spans="2:11" ht="15" customHeight="1">
      <c r="B57" s="247"/>
      <c r="C57" s="252"/>
      <c r="D57" s="366" t="s">
        <v>645</v>
      </c>
      <c r="E57" s="366"/>
      <c r="F57" s="366"/>
      <c r="G57" s="366"/>
      <c r="H57" s="366"/>
      <c r="I57" s="366"/>
      <c r="J57" s="366"/>
      <c r="K57" s="248"/>
    </row>
    <row r="58" spans="2:11" ht="15" customHeight="1">
      <c r="B58" s="247"/>
      <c r="C58" s="252"/>
      <c r="D58" s="366" t="s">
        <v>646</v>
      </c>
      <c r="E58" s="366"/>
      <c r="F58" s="366"/>
      <c r="G58" s="366"/>
      <c r="H58" s="366"/>
      <c r="I58" s="366"/>
      <c r="J58" s="366"/>
      <c r="K58" s="248"/>
    </row>
    <row r="59" spans="2:11" ht="15" customHeight="1">
      <c r="B59" s="247"/>
      <c r="C59" s="252"/>
      <c r="D59" s="366" t="s">
        <v>647</v>
      </c>
      <c r="E59" s="366"/>
      <c r="F59" s="366"/>
      <c r="G59" s="366"/>
      <c r="H59" s="366"/>
      <c r="I59" s="366"/>
      <c r="J59" s="366"/>
      <c r="K59" s="248"/>
    </row>
    <row r="60" spans="2:11" ht="15" customHeight="1">
      <c r="B60" s="247"/>
      <c r="C60" s="252"/>
      <c r="D60" s="370" t="s">
        <v>648</v>
      </c>
      <c r="E60" s="370"/>
      <c r="F60" s="370"/>
      <c r="G60" s="370"/>
      <c r="H60" s="370"/>
      <c r="I60" s="370"/>
      <c r="J60" s="370"/>
      <c r="K60" s="248"/>
    </row>
    <row r="61" spans="2:11" ht="15" customHeight="1">
      <c r="B61" s="247"/>
      <c r="C61" s="252"/>
      <c r="D61" s="366" t="s">
        <v>649</v>
      </c>
      <c r="E61" s="366"/>
      <c r="F61" s="366"/>
      <c r="G61" s="366"/>
      <c r="H61" s="366"/>
      <c r="I61" s="366"/>
      <c r="J61" s="366"/>
      <c r="K61" s="248"/>
    </row>
    <row r="62" spans="2:11" ht="12.75" customHeight="1">
      <c r="B62" s="247"/>
      <c r="C62" s="252"/>
      <c r="D62" s="252"/>
      <c r="E62" s="255"/>
      <c r="F62" s="252"/>
      <c r="G62" s="252"/>
      <c r="H62" s="252"/>
      <c r="I62" s="252"/>
      <c r="J62" s="252"/>
      <c r="K62" s="248"/>
    </row>
    <row r="63" spans="2:11" ht="15" customHeight="1">
      <c r="B63" s="247"/>
      <c r="C63" s="252"/>
      <c r="D63" s="366" t="s">
        <v>650</v>
      </c>
      <c r="E63" s="366"/>
      <c r="F63" s="366"/>
      <c r="G63" s="366"/>
      <c r="H63" s="366"/>
      <c r="I63" s="366"/>
      <c r="J63" s="366"/>
      <c r="K63" s="248"/>
    </row>
    <row r="64" spans="2:11" ht="15" customHeight="1">
      <c r="B64" s="247"/>
      <c r="C64" s="252"/>
      <c r="D64" s="370" t="s">
        <v>651</v>
      </c>
      <c r="E64" s="370"/>
      <c r="F64" s="370"/>
      <c r="G64" s="370"/>
      <c r="H64" s="370"/>
      <c r="I64" s="370"/>
      <c r="J64" s="370"/>
      <c r="K64" s="248"/>
    </row>
    <row r="65" spans="2:11" ht="15" customHeight="1">
      <c r="B65" s="247"/>
      <c r="C65" s="252"/>
      <c r="D65" s="366" t="s">
        <v>652</v>
      </c>
      <c r="E65" s="366"/>
      <c r="F65" s="366"/>
      <c r="G65" s="366"/>
      <c r="H65" s="366"/>
      <c r="I65" s="366"/>
      <c r="J65" s="366"/>
      <c r="K65" s="248"/>
    </row>
    <row r="66" spans="2:11" ht="15" customHeight="1">
      <c r="B66" s="247"/>
      <c r="C66" s="252"/>
      <c r="D66" s="366" t="s">
        <v>653</v>
      </c>
      <c r="E66" s="366"/>
      <c r="F66" s="366"/>
      <c r="G66" s="366"/>
      <c r="H66" s="366"/>
      <c r="I66" s="366"/>
      <c r="J66" s="366"/>
      <c r="K66" s="248"/>
    </row>
    <row r="67" spans="2:11" ht="15" customHeight="1">
      <c r="B67" s="247"/>
      <c r="C67" s="252"/>
      <c r="D67" s="366" t="s">
        <v>654</v>
      </c>
      <c r="E67" s="366"/>
      <c r="F67" s="366"/>
      <c r="G67" s="366"/>
      <c r="H67" s="366"/>
      <c r="I67" s="366"/>
      <c r="J67" s="366"/>
      <c r="K67" s="248"/>
    </row>
    <row r="68" spans="2:11" ht="15" customHeight="1">
      <c r="B68" s="247"/>
      <c r="C68" s="252"/>
      <c r="D68" s="366" t="s">
        <v>655</v>
      </c>
      <c r="E68" s="366"/>
      <c r="F68" s="366"/>
      <c r="G68" s="366"/>
      <c r="H68" s="366"/>
      <c r="I68" s="366"/>
      <c r="J68" s="366"/>
      <c r="K68" s="248"/>
    </row>
    <row r="69" spans="2:11" ht="12.75" customHeight="1">
      <c r="B69" s="256"/>
      <c r="C69" s="257"/>
      <c r="D69" s="257"/>
      <c r="E69" s="257"/>
      <c r="F69" s="257"/>
      <c r="G69" s="257"/>
      <c r="H69" s="257"/>
      <c r="I69" s="257"/>
      <c r="J69" s="257"/>
      <c r="K69" s="258"/>
    </row>
    <row r="70" spans="2:11" ht="18.75" customHeight="1">
      <c r="B70" s="259"/>
      <c r="C70" s="259"/>
      <c r="D70" s="259"/>
      <c r="E70" s="259"/>
      <c r="F70" s="259"/>
      <c r="G70" s="259"/>
      <c r="H70" s="259"/>
      <c r="I70" s="259"/>
      <c r="J70" s="259"/>
      <c r="K70" s="260"/>
    </row>
    <row r="71" spans="2:11" ht="18.75" customHeight="1">
      <c r="B71" s="260"/>
      <c r="C71" s="260"/>
      <c r="D71" s="260"/>
      <c r="E71" s="260"/>
      <c r="F71" s="260"/>
      <c r="G71" s="260"/>
      <c r="H71" s="260"/>
      <c r="I71" s="260"/>
      <c r="J71" s="260"/>
      <c r="K71" s="260"/>
    </row>
    <row r="72" spans="2:11" ht="7.5" customHeight="1">
      <c r="B72" s="261"/>
      <c r="C72" s="262"/>
      <c r="D72" s="262"/>
      <c r="E72" s="262"/>
      <c r="F72" s="262"/>
      <c r="G72" s="262"/>
      <c r="H72" s="262"/>
      <c r="I72" s="262"/>
      <c r="J72" s="262"/>
      <c r="K72" s="263"/>
    </row>
    <row r="73" spans="2:11" ht="45" customHeight="1">
      <c r="B73" s="264"/>
      <c r="C73" s="371" t="s">
        <v>96</v>
      </c>
      <c r="D73" s="371"/>
      <c r="E73" s="371"/>
      <c r="F73" s="371"/>
      <c r="G73" s="371"/>
      <c r="H73" s="371"/>
      <c r="I73" s="371"/>
      <c r="J73" s="371"/>
      <c r="K73" s="265"/>
    </row>
    <row r="74" spans="2:11" ht="17.25" customHeight="1">
      <c r="B74" s="264"/>
      <c r="C74" s="266" t="s">
        <v>656</v>
      </c>
      <c r="D74" s="266"/>
      <c r="E74" s="266"/>
      <c r="F74" s="266" t="s">
        <v>657</v>
      </c>
      <c r="G74" s="267"/>
      <c r="H74" s="266" t="s">
        <v>118</v>
      </c>
      <c r="I74" s="266" t="s">
        <v>57</v>
      </c>
      <c r="J74" s="266" t="s">
        <v>658</v>
      </c>
      <c r="K74" s="265"/>
    </row>
    <row r="75" spans="2:11" ht="17.25" customHeight="1">
      <c r="B75" s="264"/>
      <c r="C75" s="268" t="s">
        <v>659</v>
      </c>
      <c r="D75" s="268"/>
      <c r="E75" s="268"/>
      <c r="F75" s="269" t="s">
        <v>660</v>
      </c>
      <c r="G75" s="270"/>
      <c r="H75" s="268"/>
      <c r="I75" s="268"/>
      <c r="J75" s="268" t="s">
        <v>661</v>
      </c>
      <c r="K75" s="265"/>
    </row>
    <row r="76" spans="2:11" ht="5.25" customHeight="1">
      <c r="B76" s="264"/>
      <c r="C76" s="271"/>
      <c r="D76" s="271"/>
      <c r="E76" s="271"/>
      <c r="F76" s="271"/>
      <c r="G76" s="272"/>
      <c r="H76" s="271"/>
      <c r="I76" s="271"/>
      <c r="J76" s="271"/>
      <c r="K76" s="265"/>
    </row>
    <row r="77" spans="2:11" ht="15" customHeight="1">
      <c r="B77" s="264"/>
      <c r="C77" s="254" t="s">
        <v>53</v>
      </c>
      <c r="D77" s="271"/>
      <c r="E77" s="271"/>
      <c r="F77" s="273" t="s">
        <v>662</v>
      </c>
      <c r="G77" s="272"/>
      <c r="H77" s="254" t="s">
        <v>663</v>
      </c>
      <c r="I77" s="254" t="s">
        <v>664</v>
      </c>
      <c r="J77" s="254">
        <v>20</v>
      </c>
      <c r="K77" s="265"/>
    </row>
    <row r="78" spans="2:11" ht="15" customHeight="1">
      <c r="B78" s="264"/>
      <c r="C78" s="254" t="s">
        <v>665</v>
      </c>
      <c r="D78" s="254"/>
      <c r="E78" s="254"/>
      <c r="F78" s="273" t="s">
        <v>662</v>
      </c>
      <c r="G78" s="272"/>
      <c r="H78" s="254" t="s">
        <v>666</v>
      </c>
      <c r="I78" s="254" t="s">
        <v>664</v>
      </c>
      <c r="J78" s="254">
        <v>120</v>
      </c>
      <c r="K78" s="265"/>
    </row>
    <row r="79" spans="2:11" ht="15" customHeight="1">
      <c r="B79" s="274"/>
      <c r="C79" s="254" t="s">
        <v>667</v>
      </c>
      <c r="D79" s="254"/>
      <c r="E79" s="254"/>
      <c r="F79" s="273" t="s">
        <v>668</v>
      </c>
      <c r="G79" s="272"/>
      <c r="H79" s="254" t="s">
        <v>669</v>
      </c>
      <c r="I79" s="254" t="s">
        <v>664</v>
      </c>
      <c r="J79" s="254">
        <v>50</v>
      </c>
      <c r="K79" s="265"/>
    </row>
    <row r="80" spans="2:11" ht="15" customHeight="1">
      <c r="B80" s="274"/>
      <c r="C80" s="254" t="s">
        <v>670</v>
      </c>
      <c r="D80" s="254"/>
      <c r="E80" s="254"/>
      <c r="F80" s="273" t="s">
        <v>662</v>
      </c>
      <c r="G80" s="272"/>
      <c r="H80" s="254" t="s">
        <v>671</v>
      </c>
      <c r="I80" s="254" t="s">
        <v>672</v>
      </c>
      <c r="J80" s="254"/>
      <c r="K80" s="265"/>
    </row>
    <row r="81" spans="2:11" ht="15" customHeight="1">
      <c r="B81" s="274"/>
      <c r="C81" s="275" t="s">
        <v>673</v>
      </c>
      <c r="D81" s="275"/>
      <c r="E81" s="275"/>
      <c r="F81" s="276" t="s">
        <v>668</v>
      </c>
      <c r="G81" s="275"/>
      <c r="H81" s="275" t="s">
        <v>674</v>
      </c>
      <c r="I81" s="275" t="s">
        <v>664</v>
      </c>
      <c r="J81" s="275">
        <v>15</v>
      </c>
      <c r="K81" s="265"/>
    </row>
    <row r="82" spans="2:11" ht="15" customHeight="1">
      <c r="B82" s="274"/>
      <c r="C82" s="275" t="s">
        <v>675</v>
      </c>
      <c r="D82" s="275"/>
      <c r="E82" s="275"/>
      <c r="F82" s="276" t="s">
        <v>668</v>
      </c>
      <c r="G82" s="275"/>
      <c r="H82" s="275" t="s">
        <v>676</v>
      </c>
      <c r="I82" s="275" t="s">
        <v>664</v>
      </c>
      <c r="J82" s="275">
        <v>15</v>
      </c>
      <c r="K82" s="265"/>
    </row>
    <row r="83" spans="2:11" ht="15" customHeight="1">
      <c r="B83" s="274"/>
      <c r="C83" s="275" t="s">
        <v>677</v>
      </c>
      <c r="D83" s="275"/>
      <c r="E83" s="275"/>
      <c r="F83" s="276" t="s">
        <v>668</v>
      </c>
      <c r="G83" s="275"/>
      <c r="H83" s="275" t="s">
        <v>678</v>
      </c>
      <c r="I83" s="275" t="s">
        <v>664</v>
      </c>
      <c r="J83" s="275">
        <v>20</v>
      </c>
      <c r="K83" s="265"/>
    </row>
    <row r="84" spans="2:11" ht="15" customHeight="1">
      <c r="B84" s="274"/>
      <c r="C84" s="275" t="s">
        <v>679</v>
      </c>
      <c r="D84" s="275"/>
      <c r="E84" s="275"/>
      <c r="F84" s="276" t="s">
        <v>668</v>
      </c>
      <c r="G84" s="275"/>
      <c r="H84" s="275" t="s">
        <v>680</v>
      </c>
      <c r="I84" s="275" t="s">
        <v>664</v>
      </c>
      <c r="J84" s="275">
        <v>20</v>
      </c>
      <c r="K84" s="265"/>
    </row>
    <row r="85" spans="2:11" ht="15" customHeight="1">
      <c r="B85" s="274"/>
      <c r="C85" s="254" t="s">
        <v>681</v>
      </c>
      <c r="D85" s="254"/>
      <c r="E85" s="254"/>
      <c r="F85" s="273" t="s">
        <v>668</v>
      </c>
      <c r="G85" s="272"/>
      <c r="H85" s="254" t="s">
        <v>682</v>
      </c>
      <c r="I85" s="254" t="s">
        <v>664</v>
      </c>
      <c r="J85" s="254">
        <v>50</v>
      </c>
      <c r="K85" s="265"/>
    </row>
    <row r="86" spans="2:11" ht="15" customHeight="1">
      <c r="B86" s="274"/>
      <c r="C86" s="254" t="s">
        <v>683</v>
      </c>
      <c r="D86" s="254"/>
      <c r="E86" s="254"/>
      <c r="F86" s="273" t="s">
        <v>668</v>
      </c>
      <c r="G86" s="272"/>
      <c r="H86" s="254" t="s">
        <v>684</v>
      </c>
      <c r="I86" s="254" t="s">
        <v>664</v>
      </c>
      <c r="J86" s="254">
        <v>20</v>
      </c>
      <c r="K86" s="265"/>
    </row>
    <row r="87" spans="2:11" ht="15" customHeight="1">
      <c r="B87" s="274"/>
      <c r="C87" s="254" t="s">
        <v>685</v>
      </c>
      <c r="D87" s="254"/>
      <c r="E87" s="254"/>
      <c r="F87" s="273" t="s">
        <v>668</v>
      </c>
      <c r="G87" s="272"/>
      <c r="H87" s="254" t="s">
        <v>686</v>
      </c>
      <c r="I87" s="254" t="s">
        <v>664</v>
      </c>
      <c r="J87" s="254">
        <v>20</v>
      </c>
      <c r="K87" s="265"/>
    </row>
    <row r="88" spans="2:11" ht="15" customHeight="1">
      <c r="B88" s="274"/>
      <c r="C88" s="254" t="s">
        <v>687</v>
      </c>
      <c r="D88" s="254"/>
      <c r="E88" s="254"/>
      <c r="F88" s="273" t="s">
        <v>668</v>
      </c>
      <c r="G88" s="272"/>
      <c r="H88" s="254" t="s">
        <v>688</v>
      </c>
      <c r="I88" s="254" t="s">
        <v>664</v>
      </c>
      <c r="J88" s="254">
        <v>50</v>
      </c>
      <c r="K88" s="265"/>
    </row>
    <row r="89" spans="2:11" ht="15" customHeight="1">
      <c r="B89" s="274"/>
      <c r="C89" s="254" t="s">
        <v>689</v>
      </c>
      <c r="D89" s="254"/>
      <c r="E89" s="254"/>
      <c r="F89" s="273" t="s">
        <v>668</v>
      </c>
      <c r="G89" s="272"/>
      <c r="H89" s="254" t="s">
        <v>689</v>
      </c>
      <c r="I89" s="254" t="s">
        <v>664</v>
      </c>
      <c r="J89" s="254">
        <v>50</v>
      </c>
      <c r="K89" s="265"/>
    </row>
    <row r="90" spans="2:11" ht="15" customHeight="1">
      <c r="B90" s="274"/>
      <c r="C90" s="254" t="s">
        <v>123</v>
      </c>
      <c r="D90" s="254"/>
      <c r="E90" s="254"/>
      <c r="F90" s="273" t="s">
        <v>668</v>
      </c>
      <c r="G90" s="272"/>
      <c r="H90" s="254" t="s">
        <v>690</v>
      </c>
      <c r="I90" s="254" t="s">
        <v>664</v>
      </c>
      <c r="J90" s="254">
        <v>255</v>
      </c>
      <c r="K90" s="265"/>
    </row>
    <row r="91" spans="2:11" ht="15" customHeight="1">
      <c r="B91" s="274"/>
      <c r="C91" s="254" t="s">
        <v>691</v>
      </c>
      <c r="D91" s="254"/>
      <c r="E91" s="254"/>
      <c r="F91" s="273" t="s">
        <v>662</v>
      </c>
      <c r="G91" s="272"/>
      <c r="H91" s="254" t="s">
        <v>692</v>
      </c>
      <c r="I91" s="254" t="s">
        <v>693</v>
      </c>
      <c r="J91" s="254"/>
      <c r="K91" s="265"/>
    </row>
    <row r="92" spans="2:11" ht="15" customHeight="1">
      <c r="B92" s="274"/>
      <c r="C92" s="254" t="s">
        <v>694</v>
      </c>
      <c r="D92" s="254"/>
      <c r="E92" s="254"/>
      <c r="F92" s="273" t="s">
        <v>662</v>
      </c>
      <c r="G92" s="272"/>
      <c r="H92" s="254" t="s">
        <v>695</v>
      </c>
      <c r="I92" s="254" t="s">
        <v>696</v>
      </c>
      <c r="J92" s="254"/>
      <c r="K92" s="265"/>
    </row>
    <row r="93" spans="2:11" ht="15" customHeight="1">
      <c r="B93" s="274"/>
      <c r="C93" s="254" t="s">
        <v>697</v>
      </c>
      <c r="D93" s="254"/>
      <c r="E93" s="254"/>
      <c r="F93" s="273" t="s">
        <v>662</v>
      </c>
      <c r="G93" s="272"/>
      <c r="H93" s="254" t="s">
        <v>697</v>
      </c>
      <c r="I93" s="254" t="s">
        <v>696</v>
      </c>
      <c r="J93" s="254"/>
      <c r="K93" s="265"/>
    </row>
    <row r="94" spans="2:11" ht="15" customHeight="1">
      <c r="B94" s="274"/>
      <c r="C94" s="254" t="s">
        <v>38</v>
      </c>
      <c r="D94" s="254"/>
      <c r="E94" s="254"/>
      <c r="F94" s="273" t="s">
        <v>662</v>
      </c>
      <c r="G94" s="272"/>
      <c r="H94" s="254" t="s">
        <v>698</v>
      </c>
      <c r="I94" s="254" t="s">
        <v>696</v>
      </c>
      <c r="J94" s="254"/>
      <c r="K94" s="265"/>
    </row>
    <row r="95" spans="2:11" ht="15" customHeight="1">
      <c r="B95" s="274"/>
      <c r="C95" s="254" t="s">
        <v>48</v>
      </c>
      <c r="D95" s="254"/>
      <c r="E95" s="254"/>
      <c r="F95" s="273" t="s">
        <v>662</v>
      </c>
      <c r="G95" s="272"/>
      <c r="H95" s="254" t="s">
        <v>699</v>
      </c>
      <c r="I95" s="254" t="s">
        <v>696</v>
      </c>
      <c r="J95" s="254"/>
      <c r="K95" s="265"/>
    </row>
    <row r="96" spans="2:11" ht="15" customHeight="1">
      <c r="B96" s="277"/>
      <c r="C96" s="278"/>
      <c r="D96" s="278"/>
      <c r="E96" s="278"/>
      <c r="F96" s="278"/>
      <c r="G96" s="278"/>
      <c r="H96" s="278"/>
      <c r="I96" s="278"/>
      <c r="J96" s="278"/>
      <c r="K96" s="279"/>
    </row>
    <row r="97" spans="2:11" ht="18.75" customHeight="1">
      <c r="B97" s="280"/>
      <c r="C97" s="281"/>
      <c r="D97" s="281"/>
      <c r="E97" s="281"/>
      <c r="F97" s="281"/>
      <c r="G97" s="281"/>
      <c r="H97" s="281"/>
      <c r="I97" s="281"/>
      <c r="J97" s="281"/>
      <c r="K97" s="280"/>
    </row>
    <row r="98" spans="2:11" ht="18.75" customHeight="1">
      <c r="B98" s="260"/>
      <c r="C98" s="260"/>
      <c r="D98" s="260"/>
      <c r="E98" s="260"/>
      <c r="F98" s="260"/>
      <c r="G98" s="260"/>
      <c r="H98" s="260"/>
      <c r="I98" s="260"/>
      <c r="J98" s="260"/>
      <c r="K98" s="260"/>
    </row>
    <row r="99" spans="2:11" ht="7.5" customHeight="1">
      <c r="B99" s="261"/>
      <c r="C99" s="262"/>
      <c r="D99" s="262"/>
      <c r="E99" s="262"/>
      <c r="F99" s="262"/>
      <c r="G99" s="262"/>
      <c r="H99" s="262"/>
      <c r="I99" s="262"/>
      <c r="J99" s="262"/>
      <c r="K99" s="263"/>
    </row>
    <row r="100" spans="2:11" ht="45" customHeight="1">
      <c r="B100" s="264"/>
      <c r="C100" s="371" t="s">
        <v>700</v>
      </c>
      <c r="D100" s="371"/>
      <c r="E100" s="371"/>
      <c r="F100" s="371"/>
      <c r="G100" s="371"/>
      <c r="H100" s="371"/>
      <c r="I100" s="371"/>
      <c r="J100" s="371"/>
      <c r="K100" s="265"/>
    </row>
    <row r="101" spans="2:11" ht="17.25" customHeight="1">
      <c r="B101" s="264"/>
      <c r="C101" s="266" t="s">
        <v>656</v>
      </c>
      <c r="D101" s="266"/>
      <c r="E101" s="266"/>
      <c r="F101" s="266" t="s">
        <v>657</v>
      </c>
      <c r="G101" s="267"/>
      <c r="H101" s="266" t="s">
        <v>118</v>
      </c>
      <c r="I101" s="266" t="s">
        <v>57</v>
      </c>
      <c r="J101" s="266" t="s">
        <v>658</v>
      </c>
      <c r="K101" s="265"/>
    </row>
    <row r="102" spans="2:11" ht="17.25" customHeight="1">
      <c r="B102" s="264"/>
      <c r="C102" s="268" t="s">
        <v>659</v>
      </c>
      <c r="D102" s="268"/>
      <c r="E102" s="268"/>
      <c r="F102" s="269" t="s">
        <v>660</v>
      </c>
      <c r="G102" s="270"/>
      <c r="H102" s="268"/>
      <c r="I102" s="268"/>
      <c r="J102" s="268" t="s">
        <v>661</v>
      </c>
      <c r="K102" s="265"/>
    </row>
    <row r="103" spans="2:11" ht="5.25" customHeight="1">
      <c r="B103" s="264"/>
      <c r="C103" s="266"/>
      <c r="D103" s="266"/>
      <c r="E103" s="266"/>
      <c r="F103" s="266"/>
      <c r="G103" s="282"/>
      <c r="H103" s="266"/>
      <c r="I103" s="266"/>
      <c r="J103" s="266"/>
      <c r="K103" s="265"/>
    </row>
    <row r="104" spans="2:11" ht="15" customHeight="1">
      <c r="B104" s="264"/>
      <c r="C104" s="254" t="s">
        <v>53</v>
      </c>
      <c r="D104" s="271"/>
      <c r="E104" s="271"/>
      <c r="F104" s="273" t="s">
        <v>662</v>
      </c>
      <c r="G104" s="282"/>
      <c r="H104" s="254" t="s">
        <v>701</v>
      </c>
      <c r="I104" s="254" t="s">
        <v>664</v>
      </c>
      <c r="J104" s="254">
        <v>20</v>
      </c>
      <c r="K104" s="265"/>
    </row>
    <row r="105" spans="2:11" ht="15" customHeight="1">
      <c r="B105" s="264"/>
      <c r="C105" s="254" t="s">
        <v>665</v>
      </c>
      <c r="D105" s="254"/>
      <c r="E105" s="254"/>
      <c r="F105" s="273" t="s">
        <v>662</v>
      </c>
      <c r="G105" s="254"/>
      <c r="H105" s="254" t="s">
        <v>701</v>
      </c>
      <c r="I105" s="254" t="s">
        <v>664</v>
      </c>
      <c r="J105" s="254">
        <v>120</v>
      </c>
      <c r="K105" s="265"/>
    </row>
    <row r="106" spans="2:11" ht="15" customHeight="1">
      <c r="B106" s="274"/>
      <c r="C106" s="254" t="s">
        <v>667</v>
      </c>
      <c r="D106" s="254"/>
      <c r="E106" s="254"/>
      <c r="F106" s="273" t="s">
        <v>668</v>
      </c>
      <c r="G106" s="254"/>
      <c r="H106" s="254" t="s">
        <v>701</v>
      </c>
      <c r="I106" s="254" t="s">
        <v>664</v>
      </c>
      <c r="J106" s="254">
        <v>50</v>
      </c>
      <c r="K106" s="265"/>
    </row>
    <row r="107" spans="2:11" ht="15" customHeight="1">
      <c r="B107" s="274"/>
      <c r="C107" s="254" t="s">
        <v>670</v>
      </c>
      <c r="D107" s="254"/>
      <c r="E107" s="254"/>
      <c r="F107" s="273" t="s">
        <v>662</v>
      </c>
      <c r="G107" s="254"/>
      <c r="H107" s="254" t="s">
        <v>701</v>
      </c>
      <c r="I107" s="254" t="s">
        <v>672</v>
      </c>
      <c r="J107" s="254"/>
      <c r="K107" s="265"/>
    </row>
    <row r="108" spans="2:11" ht="15" customHeight="1">
      <c r="B108" s="274"/>
      <c r="C108" s="254" t="s">
        <v>681</v>
      </c>
      <c r="D108" s="254"/>
      <c r="E108" s="254"/>
      <c r="F108" s="273" t="s">
        <v>668</v>
      </c>
      <c r="G108" s="254"/>
      <c r="H108" s="254" t="s">
        <v>701</v>
      </c>
      <c r="I108" s="254" t="s">
        <v>664</v>
      </c>
      <c r="J108" s="254">
        <v>50</v>
      </c>
      <c r="K108" s="265"/>
    </row>
    <row r="109" spans="2:11" ht="15" customHeight="1">
      <c r="B109" s="274"/>
      <c r="C109" s="254" t="s">
        <v>689</v>
      </c>
      <c r="D109" s="254"/>
      <c r="E109" s="254"/>
      <c r="F109" s="273" t="s">
        <v>668</v>
      </c>
      <c r="G109" s="254"/>
      <c r="H109" s="254" t="s">
        <v>701</v>
      </c>
      <c r="I109" s="254" t="s">
        <v>664</v>
      </c>
      <c r="J109" s="254">
        <v>50</v>
      </c>
      <c r="K109" s="265"/>
    </row>
    <row r="110" spans="2:11" ht="15" customHeight="1">
      <c r="B110" s="274"/>
      <c r="C110" s="254" t="s">
        <v>687</v>
      </c>
      <c r="D110" s="254"/>
      <c r="E110" s="254"/>
      <c r="F110" s="273" t="s">
        <v>668</v>
      </c>
      <c r="G110" s="254"/>
      <c r="H110" s="254" t="s">
        <v>701</v>
      </c>
      <c r="I110" s="254" t="s">
        <v>664</v>
      </c>
      <c r="J110" s="254">
        <v>50</v>
      </c>
      <c r="K110" s="265"/>
    </row>
    <row r="111" spans="2:11" ht="15" customHeight="1">
      <c r="B111" s="274"/>
      <c r="C111" s="254" t="s">
        <v>53</v>
      </c>
      <c r="D111" s="254"/>
      <c r="E111" s="254"/>
      <c r="F111" s="273" t="s">
        <v>662</v>
      </c>
      <c r="G111" s="254"/>
      <c r="H111" s="254" t="s">
        <v>702</v>
      </c>
      <c r="I111" s="254" t="s">
        <v>664</v>
      </c>
      <c r="J111" s="254">
        <v>20</v>
      </c>
      <c r="K111" s="265"/>
    </row>
    <row r="112" spans="2:11" ht="15" customHeight="1">
      <c r="B112" s="274"/>
      <c r="C112" s="254" t="s">
        <v>703</v>
      </c>
      <c r="D112" s="254"/>
      <c r="E112" s="254"/>
      <c r="F112" s="273" t="s">
        <v>662</v>
      </c>
      <c r="G112" s="254"/>
      <c r="H112" s="254" t="s">
        <v>704</v>
      </c>
      <c r="I112" s="254" t="s">
        <v>664</v>
      </c>
      <c r="J112" s="254">
        <v>120</v>
      </c>
      <c r="K112" s="265"/>
    </row>
    <row r="113" spans="2:11" ht="15" customHeight="1">
      <c r="B113" s="274"/>
      <c r="C113" s="254" t="s">
        <v>38</v>
      </c>
      <c r="D113" s="254"/>
      <c r="E113" s="254"/>
      <c r="F113" s="273" t="s">
        <v>662</v>
      </c>
      <c r="G113" s="254"/>
      <c r="H113" s="254" t="s">
        <v>705</v>
      </c>
      <c r="I113" s="254" t="s">
        <v>696</v>
      </c>
      <c r="J113" s="254"/>
      <c r="K113" s="265"/>
    </row>
    <row r="114" spans="2:11" ht="15" customHeight="1">
      <c r="B114" s="274"/>
      <c r="C114" s="254" t="s">
        <v>48</v>
      </c>
      <c r="D114" s="254"/>
      <c r="E114" s="254"/>
      <c r="F114" s="273" t="s">
        <v>662</v>
      </c>
      <c r="G114" s="254"/>
      <c r="H114" s="254" t="s">
        <v>706</v>
      </c>
      <c r="I114" s="254" t="s">
        <v>696</v>
      </c>
      <c r="J114" s="254"/>
      <c r="K114" s="265"/>
    </row>
    <row r="115" spans="2:11" ht="15" customHeight="1">
      <c r="B115" s="274"/>
      <c r="C115" s="254" t="s">
        <v>57</v>
      </c>
      <c r="D115" s="254"/>
      <c r="E115" s="254"/>
      <c r="F115" s="273" t="s">
        <v>662</v>
      </c>
      <c r="G115" s="254"/>
      <c r="H115" s="254" t="s">
        <v>707</v>
      </c>
      <c r="I115" s="254" t="s">
        <v>708</v>
      </c>
      <c r="J115" s="254"/>
      <c r="K115" s="265"/>
    </row>
    <row r="116" spans="2:11" ht="15" customHeight="1">
      <c r="B116" s="277"/>
      <c r="C116" s="283"/>
      <c r="D116" s="283"/>
      <c r="E116" s="283"/>
      <c r="F116" s="283"/>
      <c r="G116" s="283"/>
      <c r="H116" s="283"/>
      <c r="I116" s="283"/>
      <c r="J116" s="283"/>
      <c r="K116" s="279"/>
    </row>
    <row r="117" spans="2:11" ht="18.75" customHeight="1">
      <c r="B117" s="284"/>
      <c r="C117" s="250"/>
      <c r="D117" s="250"/>
      <c r="E117" s="250"/>
      <c r="F117" s="285"/>
      <c r="G117" s="250"/>
      <c r="H117" s="250"/>
      <c r="I117" s="250"/>
      <c r="J117" s="250"/>
      <c r="K117" s="284"/>
    </row>
    <row r="118" spans="2:11" ht="18.75" customHeight="1">
      <c r="B118" s="260"/>
      <c r="C118" s="260"/>
      <c r="D118" s="260"/>
      <c r="E118" s="260"/>
      <c r="F118" s="260"/>
      <c r="G118" s="260"/>
      <c r="H118" s="260"/>
      <c r="I118" s="260"/>
      <c r="J118" s="260"/>
      <c r="K118" s="260"/>
    </row>
    <row r="119" spans="2:11" ht="7.5" customHeight="1">
      <c r="B119" s="286"/>
      <c r="C119" s="287"/>
      <c r="D119" s="287"/>
      <c r="E119" s="287"/>
      <c r="F119" s="287"/>
      <c r="G119" s="287"/>
      <c r="H119" s="287"/>
      <c r="I119" s="287"/>
      <c r="J119" s="287"/>
      <c r="K119" s="288"/>
    </row>
    <row r="120" spans="2:11" ht="45" customHeight="1">
      <c r="B120" s="289"/>
      <c r="C120" s="367" t="s">
        <v>709</v>
      </c>
      <c r="D120" s="367"/>
      <c r="E120" s="367"/>
      <c r="F120" s="367"/>
      <c r="G120" s="367"/>
      <c r="H120" s="367"/>
      <c r="I120" s="367"/>
      <c r="J120" s="367"/>
      <c r="K120" s="290"/>
    </row>
    <row r="121" spans="2:11" ht="17.25" customHeight="1">
      <c r="B121" s="291"/>
      <c r="C121" s="266" t="s">
        <v>656</v>
      </c>
      <c r="D121" s="266"/>
      <c r="E121" s="266"/>
      <c r="F121" s="266" t="s">
        <v>657</v>
      </c>
      <c r="G121" s="267"/>
      <c r="H121" s="266" t="s">
        <v>118</v>
      </c>
      <c r="I121" s="266" t="s">
        <v>57</v>
      </c>
      <c r="J121" s="266" t="s">
        <v>658</v>
      </c>
      <c r="K121" s="292"/>
    </row>
    <row r="122" spans="2:11" ht="17.25" customHeight="1">
      <c r="B122" s="291"/>
      <c r="C122" s="268" t="s">
        <v>659</v>
      </c>
      <c r="D122" s="268"/>
      <c r="E122" s="268"/>
      <c r="F122" s="269" t="s">
        <v>660</v>
      </c>
      <c r="G122" s="270"/>
      <c r="H122" s="268"/>
      <c r="I122" s="268"/>
      <c r="J122" s="268" t="s">
        <v>661</v>
      </c>
      <c r="K122" s="292"/>
    </row>
    <row r="123" spans="2:11" ht="5.25" customHeight="1">
      <c r="B123" s="293"/>
      <c r="C123" s="271"/>
      <c r="D123" s="271"/>
      <c r="E123" s="271"/>
      <c r="F123" s="271"/>
      <c r="G123" s="254"/>
      <c r="H123" s="271"/>
      <c r="I123" s="271"/>
      <c r="J123" s="271"/>
      <c r="K123" s="294"/>
    </row>
    <row r="124" spans="2:11" ht="15" customHeight="1">
      <c r="B124" s="293"/>
      <c r="C124" s="254" t="s">
        <v>665</v>
      </c>
      <c r="D124" s="271"/>
      <c r="E124" s="271"/>
      <c r="F124" s="273" t="s">
        <v>662</v>
      </c>
      <c r="G124" s="254"/>
      <c r="H124" s="254" t="s">
        <v>701</v>
      </c>
      <c r="I124" s="254" t="s">
        <v>664</v>
      </c>
      <c r="J124" s="254">
        <v>120</v>
      </c>
      <c r="K124" s="295"/>
    </row>
    <row r="125" spans="2:11" ht="15" customHeight="1">
      <c r="B125" s="293"/>
      <c r="C125" s="254" t="s">
        <v>710</v>
      </c>
      <c r="D125" s="254"/>
      <c r="E125" s="254"/>
      <c r="F125" s="273" t="s">
        <v>662</v>
      </c>
      <c r="G125" s="254"/>
      <c r="H125" s="254" t="s">
        <v>711</v>
      </c>
      <c r="I125" s="254" t="s">
        <v>664</v>
      </c>
      <c r="J125" s="254" t="s">
        <v>712</v>
      </c>
      <c r="K125" s="295"/>
    </row>
    <row r="126" spans="2:11" ht="15" customHeight="1">
      <c r="B126" s="293"/>
      <c r="C126" s="254" t="s">
        <v>611</v>
      </c>
      <c r="D126" s="254"/>
      <c r="E126" s="254"/>
      <c r="F126" s="273" t="s">
        <v>662</v>
      </c>
      <c r="G126" s="254"/>
      <c r="H126" s="254" t="s">
        <v>713</v>
      </c>
      <c r="I126" s="254" t="s">
        <v>664</v>
      </c>
      <c r="J126" s="254" t="s">
        <v>712</v>
      </c>
      <c r="K126" s="295"/>
    </row>
    <row r="127" spans="2:11" ht="15" customHeight="1">
      <c r="B127" s="293"/>
      <c r="C127" s="254" t="s">
        <v>673</v>
      </c>
      <c r="D127" s="254"/>
      <c r="E127" s="254"/>
      <c r="F127" s="273" t="s">
        <v>668</v>
      </c>
      <c r="G127" s="254"/>
      <c r="H127" s="254" t="s">
        <v>674</v>
      </c>
      <c r="I127" s="254" t="s">
        <v>664</v>
      </c>
      <c r="J127" s="254">
        <v>15</v>
      </c>
      <c r="K127" s="295"/>
    </row>
    <row r="128" spans="2:11" ht="15" customHeight="1">
      <c r="B128" s="293"/>
      <c r="C128" s="275" t="s">
        <v>675</v>
      </c>
      <c r="D128" s="275"/>
      <c r="E128" s="275"/>
      <c r="F128" s="276" t="s">
        <v>668</v>
      </c>
      <c r="G128" s="275"/>
      <c r="H128" s="275" t="s">
        <v>676</v>
      </c>
      <c r="I128" s="275" t="s">
        <v>664</v>
      </c>
      <c r="J128" s="275">
        <v>15</v>
      </c>
      <c r="K128" s="295"/>
    </row>
    <row r="129" spans="2:11" ht="15" customHeight="1">
      <c r="B129" s="293"/>
      <c r="C129" s="275" t="s">
        <v>677</v>
      </c>
      <c r="D129" s="275"/>
      <c r="E129" s="275"/>
      <c r="F129" s="276" t="s">
        <v>668</v>
      </c>
      <c r="G129" s="275"/>
      <c r="H129" s="275" t="s">
        <v>678</v>
      </c>
      <c r="I129" s="275" t="s">
        <v>664</v>
      </c>
      <c r="J129" s="275">
        <v>20</v>
      </c>
      <c r="K129" s="295"/>
    </row>
    <row r="130" spans="2:11" ht="15" customHeight="1">
      <c r="B130" s="293"/>
      <c r="C130" s="275" t="s">
        <v>679</v>
      </c>
      <c r="D130" s="275"/>
      <c r="E130" s="275"/>
      <c r="F130" s="276" t="s">
        <v>668</v>
      </c>
      <c r="G130" s="275"/>
      <c r="H130" s="275" t="s">
        <v>680</v>
      </c>
      <c r="I130" s="275" t="s">
        <v>664</v>
      </c>
      <c r="J130" s="275">
        <v>20</v>
      </c>
      <c r="K130" s="295"/>
    </row>
    <row r="131" spans="2:11" ht="15" customHeight="1">
      <c r="B131" s="293"/>
      <c r="C131" s="254" t="s">
        <v>667</v>
      </c>
      <c r="D131" s="254"/>
      <c r="E131" s="254"/>
      <c r="F131" s="273" t="s">
        <v>668</v>
      </c>
      <c r="G131" s="254"/>
      <c r="H131" s="254" t="s">
        <v>701</v>
      </c>
      <c r="I131" s="254" t="s">
        <v>664</v>
      </c>
      <c r="J131" s="254">
        <v>50</v>
      </c>
      <c r="K131" s="295"/>
    </row>
    <row r="132" spans="2:11" ht="15" customHeight="1">
      <c r="B132" s="293"/>
      <c r="C132" s="254" t="s">
        <v>681</v>
      </c>
      <c r="D132" s="254"/>
      <c r="E132" s="254"/>
      <c r="F132" s="273" t="s">
        <v>668</v>
      </c>
      <c r="G132" s="254"/>
      <c r="H132" s="254" t="s">
        <v>701</v>
      </c>
      <c r="I132" s="254" t="s">
        <v>664</v>
      </c>
      <c r="J132" s="254">
        <v>50</v>
      </c>
      <c r="K132" s="295"/>
    </row>
    <row r="133" spans="2:11" ht="15" customHeight="1">
      <c r="B133" s="293"/>
      <c r="C133" s="254" t="s">
        <v>687</v>
      </c>
      <c r="D133" s="254"/>
      <c r="E133" s="254"/>
      <c r="F133" s="273" t="s">
        <v>668</v>
      </c>
      <c r="G133" s="254"/>
      <c r="H133" s="254" t="s">
        <v>701</v>
      </c>
      <c r="I133" s="254" t="s">
        <v>664</v>
      </c>
      <c r="J133" s="254">
        <v>50</v>
      </c>
      <c r="K133" s="295"/>
    </row>
    <row r="134" spans="2:11" ht="15" customHeight="1">
      <c r="B134" s="293"/>
      <c r="C134" s="254" t="s">
        <v>689</v>
      </c>
      <c r="D134" s="254"/>
      <c r="E134" s="254"/>
      <c r="F134" s="273" t="s">
        <v>668</v>
      </c>
      <c r="G134" s="254"/>
      <c r="H134" s="254" t="s">
        <v>701</v>
      </c>
      <c r="I134" s="254" t="s">
        <v>664</v>
      </c>
      <c r="J134" s="254">
        <v>50</v>
      </c>
      <c r="K134" s="295"/>
    </row>
    <row r="135" spans="2:11" ht="15" customHeight="1">
      <c r="B135" s="293"/>
      <c r="C135" s="254" t="s">
        <v>123</v>
      </c>
      <c r="D135" s="254"/>
      <c r="E135" s="254"/>
      <c r="F135" s="273" t="s">
        <v>668</v>
      </c>
      <c r="G135" s="254"/>
      <c r="H135" s="254" t="s">
        <v>714</v>
      </c>
      <c r="I135" s="254" t="s">
        <v>664</v>
      </c>
      <c r="J135" s="254">
        <v>255</v>
      </c>
      <c r="K135" s="295"/>
    </row>
    <row r="136" spans="2:11" ht="15" customHeight="1">
      <c r="B136" s="293"/>
      <c r="C136" s="254" t="s">
        <v>691</v>
      </c>
      <c r="D136" s="254"/>
      <c r="E136" s="254"/>
      <c r="F136" s="273" t="s">
        <v>662</v>
      </c>
      <c r="G136" s="254"/>
      <c r="H136" s="254" t="s">
        <v>715</v>
      </c>
      <c r="I136" s="254" t="s">
        <v>693</v>
      </c>
      <c r="J136" s="254"/>
      <c r="K136" s="295"/>
    </row>
    <row r="137" spans="2:11" ht="15" customHeight="1">
      <c r="B137" s="293"/>
      <c r="C137" s="254" t="s">
        <v>694</v>
      </c>
      <c r="D137" s="254"/>
      <c r="E137" s="254"/>
      <c r="F137" s="273" t="s">
        <v>662</v>
      </c>
      <c r="G137" s="254"/>
      <c r="H137" s="254" t="s">
        <v>716</v>
      </c>
      <c r="I137" s="254" t="s">
        <v>696</v>
      </c>
      <c r="J137" s="254"/>
      <c r="K137" s="295"/>
    </row>
    <row r="138" spans="2:11" ht="15" customHeight="1">
      <c r="B138" s="293"/>
      <c r="C138" s="254" t="s">
        <v>697</v>
      </c>
      <c r="D138" s="254"/>
      <c r="E138" s="254"/>
      <c r="F138" s="273" t="s">
        <v>662</v>
      </c>
      <c r="G138" s="254"/>
      <c r="H138" s="254" t="s">
        <v>697</v>
      </c>
      <c r="I138" s="254" t="s">
        <v>696</v>
      </c>
      <c r="J138" s="254"/>
      <c r="K138" s="295"/>
    </row>
    <row r="139" spans="2:11" ht="15" customHeight="1">
      <c r="B139" s="293"/>
      <c r="C139" s="254" t="s">
        <v>38</v>
      </c>
      <c r="D139" s="254"/>
      <c r="E139" s="254"/>
      <c r="F139" s="273" t="s">
        <v>662</v>
      </c>
      <c r="G139" s="254"/>
      <c r="H139" s="254" t="s">
        <v>717</v>
      </c>
      <c r="I139" s="254" t="s">
        <v>696</v>
      </c>
      <c r="J139" s="254"/>
      <c r="K139" s="295"/>
    </row>
    <row r="140" spans="2:11" ht="15" customHeight="1">
      <c r="B140" s="293"/>
      <c r="C140" s="254" t="s">
        <v>718</v>
      </c>
      <c r="D140" s="254"/>
      <c r="E140" s="254"/>
      <c r="F140" s="273" t="s">
        <v>662</v>
      </c>
      <c r="G140" s="254"/>
      <c r="H140" s="254" t="s">
        <v>719</v>
      </c>
      <c r="I140" s="254" t="s">
        <v>696</v>
      </c>
      <c r="J140" s="254"/>
      <c r="K140" s="295"/>
    </row>
    <row r="141" spans="2:11" ht="15" customHeight="1">
      <c r="B141" s="296"/>
      <c r="C141" s="297"/>
      <c r="D141" s="297"/>
      <c r="E141" s="297"/>
      <c r="F141" s="297"/>
      <c r="G141" s="297"/>
      <c r="H141" s="297"/>
      <c r="I141" s="297"/>
      <c r="J141" s="297"/>
      <c r="K141" s="298"/>
    </row>
    <row r="142" spans="2:11" ht="18.75" customHeight="1">
      <c r="B142" s="250"/>
      <c r="C142" s="250"/>
      <c r="D142" s="250"/>
      <c r="E142" s="250"/>
      <c r="F142" s="285"/>
      <c r="G142" s="250"/>
      <c r="H142" s="250"/>
      <c r="I142" s="250"/>
      <c r="J142" s="250"/>
      <c r="K142" s="250"/>
    </row>
    <row r="143" spans="2:11" ht="18.75" customHeight="1">
      <c r="B143" s="260"/>
      <c r="C143" s="260"/>
      <c r="D143" s="260"/>
      <c r="E143" s="260"/>
      <c r="F143" s="260"/>
      <c r="G143" s="260"/>
      <c r="H143" s="260"/>
      <c r="I143" s="260"/>
      <c r="J143" s="260"/>
      <c r="K143" s="260"/>
    </row>
    <row r="144" spans="2:11" ht="7.5" customHeight="1">
      <c r="B144" s="261"/>
      <c r="C144" s="262"/>
      <c r="D144" s="262"/>
      <c r="E144" s="262"/>
      <c r="F144" s="262"/>
      <c r="G144" s="262"/>
      <c r="H144" s="262"/>
      <c r="I144" s="262"/>
      <c r="J144" s="262"/>
      <c r="K144" s="263"/>
    </row>
    <row r="145" spans="2:11" ht="45" customHeight="1">
      <c r="B145" s="264"/>
      <c r="C145" s="371" t="s">
        <v>720</v>
      </c>
      <c r="D145" s="371"/>
      <c r="E145" s="371"/>
      <c r="F145" s="371"/>
      <c r="G145" s="371"/>
      <c r="H145" s="371"/>
      <c r="I145" s="371"/>
      <c r="J145" s="371"/>
      <c r="K145" s="265"/>
    </row>
    <row r="146" spans="2:11" ht="17.25" customHeight="1">
      <c r="B146" s="264"/>
      <c r="C146" s="266" t="s">
        <v>656</v>
      </c>
      <c r="D146" s="266"/>
      <c r="E146" s="266"/>
      <c r="F146" s="266" t="s">
        <v>657</v>
      </c>
      <c r="G146" s="267"/>
      <c r="H146" s="266" t="s">
        <v>118</v>
      </c>
      <c r="I146" s="266" t="s">
        <v>57</v>
      </c>
      <c r="J146" s="266" t="s">
        <v>658</v>
      </c>
      <c r="K146" s="265"/>
    </row>
    <row r="147" spans="2:11" ht="17.25" customHeight="1">
      <c r="B147" s="264"/>
      <c r="C147" s="268" t="s">
        <v>659</v>
      </c>
      <c r="D147" s="268"/>
      <c r="E147" s="268"/>
      <c r="F147" s="269" t="s">
        <v>660</v>
      </c>
      <c r="G147" s="270"/>
      <c r="H147" s="268"/>
      <c r="I147" s="268"/>
      <c r="J147" s="268" t="s">
        <v>661</v>
      </c>
      <c r="K147" s="265"/>
    </row>
    <row r="148" spans="2:11" ht="5.25" customHeight="1">
      <c r="B148" s="274"/>
      <c r="C148" s="271"/>
      <c r="D148" s="271"/>
      <c r="E148" s="271"/>
      <c r="F148" s="271"/>
      <c r="G148" s="272"/>
      <c r="H148" s="271"/>
      <c r="I148" s="271"/>
      <c r="J148" s="271"/>
      <c r="K148" s="295"/>
    </row>
    <row r="149" spans="2:11" ht="15" customHeight="1">
      <c r="B149" s="274"/>
      <c r="C149" s="299" t="s">
        <v>665</v>
      </c>
      <c r="D149" s="254"/>
      <c r="E149" s="254"/>
      <c r="F149" s="300" t="s">
        <v>662</v>
      </c>
      <c r="G149" s="254"/>
      <c r="H149" s="299" t="s">
        <v>701</v>
      </c>
      <c r="I149" s="299" t="s">
        <v>664</v>
      </c>
      <c r="J149" s="299">
        <v>120</v>
      </c>
      <c r="K149" s="295"/>
    </row>
    <row r="150" spans="2:11" ht="15" customHeight="1">
      <c r="B150" s="274"/>
      <c r="C150" s="299" t="s">
        <v>710</v>
      </c>
      <c r="D150" s="254"/>
      <c r="E150" s="254"/>
      <c r="F150" s="300" t="s">
        <v>662</v>
      </c>
      <c r="G150" s="254"/>
      <c r="H150" s="299" t="s">
        <v>721</v>
      </c>
      <c r="I150" s="299" t="s">
        <v>664</v>
      </c>
      <c r="J150" s="299" t="s">
        <v>712</v>
      </c>
      <c r="K150" s="295"/>
    </row>
    <row r="151" spans="2:11" ht="15" customHeight="1">
      <c r="B151" s="274"/>
      <c r="C151" s="299" t="s">
        <v>611</v>
      </c>
      <c r="D151" s="254"/>
      <c r="E151" s="254"/>
      <c r="F151" s="300" t="s">
        <v>662</v>
      </c>
      <c r="G151" s="254"/>
      <c r="H151" s="299" t="s">
        <v>722</v>
      </c>
      <c r="I151" s="299" t="s">
        <v>664</v>
      </c>
      <c r="J151" s="299" t="s">
        <v>712</v>
      </c>
      <c r="K151" s="295"/>
    </row>
    <row r="152" spans="2:11" ht="15" customHeight="1">
      <c r="B152" s="274"/>
      <c r="C152" s="299" t="s">
        <v>667</v>
      </c>
      <c r="D152" s="254"/>
      <c r="E152" s="254"/>
      <c r="F152" s="300" t="s">
        <v>668</v>
      </c>
      <c r="G152" s="254"/>
      <c r="H152" s="299" t="s">
        <v>701</v>
      </c>
      <c r="I152" s="299" t="s">
        <v>664</v>
      </c>
      <c r="J152" s="299">
        <v>50</v>
      </c>
      <c r="K152" s="295"/>
    </row>
    <row r="153" spans="2:11" ht="15" customHeight="1">
      <c r="B153" s="274"/>
      <c r="C153" s="299" t="s">
        <v>670</v>
      </c>
      <c r="D153" s="254"/>
      <c r="E153" s="254"/>
      <c r="F153" s="300" t="s">
        <v>662</v>
      </c>
      <c r="G153" s="254"/>
      <c r="H153" s="299" t="s">
        <v>701</v>
      </c>
      <c r="I153" s="299" t="s">
        <v>672</v>
      </c>
      <c r="J153" s="299"/>
      <c r="K153" s="295"/>
    </row>
    <row r="154" spans="2:11" ht="15" customHeight="1">
      <c r="B154" s="274"/>
      <c r="C154" s="299" t="s">
        <v>681</v>
      </c>
      <c r="D154" s="254"/>
      <c r="E154" s="254"/>
      <c r="F154" s="300" t="s">
        <v>668</v>
      </c>
      <c r="G154" s="254"/>
      <c r="H154" s="299" t="s">
        <v>701</v>
      </c>
      <c r="I154" s="299" t="s">
        <v>664</v>
      </c>
      <c r="J154" s="299">
        <v>50</v>
      </c>
      <c r="K154" s="295"/>
    </row>
    <row r="155" spans="2:11" ht="15" customHeight="1">
      <c r="B155" s="274"/>
      <c r="C155" s="299" t="s">
        <v>689</v>
      </c>
      <c r="D155" s="254"/>
      <c r="E155" s="254"/>
      <c r="F155" s="300" t="s">
        <v>668</v>
      </c>
      <c r="G155" s="254"/>
      <c r="H155" s="299" t="s">
        <v>701</v>
      </c>
      <c r="I155" s="299" t="s">
        <v>664</v>
      </c>
      <c r="J155" s="299">
        <v>50</v>
      </c>
      <c r="K155" s="295"/>
    </row>
    <row r="156" spans="2:11" ht="15" customHeight="1">
      <c r="B156" s="274"/>
      <c r="C156" s="299" t="s">
        <v>687</v>
      </c>
      <c r="D156" s="254"/>
      <c r="E156" s="254"/>
      <c r="F156" s="300" t="s">
        <v>668</v>
      </c>
      <c r="G156" s="254"/>
      <c r="H156" s="299" t="s">
        <v>701</v>
      </c>
      <c r="I156" s="299" t="s">
        <v>664</v>
      </c>
      <c r="J156" s="299">
        <v>50</v>
      </c>
      <c r="K156" s="295"/>
    </row>
    <row r="157" spans="2:11" ht="15" customHeight="1">
      <c r="B157" s="274"/>
      <c r="C157" s="299" t="s">
        <v>101</v>
      </c>
      <c r="D157" s="254"/>
      <c r="E157" s="254"/>
      <c r="F157" s="300" t="s">
        <v>662</v>
      </c>
      <c r="G157" s="254"/>
      <c r="H157" s="299" t="s">
        <v>723</v>
      </c>
      <c r="I157" s="299" t="s">
        <v>664</v>
      </c>
      <c r="J157" s="299" t="s">
        <v>724</v>
      </c>
      <c r="K157" s="295"/>
    </row>
    <row r="158" spans="2:11" ht="15" customHeight="1">
      <c r="B158" s="274"/>
      <c r="C158" s="299" t="s">
        <v>725</v>
      </c>
      <c r="D158" s="254"/>
      <c r="E158" s="254"/>
      <c r="F158" s="300" t="s">
        <v>662</v>
      </c>
      <c r="G158" s="254"/>
      <c r="H158" s="299" t="s">
        <v>726</v>
      </c>
      <c r="I158" s="299" t="s">
        <v>696</v>
      </c>
      <c r="J158" s="299"/>
      <c r="K158" s="295"/>
    </row>
    <row r="159" spans="2:11" ht="15" customHeight="1">
      <c r="B159" s="301"/>
      <c r="C159" s="283"/>
      <c r="D159" s="283"/>
      <c r="E159" s="283"/>
      <c r="F159" s="283"/>
      <c r="G159" s="283"/>
      <c r="H159" s="283"/>
      <c r="I159" s="283"/>
      <c r="J159" s="283"/>
      <c r="K159" s="302"/>
    </row>
    <row r="160" spans="2:11" ht="18.75" customHeight="1">
      <c r="B160" s="250"/>
      <c r="C160" s="254"/>
      <c r="D160" s="254"/>
      <c r="E160" s="254"/>
      <c r="F160" s="273"/>
      <c r="G160" s="254"/>
      <c r="H160" s="254"/>
      <c r="I160" s="254"/>
      <c r="J160" s="254"/>
      <c r="K160" s="250"/>
    </row>
    <row r="161" spans="2:11" ht="18.75" customHeight="1">
      <c r="B161" s="260"/>
      <c r="C161" s="260"/>
      <c r="D161" s="260"/>
      <c r="E161" s="260"/>
      <c r="F161" s="260"/>
      <c r="G161" s="260"/>
      <c r="H161" s="260"/>
      <c r="I161" s="260"/>
      <c r="J161" s="260"/>
      <c r="K161" s="260"/>
    </row>
    <row r="162" spans="2:11" ht="7.5" customHeight="1">
      <c r="B162" s="242"/>
      <c r="C162" s="243"/>
      <c r="D162" s="243"/>
      <c r="E162" s="243"/>
      <c r="F162" s="243"/>
      <c r="G162" s="243"/>
      <c r="H162" s="243"/>
      <c r="I162" s="243"/>
      <c r="J162" s="243"/>
      <c r="K162" s="244"/>
    </row>
    <row r="163" spans="2:11" ht="45" customHeight="1">
      <c r="B163" s="245"/>
      <c r="C163" s="367" t="s">
        <v>727</v>
      </c>
      <c r="D163" s="367"/>
      <c r="E163" s="367"/>
      <c r="F163" s="367"/>
      <c r="G163" s="367"/>
      <c r="H163" s="367"/>
      <c r="I163" s="367"/>
      <c r="J163" s="367"/>
      <c r="K163" s="246"/>
    </row>
    <row r="164" spans="2:11" ht="17.25" customHeight="1">
      <c r="B164" s="245"/>
      <c r="C164" s="266" t="s">
        <v>656</v>
      </c>
      <c r="D164" s="266"/>
      <c r="E164" s="266"/>
      <c r="F164" s="266" t="s">
        <v>657</v>
      </c>
      <c r="G164" s="303"/>
      <c r="H164" s="304" t="s">
        <v>118</v>
      </c>
      <c r="I164" s="304" t="s">
        <v>57</v>
      </c>
      <c r="J164" s="266" t="s">
        <v>658</v>
      </c>
      <c r="K164" s="246"/>
    </row>
    <row r="165" spans="2:11" ht="17.25" customHeight="1">
      <c r="B165" s="247"/>
      <c r="C165" s="268" t="s">
        <v>659</v>
      </c>
      <c r="D165" s="268"/>
      <c r="E165" s="268"/>
      <c r="F165" s="269" t="s">
        <v>660</v>
      </c>
      <c r="G165" s="305"/>
      <c r="H165" s="306"/>
      <c r="I165" s="306"/>
      <c r="J165" s="268" t="s">
        <v>661</v>
      </c>
      <c r="K165" s="248"/>
    </row>
    <row r="166" spans="2:11" ht="5.25" customHeight="1">
      <c r="B166" s="274"/>
      <c r="C166" s="271"/>
      <c r="D166" s="271"/>
      <c r="E166" s="271"/>
      <c r="F166" s="271"/>
      <c r="G166" s="272"/>
      <c r="H166" s="271"/>
      <c r="I166" s="271"/>
      <c r="J166" s="271"/>
      <c r="K166" s="295"/>
    </row>
    <row r="167" spans="2:11" ht="15" customHeight="1">
      <c r="B167" s="274"/>
      <c r="C167" s="254" t="s">
        <v>665</v>
      </c>
      <c r="D167" s="254"/>
      <c r="E167" s="254"/>
      <c r="F167" s="273" t="s">
        <v>662</v>
      </c>
      <c r="G167" s="254"/>
      <c r="H167" s="254" t="s">
        <v>701</v>
      </c>
      <c r="I167" s="254" t="s">
        <v>664</v>
      </c>
      <c r="J167" s="254">
        <v>120</v>
      </c>
      <c r="K167" s="295"/>
    </row>
    <row r="168" spans="2:11" ht="15" customHeight="1">
      <c r="B168" s="274"/>
      <c r="C168" s="254" t="s">
        <v>710</v>
      </c>
      <c r="D168" s="254"/>
      <c r="E168" s="254"/>
      <c r="F168" s="273" t="s">
        <v>662</v>
      </c>
      <c r="G168" s="254"/>
      <c r="H168" s="254" t="s">
        <v>711</v>
      </c>
      <c r="I168" s="254" t="s">
        <v>664</v>
      </c>
      <c r="J168" s="254" t="s">
        <v>712</v>
      </c>
      <c r="K168" s="295"/>
    </row>
    <row r="169" spans="2:11" ht="15" customHeight="1">
      <c r="B169" s="274"/>
      <c r="C169" s="254" t="s">
        <v>611</v>
      </c>
      <c r="D169" s="254"/>
      <c r="E169" s="254"/>
      <c r="F169" s="273" t="s">
        <v>662</v>
      </c>
      <c r="G169" s="254"/>
      <c r="H169" s="254" t="s">
        <v>728</v>
      </c>
      <c r="I169" s="254" t="s">
        <v>664</v>
      </c>
      <c r="J169" s="254" t="s">
        <v>712</v>
      </c>
      <c r="K169" s="295"/>
    </row>
    <row r="170" spans="2:11" ht="15" customHeight="1">
      <c r="B170" s="274"/>
      <c r="C170" s="254" t="s">
        <v>667</v>
      </c>
      <c r="D170" s="254"/>
      <c r="E170" s="254"/>
      <c r="F170" s="273" t="s">
        <v>668</v>
      </c>
      <c r="G170" s="254"/>
      <c r="H170" s="254" t="s">
        <v>728</v>
      </c>
      <c r="I170" s="254" t="s">
        <v>664</v>
      </c>
      <c r="J170" s="254">
        <v>50</v>
      </c>
      <c r="K170" s="295"/>
    </row>
    <row r="171" spans="2:11" ht="15" customHeight="1">
      <c r="B171" s="274"/>
      <c r="C171" s="254" t="s">
        <v>670</v>
      </c>
      <c r="D171" s="254"/>
      <c r="E171" s="254"/>
      <c r="F171" s="273" t="s">
        <v>662</v>
      </c>
      <c r="G171" s="254"/>
      <c r="H171" s="254" t="s">
        <v>728</v>
      </c>
      <c r="I171" s="254" t="s">
        <v>672</v>
      </c>
      <c r="J171" s="254"/>
      <c r="K171" s="295"/>
    </row>
    <row r="172" spans="2:11" ht="15" customHeight="1">
      <c r="B172" s="274"/>
      <c r="C172" s="254" t="s">
        <v>681</v>
      </c>
      <c r="D172" s="254"/>
      <c r="E172" s="254"/>
      <c r="F172" s="273" t="s">
        <v>668</v>
      </c>
      <c r="G172" s="254"/>
      <c r="H172" s="254" t="s">
        <v>728</v>
      </c>
      <c r="I172" s="254" t="s">
        <v>664</v>
      </c>
      <c r="J172" s="254">
        <v>50</v>
      </c>
      <c r="K172" s="295"/>
    </row>
    <row r="173" spans="2:11" ht="15" customHeight="1">
      <c r="B173" s="274"/>
      <c r="C173" s="254" t="s">
        <v>689</v>
      </c>
      <c r="D173" s="254"/>
      <c r="E173" s="254"/>
      <c r="F173" s="273" t="s">
        <v>668</v>
      </c>
      <c r="G173" s="254"/>
      <c r="H173" s="254" t="s">
        <v>728</v>
      </c>
      <c r="I173" s="254" t="s">
        <v>664</v>
      </c>
      <c r="J173" s="254">
        <v>50</v>
      </c>
      <c r="K173" s="295"/>
    </row>
    <row r="174" spans="2:11" ht="15" customHeight="1">
      <c r="B174" s="274"/>
      <c r="C174" s="254" t="s">
        <v>687</v>
      </c>
      <c r="D174" s="254"/>
      <c r="E174" s="254"/>
      <c r="F174" s="273" t="s">
        <v>668</v>
      </c>
      <c r="G174" s="254"/>
      <c r="H174" s="254" t="s">
        <v>728</v>
      </c>
      <c r="I174" s="254" t="s">
        <v>664</v>
      </c>
      <c r="J174" s="254">
        <v>50</v>
      </c>
      <c r="K174" s="295"/>
    </row>
    <row r="175" spans="2:11" ht="15" customHeight="1">
      <c r="B175" s="274"/>
      <c r="C175" s="254" t="s">
        <v>117</v>
      </c>
      <c r="D175" s="254"/>
      <c r="E175" s="254"/>
      <c r="F175" s="273" t="s">
        <v>662</v>
      </c>
      <c r="G175" s="254"/>
      <c r="H175" s="254" t="s">
        <v>729</v>
      </c>
      <c r="I175" s="254" t="s">
        <v>730</v>
      </c>
      <c r="J175" s="254"/>
      <c r="K175" s="295"/>
    </row>
    <row r="176" spans="2:11" ht="15" customHeight="1">
      <c r="B176" s="274"/>
      <c r="C176" s="254" t="s">
        <v>57</v>
      </c>
      <c r="D176" s="254"/>
      <c r="E176" s="254"/>
      <c r="F176" s="273" t="s">
        <v>662</v>
      </c>
      <c r="G176" s="254"/>
      <c r="H176" s="254" t="s">
        <v>731</v>
      </c>
      <c r="I176" s="254" t="s">
        <v>732</v>
      </c>
      <c r="J176" s="254">
        <v>1</v>
      </c>
      <c r="K176" s="295"/>
    </row>
    <row r="177" spans="2:11" ht="15" customHeight="1">
      <c r="B177" s="274"/>
      <c r="C177" s="254" t="s">
        <v>53</v>
      </c>
      <c r="D177" s="254"/>
      <c r="E177" s="254"/>
      <c r="F177" s="273" t="s">
        <v>662</v>
      </c>
      <c r="G177" s="254"/>
      <c r="H177" s="254" t="s">
        <v>733</v>
      </c>
      <c r="I177" s="254" t="s">
        <v>664</v>
      </c>
      <c r="J177" s="254">
        <v>20</v>
      </c>
      <c r="K177" s="295"/>
    </row>
    <row r="178" spans="2:11" ht="15" customHeight="1">
      <c r="B178" s="274"/>
      <c r="C178" s="254" t="s">
        <v>118</v>
      </c>
      <c r="D178" s="254"/>
      <c r="E178" s="254"/>
      <c r="F178" s="273" t="s">
        <v>662</v>
      </c>
      <c r="G178" s="254"/>
      <c r="H178" s="254" t="s">
        <v>734</v>
      </c>
      <c r="I178" s="254" t="s">
        <v>664</v>
      </c>
      <c r="J178" s="254">
        <v>255</v>
      </c>
      <c r="K178" s="295"/>
    </row>
    <row r="179" spans="2:11" ht="15" customHeight="1">
      <c r="B179" s="274"/>
      <c r="C179" s="254" t="s">
        <v>119</v>
      </c>
      <c r="D179" s="254"/>
      <c r="E179" s="254"/>
      <c r="F179" s="273" t="s">
        <v>662</v>
      </c>
      <c r="G179" s="254"/>
      <c r="H179" s="254" t="s">
        <v>627</v>
      </c>
      <c r="I179" s="254" t="s">
        <v>664</v>
      </c>
      <c r="J179" s="254">
        <v>10</v>
      </c>
      <c r="K179" s="295"/>
    </row>
    <row r="180" spans="2:11" ht="15" customHeight="1">
      <c r="B180" s="274"/>
      <c r="C180" s="254" t="s">
        <v>120</v>
      </c>
      <c r="D180" s="254"/>
      <c r="E180" s="254"/>
      <c r="F180" s="273" t="s">
        <v>662</v>
      </c>
      <c r="G180" s="254"/>
      <c r="H180" s="254" t="s">
        <v>735</v>
      </c>
      <c r="I180" s="254" t="s">
        <v>696</v>
      </c>
      <c r="J180" s="254"/>
      <c r="K180" s="295"/>
    </row>
    <row r="181" spans="2:11" ht="15" customHeight="1">
      <c r="B181" s="274"/>
      <c r="C181" s="254" t="s">
        <v>736</v>
      </c>
      <c r="D181" s="254"/>
      <c r="E181" s="254"/>
      <c r="F181" s="273" t="s">
        <v>662</v>
      </c>
      <c r="G181" s="254"/>
      <c r="H181" s="254" t="s">
        <v>737</v>
      </c>
      <c r="I181" s="254" t="s">
        <v>696</v>
      </c>
      <c r="J181" s="254"/>
      <c r="K181" s="295"/>
    </row>
    <row r="182" spans="2:11" ht="15" customHeight="1">
      <c r="B182" s="274"/>
      <c r="C182" s="254" t="s">
        <v>725</v>
      </c>
      <c r="D182" s="254"/>
      <c r="E182" s="254"/>
      <c r="F182" s="273" t="s">
        <v>662</v>
      </c>
      <c r="G182" s="254"/>
      <c r="H182" s="254" t="s">
        <v>738</v>
      </c>
      <c r="I182" s="254" t="s">
        <v>696</v>
      </c>
      <c r="J182" s="254"/>
      <c r="K182" s="295"/>
    </row>
    <row r="183" spans="2:11" ht="15" customHeight="1">
      <c r="B183" s="274"/>
      <c r="C183" s="254" t="s">
        <v>122</v>
      </c>
      <c r="D183" s="254"/>
      <c r="E183" s="254"/>
      <c r="F183" s="273" t="s">
        <v>668</v>
      </c>
      <c r="G183" s="254"/>
      <c r="H183" s="254" t="s">
        <v>739</v>
      </c>
      <c r="I183" s="254" t="s">
        <v>664</v>
      </c>
      <c r="J183" s="254">
        <v>50</v>
      </c>
      <c r="K183" s="295"/>
    </row>
    <row r="184" spans="2:11" ht="15" customHeight="1">
      <c r="B184" s="274"/>
      <c r="C184" s="254" t="s">
        <v>740</v>
      </c>
      <c r="D184" s="254"/>
      <c r="E184" s="254"/>
      <c r="F184" s="273" t="s">
        <v>668</v>
      </c>
      <c r="G184" s="254"/>
      <c r="H184" s="254" t="s">
        <v>741</v>
      </c>
      <c r="I184" s="254" t="s">
        <v>742</v>
      </c>
      <c r="J184" s="254"/>
      <c r="K184" s="295"/>
    </row>
    <row r="185" spans="2:11" ht="15" customHeight="1">
      <c r="B185" s="274"/>
      <c r="C185" s="254" t="s">
        <v>743</v>
      </c>
      <c r="D185" s="254"/>
      <c r="E185" s="254"/>
      <c r="F185" s="273" t="s">
        <v>668</v>
      </c>
      <c r="G185" s="254"/>
      <c r="H185" s="254" t="s">
        <v>744</v>
      </c>
      <c r="I185" s="254" t="s">
        <v>742</v>
      </c>
      <c r="J185" s="254"/>
      <c r="K185" s="295"/>
    </row>
    <row r="186" spans="2:11" ht="15" customHeight="1">
      <c r="B186" s="274"/>
      <c r="C186" s="254" t="s">
        <v>745</v>
      </c>
      <c r="D186" s="254"/>
      <c r="E186" s="254"/>
      <c r="F186" s="273" t="s">
        <v>668</v>
      </c>
      <c r="G186" s="254"/>
      <c r="H186" s="254" t="s">
        <v>746</v>
      </c>
      <c r="I186" s="254" t="s">
        <v>742</v>
      </c>
      <c r="J186" s="254"/>
      <c r="K186" s="295"/>
    </row>
    <row r="187" spans="2:11" ht="15" customHeight="1">
      <c r="B187" s="274"/>
      <c r="C187" s="307" t="s">
        <v>747</v>
      </c>
      <c r="D187" s="254"/>
      <c r="E187" s="254"/>
      <c r="F187" s="273" t="s">
        <v>668</v>
      </c>
      <c r="G187" s="254"/>
      <c r="H187" s="254" t="s">
        <v>748</v>
      </c>
      <c r="I187" s="254" t="s">
        <v>749</v>
      </c>
      <c r="J187" s="308" t="s">
        <v>750</v>
      </c>
      <c r="K187" s="295"/>
    </row>
    <row r="188" spans="2:11" ht="15" customHeight="1">
      <c r="B188" s="274"/>
      <c r="C188" s="259" t="s">
        <v>42</v>
      </c>
      <c r="D188" s="254"/>
      <c r="E188" s="254"/>
      <c r="F188" s="273" t="s">
        <v>662</v>
      </c>
      <c r="G188" s="254"/>
      <c r="H188" s="250" t="s">
        <v>751</v>
      </c>
      <c r="I188" s="254" t="s">
        <v>752</v>
      </c>
      <c r="J188" s="254"/>
      <c r="K188" s="295"/>
    </row>
    <row r="189" spans="2:11" ht="15" customHeight="1">
      <c r="B189" s="274"/>
      <c r="C189" s="259" t="s">
        <v>753</v>
      </c>
      <c r="D189" s="254"/>
      <c r="E189" s="254"/>
      <c r="F189" s="273" t="s">
        <v>662</v>
      </c>
      <c r="G189" s="254"/>
      <c r="H189" s="254" t="s">
        <v>754</v>
      </c>
      <c r="I189" s="254" t="s">
        <v>696</v>
      </c>
      <c r="J189" s="254"/>
      <c r="K189" s="295"/>
    </row>
    <row r="190" spans="2:11" ht="15" customHeight="1">
      <c r="B190" s="274"/>
      <c r="C190" s="259" t="s">
        <v>755</v>
      </c>
      <c r="D190" s="254"/>
      <c r="E190" s="254"/>
      <c r="F190" s="273" t="s">
        <v>662</v>
      </c>
      <c r="G190" s="254"/>
      <c r="H190" s="254" t="s">
        <v>756</v>
      </c>
      <c r="I190" s="254" t="s">
        <v>696</v>
      </c>
      <c r="J190" s="254"/>
      <c r="K190" s="295"/>
    </row>
    <row r="191" spans="2:11" ht="15" customHeight="1">
      <c r="B191" s="274"/>
      <c r="C191" s="259" t="s">
        <v>757</v>
      </c>
      <c r="D191" s="254"/>
      <c r="E191" s="254"/>
      <c r="F191" s="273" t="s">
        <v>668</v>
      </c>
      <c r="G191" s="254"/>
      <c r="H191" s="254" t="s">
        <v>758</v>
      </c>
      <c r="I191" s="254" t="s">
        <v>696</v>
      </c>
      <c r="J191" s="254"/>
      <c r="K191" s="295"/>
    </row>
    <row r="192" spans="2:11" ht="15" customHeight="1">
      <c r="B192" s="301"/>
      <c r="C192" s="309"/>
      <c r="D192" s="283"/>
      <c r="E192" s="283"/>
      <c r="F192" s="283"/>
      <c r="G192" s="283"/>
      <c r="H192" s="283"/>
      <c r="I192" s="283"/>
      <c r="J192" s="283"/>
      <c r="K192" s="302"/>
    </row>
    <row r="193" spans="2:11" ht="18.75" customHeight="1">
      <c r="B193" s="250"/>
      <c r="C193" s="254"/>
      <c r="D193" s="254"/>
      <c r="E193" s="254"/>
      <c r="F193" s="273"/>
      <c r="G193" s="254"/>
      <c r="H193" s="254"/>
      <c r="I193" s="254"/>
      <c r="J193" s="254"/>
      <c r="K193" s="250"/>
    </row>
    <row r="194" spans="2:11" ht="18.75" customHeight="1">
      <c r="B194" s="250"/>
      <c r="C194" s="254"/>
      <c r="D194" s="254"/>
      <c r="E194" s="254"/>
      <c r="F194" s="273"/>
      <c r="G194" s="254"/>
      <c r="H194" s="254"/>
      <c r="I194" s="254"/>
      <c r="J194" s="254"/>
      <c r="K194" s="250"/>
    </row>
    <row r="195" spans="2:11" ht="18.75" customHeight="1">
      <c r="B195" s="260"/>
      <c r="C195" s="260"/>
      <c r="D195" s="260"/>
      <c r="E195" s="260"/>
      <c r="F195" s="260"/>
      <c r="G195" s="260"/>
      <c r="H195" s="260"/>
      <c r="I195" s="260"/>
      <c r="J195" s="260"/>
      <c r="K195" s="260"/>
    </row>
    <row r="196" spans="2:11" ht="13.5">
      <c r="B196" s="242"/>
      <c r="C196" s="243"/>
      <c r="D196" s="243"/>
      <c r="E196" s="243"/>
      <c r="F196" s="243"/>
      <c r="G196" s="243"/>
      <c r="H196" s="243"/>
      <c r="I196" s="243"/>
      <c r="J196" s="243"/>
      <c r="K196" s="244"/>
    </row>
    <row r="197" spans="2:11" ht="21">
      <c r="B197" s="245"/>
      <c r="C197" s="367" t="s">
        <v>759</v>
      </c>
      <c r="D197" s="367"/>
      <c r="E197" s="367"/>
      <c r="F197" s="367"/>
      <c r="G197" s="367"/>
      <c r="H197" s="367"/>
      <c r="I197" s="367"/>
      <c r="J197" s="367"/>
      <c r="K197" s="246"/>
    </row>
    <row r="198" spans="2:11" ht="25.5" customHeight="1">
      <c r="B198" s="245"/>
      <c r="C198" s="310" t="s">
        <v>760</v>
      </c>
      <c r="D198" s="310"/>
      <c r="E198" s="310"/>
      <c r="F198" s="310" t="s">
        <v>761</v>
      </c>
      <c r="G198" s="311"/>
      <c r="H198" s="372" t="s">
        <v>762</v>
      </c>
      <c r="I198" s="372"/>
      <c r="J198" s="372"/>
      <c r="K198" s="246"/>
    </row>
    <row r="199" spans="2:11" ht="5.25" customHeight="1">
      <c r="B199" s="274"/>
      <c r="C199" s="271"/>
      <c r="D199" s="271"/>
      <c r="E199" s="271"/>
      <c r="F199" s="271"/>
      <c r="G199" s="254"/>
      <c r="H199" s="271"/>
      <c r="I199" s="271"/>
      <c r="J199" s="271"/>
      <c r="K199" s="295"/>
    </row>
    <row r="200" spans="2:11" ht="15" customHeight="1">
      <c r="B200" s="274"/>
      <c r="C200" s="254" t="s">
        <v>752</v>
      </c>
      <c r="D200" s="254"/>
      <c r="E200" s="254"/>
      <c r="F200" s="273" t="s">
        <v>43</v>
      </c>
      <c r="G200" s="254"/>
      <c r="H200" s="369" t="s">
        <v>763</v>
      </c>
      <c r="I200" s="369"/>
      <c r="J200" s="369"/>
      <c r="K200" s="295"/>
    </row>
    <row r="201" spans="2:11" ht="15" customHeight="1">
      <c r="B201" s="274"/>
      <c r="C201" s="280"/>
      <c r="D201" s="254"/>
      <c r="E201" s="254"/>
      <c r="F201" s="273" t="s">
        <v>44</v>
      </c>
      <c r="G201" s="254"/>
      <c r="H201" s="369" t="s">
        <v>764</v>
      </c>
      <c r="I201" s="369"/>
      <c r="J201" s="369"/>
      <c r="K201" s="295"/>
    </row>
    <row r="202" spans="2:11" ht="15" customHeight="1">
      <c r="B202" s="274"/>
      <c r="C202" s="280"/>
      <c r="D202" s="254"/>
      <c r="E202" s="254"/>
      <c r="F202" s="273" t="s">
        <v>47</v>
      </c>
      <c r="G202" s="254"/>
      <c r="H202" s="369" t="s">
        <v>765</v>
      </c>
      <c r="I202" s="369"/>
      <c r="J202" s="369"/>
      <c r="K202" s="295"/>
    </row>
    <row r="203" spans="2:11" ht="15" customHeight="1">
      <c r="B203" s="274"/>
      <c r="C203" s="254"/>
      <c r="D203" s="254"/>
      <c r="E203" s="254"/>
      <c r="F203" s="273" t="s">
        <v>45</v>
      </c>
      <c r="G203" s="254"/>
      <c r="H203" s="369" t="s">
        <v>766</v>
      </c>
      <c r="I203" s="369"/>
      <c r="J203" s="369"/>
      <c r="K203" s="295"/>
    </row>
    <row r="204" spans="2:11" ht="15" customHeight="1">
      <c r="B204" s="274"/>
      <c r="C204" s="254"/>
      <c r="D204" s="254"/>
      <c r="E204" s="254"/>
      <c r="F204" s="273" t="s">
        <v>46</v>
      </c>
      <c r="G204" s="254"/>
      <c r="H204" s="369" t="s">
        <v>767</v>
      </c>
      <c r="I204" s="369"/>
      <c r="J204" s="369"/>
      <c r="K204" s="295"/>
    </row>
    <row r="205" spans="2:11" ht="15" customHeight="1">
      <c r="B205" s="274"/>
      <c r="C205" s="254"/>
      <c r="D205" s="254"/>
      <c r="E205" s="254"/>
      <c r="F205" s="273"/>
      <c r="G205" s="254"/>
      <c r="H205" s="254"/>
      <c r="I205" s="254"/>
      <c r="J205" s="254"/>
      <c r="K205" s="295"/>
    </row>
    <row r="206" spans="2:11" ht="15" customHeight="1">
      <c r="B206" s="274"/>
      <c r="C206" s="254" t="s">
        <v>708</v>
      </c>
      <c r="D206" s="254"/>
      <c r="E206" s="254"/>
      <c r="F206" s="273" t="s">
        <v>79</v>
      </c>
      <c r="G206" s="254"/>
      <c r="H206" s="369" t="s">
        <v>768</v>
      </c>
      <c r="I206" s="369"/>
      <c r="J206" s="369"/>
      <c r="K206" s="295"/>
    </row>
    <row r="207" spans="2:11" ht="15" customHeight="1">
      <c r="B207" s="274"/>
      <c r="C207" s="280"/>
      <c r="D207" s="254"/>
      <c r="E207" s="254"/>
      <c r="F207" s="273" t="s">
        <v>607</v>
      </c>
      <c r="G207" s="254"/>
      <c r="H207" s="369" t="s">
        <v>608</v>
      </c>
      <c r="I207" s="369"/>
      <c r="J207" s="369"/>
      <c r="K207" s="295"/>
    </row>
    <row r="208" spans="2:11" ht="15" customHeight="1">
      <c r="B208" s="274"/>
      <c r="C208" s="254"/>
      <c r="D208" s="254"/>
      <c r="E208" s="254"/>
      <c r="F208" s="273" t="s">
        <v>605</v>
      </c>
      <c r="G208" s="254"/>
      <c r="H208" s="369" t="s">
        <v>769</v>
      </c>
      <c r="I208" s="369"/>
      <c r="J208" s="369"/>
      <c r="K208" s="295"/>
    </row>
    <row r="209" spans="2:11" ht="15" customHeight="1">
      <c r="B209" s="312"/>
      <c r="C209" s="280"/>
      <c r="D209" s="280"/>
      <c r="E209" s="280"/>
      <c r="F209" s="273" t="s">
        <v>89</v>
      </c>
      <c r="G209" s="259"/>
      <c r="H209" s="373" t="s">
        <v>90</v>
      </c>
      <c r="I209" s="373"/>
      <c r="J209" s="373"/>
      <c r="K209" s="313"/>
    </row>
    <row r="210" spans="2:11" ht="15" customHeight="1">
      <c r="B210" s="312"/>
      <c r="C210" s="280"/>
      <c r="D210" s="280"/>
      <c r="E210" s="280"/>
      <c r="F210" s="273" t="s">
        <v>609</v>
      </c>
      <c r="G210" s="259"/>
      <c r="H210" s="373" t="s">
        <v>770</v>
      </c>
      <c r="I210" s="373"/>
      <c r="J210" s="373"/>
      <c r="K210" s="313"/>
    </row>
    <row r="211" spans="2:11" ht="15" customHeight="1">
      <c r="B211" s="312"/>
      <c r="C211" s="280"/>
      <c r="D211" s="280"/>
      <c r="E211" s="280"/>
      <c r="F211" s="314"/>
      <c r="G211" s="259"/>
      <c r="H211" s="315"/>
      <c r="I211" s="315"/>
      <c r="J211" s="315"/>
      <c r="K211" s="313"/>
    </row>
    <row r="212" spans="2:11" ht="15" customHeight="1">
      <c r="B212" s="312"/>
      <c r="C212" s="254" t="s">
        <v>732</v>
      </c>
      <c r="D212" s="280"/>
      <c r="E212" s="280"/>
      <c r="F212" s="273">
        <v>1</v>
      </c>
      <c r="G212" s="259"/>
      <c r="H212" s="373" t="s">
        <v>771</v>
      </c>
      <c r="I212" s="373"/>
      <c r="J212" s="373"/>
      <c r="K212" s="313"/>
    </row>
    <row r="213" spans="2:11" ht="15" customHeight="1">
      <c r="B213" s="312"/>
      <c r="C213" s="280"/>
      <c r="D213" s="280"/>
      <c r="E213" s="280"/>
      <c r="F213" s="273">
        <v>2</v>
      </c>
      <c r="G213" s="259"/>
      <c r="H213" s="373" t="s">
        <v>772</v>
      </c>
      <c r="I213" s="373"/>
      <c r="J213" s="373"/>
      <c r="K213" s="313"/>
    </row>
    <row r="214" spans="2:11" ht="15" customHeight="1">
      <c r="B214" s="312"/>
      <c r="C214" s="280"/>
      <c r="D214" s="280"/>
      <c r="E214" s="280"/>
      <c r="F214" s="273">
        <v>3</v>
      </c>
      <c r="G214" s="259"/>
      <c r="H214" s="373" t="s">
        <v>773</v>
      </c>
      <c r="I214" s="373"/>
      <c r="J214" s="373"/>
      <c r="K214" s="313"/>
    </row>
    <row r="215" spans="2:11" ht="15" customHeight="1">
      <c r="B215" s="312"/>
      <c r="C215" s="280"/>
      <c r="D215" s="280"/>
      <c r="E215" s="280"/>
      <c r="F215" s="273">
        <v>4</v>
      </c>
      <c r="G215" s="259"/>
      <c r="H215" s="373" t="s">
        <v>774</v>
      </c>
      <c r="I215" s="373"/>
      <c r="J215" s="373"/>
      <c r="K215" s="313"/>
    </row>
    <row r="216" spans="2:11" ht="12.75" customHeight="1">
      <c r="B216" s="316"/>
      <c r="C216" s="317"/>
      <c r="D216" s="317"/>
      <c r="E216" s="317"/>
      <c r="F216" s="317"/>
      <c r="G216" s="317"/>
      <c r="H216" s="317"/>
      <c r="I216" s="317"/>
      <c r="J216" s="317"/>
      <c r="K216" s="318"/>
    </row>
  </sheetData>
  <sheetProtection password="CC35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HP4520\Daniela</dc:creator>
  <cp:keywords/>
  <dc:description/>
  <cp:lastModifiedBy>uzivatel</cp:lastModifiedBy>
  <cp:lastPrinted>2017-06-15T09:45:56Z</cp:lastPrinted>
  <dcterms:created xsi:type="dcterms:W3CDTF">2017-06-07T08:09:25Z</dcterms:created>
  <dcterms:modified xsi:type="dcterms:W3CDTF">2017-06-15T09:48:14Z</dcterms:modified>
  <cp:category/>
  <cp:version/>
  <cp:contentType/>
  <cp:contentStatus/>
</cp:coreProperties>
</file>