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4040" windowHeight="7605" activeTab="0"/>
  </bookViews>
  <sheets>
    <sheet name="Rekapitulace stavby" sheetId="1" r:id="rId1"/>
    <sheet name="01 - Rekonstrukce místnos..." sheetId="2" r:id="rId2"/>
    <sheet name="VON - Vedlejší a ostatní ..." sheetId="3" r:id="rId3"/>
    <sheet name="Pokyny pro vyplnění" sheetId="4" r:id="rId4"/>
  </sheets>
  <definedNames>
    <definedName name="_xlnm._FilterDatabase" localSheetId="1" hidden="1">'01 - Rekonstrukce místnos...'!$C$92:$K$268</definedName>
    <definedName name="_xlnm._FilterDatabase" localSheetId="2" hidden="1">'VON - Vedlejší a ostatní ...'!$C$79:$K$91</definedName>
    <definedName name="_xlnm.Print_Titles" localSheetId="1">'01 - Rekonstrukce místnos...'!$92:$92</definedName>
    <definedName name="_xlnm.Print_Titles" localSheetId="0">'Rekapitulace stavby'!$49:$49</definedName>
    <definedName name="_xlnm.Print_Titles" localSheetId="2">'VON - Vedlejší a ostatní ...'!$79:$79</definedName>
    <definedName name="_xlnm.Print_Area" localSheetId="1">'01 - Rekonstrukce místnos...'!$C$4:$J$36,'01 - Rekonstrukce místnos...'!$C$42:$J$74,'01 - Rekonstrukce místnos...'!$C$80:$K$268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...'!$C$42:$J$61,'VON - Vedlejší a ostatní ...'!$C$67:$K$91</definedName>
  </definedNames>
  <calcPr fullCalcOnLoad="1"/>
</workbook>
</file>

<file path=xl/sharedStrings.xml><?xml version="1.0" encoding="utf-8"?>
<sst xmlns="http://schemas.openxmlformats.org/spreadsheetml/2006/main" count="2471" uniqueCount="690">
  <si>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</si>
  <si>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</si>
  <si>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</si>
  <si>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</si>
  <si>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</si>
  <si>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</si>
  <si>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</si>
  <si>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{d766c2dc-c736-4f06-8acd-aeda2ae235ad}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</si>
  <si>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</si>
  <si>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</si>
  <si>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</si>
  <si>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</si>
  <si>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</si>
  <si>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</si>
  <si>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</si>
  <si>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</si>
  <si>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17h249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</si>
  <si>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</si>
  <si>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</si>
  <si>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DM SPŠ Loket - místnost č. 311</t>
  </si>
  <si>
    <t>0,1</t>
  </si>
  <si>
    <t>KSO:</t>
  </si>
  <si>
    <t>801 34 12</t>
  </si>
  <si>
    <t>CC-CZ:</t>
  </si>
  <si>
    <t/>
  </si>
  <si>
    <t>1</t>
  </si>
  <si>
    <t>Místo:</t>
  </si>
  <si>
    <t>Loket</t>
  </si>
  <si>
    <t>Datum:</t>
  </si>
  <si>
    <t>19. 10. 2017</t>
  </si>
  <si>
    <t>10</t>
  </si>
  <si>
    <t>100</t>
  </si>
  <si>
    <t>Zadavatel:</t>
  </si>
  <si>
    <t>IČ:</t>
  </si>
  <si>
    <t>SPŠ Loket, příspěvková organizace, T.G.Masaryka 3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</si>
  <si>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</si>
  <si>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</si>
  <si>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</si>
  <si>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</si>
  <si>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</si>
  <si>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</si>
  <si>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</si>
  <si>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Jména výrobců a obchodní názvy u položek jsou pouze informativní, uvedené jako reference technických parametrů,
vzájemné kompatibility zařízení a dostupnosti odborného servisu. Lze použít výrobky ekvivalentních vlastností jiných výrobců.
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</si>
  <si>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</si>
  <si>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</si>
  <si>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</si>
  <si>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</si>
  <si>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</si>
  <si>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</si>
  <si>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</si>
  <si>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</si>
  <si>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</si>
  <si>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</si>
  <si>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</si>
  <si>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</si>
  <si>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</si>
  <si>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</si>
  <si>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</si>
  <si>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</si>
  <si>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</si>
  <si>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</si>
  <si>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</si>
  <si>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</si>
  <si>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</si>
  <si>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</si>
  <si>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</si>
  <si>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</si>
  <si>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</si>
  <si>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</si>
  <si>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</si>
  <si>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</si>
  <si>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</si>
  <si>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</si>
  <si>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</si>
  <si>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</si>
  <si>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</si>
  <si>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</si>
  <si>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</si>
  <si>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</si>
  <si>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</si>
  <si>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</si>
  <si>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</si>
  <si>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</si>
  <si>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místnosti č. 311</t>
  </si>
  <si>
    <t>STA</t>
  </si>
  <si>
    <t>{f3d4a927-f6c3-4cfc-87df-f0909fa75e40}</t>
  </si>
  <si>
    <t>2</t>
  </si>
  <si>
    <t>VON</t>
  </si>
  <si>
    <t>Vedlejší a ostatní náklady</t>
  </si>
  <si>
    <t>{10cfd4ac-0700-4772-acfb-6d46ae30efc9}</t>
  </si>
  <si>
    <t>801 31 13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</si>
  <si>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</si>
  <si>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</si>
  <si>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</si>
  <si>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</si>
  <si>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</si>
  <si>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</si>
  <si>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</si>
  <si>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Rekonstrukce místnosti č. 311</t>
  </si>
  <si>
    <t>Jména výrobců a obchodní názvy u položek jsou pouze informativní, uvedené jako reference technických parametrů, vzájemné kompatibility zařízení a dostupnosti odborného servisu. Lze použít výrobky ekvivalentních vlastností jiných výrobců.  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</si>
  <si>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</si>
  <si>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</si>
  <si>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</si>
  <si>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</si>
  <si>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</si>
  <si>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</si>
  <si>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</si>
  <si>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</si>
  <si>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</si>
  <si>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</si>
  <si>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</si>
  <si>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</si>
  <si>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</si>
  <si>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</si>
  <si>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</si>
  <si>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</si>
  <si>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</si>
  <si>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</si>
  <si>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</si>
  <si>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</si>
  <si>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</si>
  <si>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</si>
  <si>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</si>
  <si>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</si>
  <si>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</si>
  <si>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</si>
  <si>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</si>
  <si>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</si>
  <si>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</si>
  <si>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</si>
  <si>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</si>
  <si>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</si>
  <si>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</si>
  <si>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</si>
  <si>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</si>
  <si>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</si>
  <si>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</si>
  <si>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</si>
  <si>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</si>
  <si>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</si>
  <si>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</si>
  <si>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</si>
  <si>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</si>
  <si>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podlah fólií přilepenou lepící páskou</t>
  </si>
  <si>
    <t>m2</t>
  </si>
  <si>
    <t>CS ÚRS 2017 02</t>
  </si>
  <si>
    <t>4</t>
  </si>
  <si>
    <t>1474341257</t>
  </si>
  <si>
    <t>PP</t>
  </si>
  <si>
    <t>Zakrytí vnitřních ploch před znečištěním včetně pozdějšího odkrytí podlah fólií přilepenou lepící páskou</t>
  </si>
  <si>
    <t>VV</t>
  </si>
  <si>
    <t>" ochrana podlahy"  6,4*5,55</t>
  </si>
  <si>
    <t>619991011</t>
  </si>
  <si>
    <t>Obalení konstrukcí a prvků fólií přilepenou lepící páskou</t>
  </si>
  <si>
    <t>-1038176911</t>
  </si>
  <si>
    <t>Zakrytí vnitřních ploch před znečištěním včetně pozdějšího odkrytí konstrukcí a prvků obalením fólií a přelepením páskou</t>
  </si>
  <si>
    <t>" okna a dveře" 1,29*2,43*2+2,38*2,18</t>
  </si>
  <si>
    <t>" rezerva " 10</t>
  </si>
  <si>
    <t>3</t>
  </si>
  <si>
    <t>611131121</t>
  </si>
  <si>
    <t>Penetrace akrylát-silikonová vnitřních stropů nanášená ručně</t>
  </si>
  <si>
    <t>-247897445</t>
  </si>
  <si>
    <t>Podkladní a spojovací vrstva vnitřních omítaných ploch penetrace akrylát-silikonová nanášená ručně stropů</t>
  </si>
  <si>
    <t>" strop" 6,4*5,55</t>
  </si>
  <si>
    <t>611325412</t>
  </si>
  <si>
    <t>Oprava vnitřní vápenocementové hladké omítky stropů v rozsahu plochy do 30%</t>
  </si>
  <si>
    <t>1052171691</t>
  </si>
  <si>
    <t>Oprava vápenocementové nebo vápenné omítky vnitřních ploch hladké, tloušťky do 20 mm stropů, v rozsahu opravované plochy přes 10 do 30%</t>
  </si>
  <si>
    <t>5</t>
  </si>
  <si>
    <t>611142001</t>
  </si>
  <si>
    <t>Potažení vnitřních stropů sklovláknitým pletivem vtlačeným do tenkovrstvé hmoty</t>
  </si>
  <si>
    <t>-427067412</t>
  </si>
  <si>
    <t>Potažení vnitřních ploch pletivem v ploše nebo pruzích, na plném podkladu sklovláknitým vtlačením do tmelu stropů</t>
  </si>
  <si>
    <t>611311131</t>
  </si>
  <si>
    <t>Potažení vnitřních rovných stropů vápenným štukem tloušťky do 3 mm</t>
  </si>
  <si>
    <t>-1467768235</t>
  </si>
  <si>
    <t>Potažení vnitřních ploch štukem tloušťky do 3 mm vodorovných konstrukcí stropů rovných</t>
  </si>
  <si>
    <t>7</t>
  </si>
  <si>
    <t>612131121</t>
  </si>
  <si>
    <t>Penetrace akrylát-silikonová vnitřních stěn nanášená ručně</t>
  </si>
  <si>
    <t>153627491</t>
  </si>
  <si>
    <t>Podkladní a spojovací vrstva vnitřních omítaných ploch penetrace akrylát-silikonová nanášená ručně stěn</t>
  </si>
  <si>
    <t>" místnost" (6,4+5,55)*2*3,65</t>
  </si>
  <si>
    <t>"okno" -2,38*2,18</t>
  </si>
  <si>
    <t>"dv" -1,29*2,43*2</t>
  </si>
  <si>
    <t>" okna - ostění" 0,3*(2,38+2*2,018)</t>
  </si>
  <si>
    <t>8</t>
  </si>
  <si>
    <t>612325412</t>
  </si>
  <si>
    <t>Oprava vnitřní vápenocementové hladké omítky stěn v rozsahu plochy do 30%</t>
  </si>
  <si>
    <t>-1136212421</t>
  </si>
  <si>
    <t>Oprava vápenocementové nebo vápenné omítky vnitřních ploch hladké, tloušťky do 20 mm stěn, v rozsahu opravované plochy přes 10 do 30%</t>
  </si>
  <si>
    <t>9</t>
  </si>
  <si>
    <t>612142001</t>
  </si>
  <si>
    <t>Potažení vnitřních stěn sklovláknitým pletivem vtlačeným do tenkovrstvé hmoty</t>
  </si>
  <si>
    <t>-324763456</t>
  </si>
  <si>
    <t>Potažení vnitřních ploch pletivem v ploše nebo pruzích, na plném podkladu sklovláknitým vtlačením do tmelu stěn</t>
  </si>
  <si>
    <t>612311131</t>
  </si>
  <si>
    <t>Potažení vnitřních stěn vápenným štukem tloušťky do 3 mm</t>
  </si>
  <si>
    <t>-362653336</t>
  </si>
  <si>
    <t>Potažení vnitřních ploch štukem tloušťky do 3 mm svislých konstrukcí stěn</t>
  </si>
  <si>
    <t>11</t>
  </si>
  <si>
    <t>612325302</t>
  </si>
  <si>
    <t>Vápenocementová štuková omítka ostění nebo nadpraží</t>
  </si>
  <si>
    <t>-428559508</t>
  </si>
  <si>
    <t>Vápenocementová nebo vápenná omítka ostění nebo nadpraží štuková</t>
  </si>
  <si>
    <t>12</t>
  </si>
  <si>
    <t>622143003</t>
  </si>
  <si>
    <t>Montáž omítkových plastových nebo pozinkovaných rohových profilů s tkaninou</t>
  </si>
  <si>
    <t>m</t>
  </si>
  <si>
    <t>1337773219</t>
  </si>
  <si>
    <t>Montáž omítkových profilů plastových nebo pozinkovaných, upevněných vtlačením do podkladní vrstvy nebo přibitím rohových s tkaninou</t>
  </si>
  <si>
    <t>" okna" (2,38+2*2,18)</t>
  </si>
  <si>
    <t>" dveře" (1,29+2*2,43)*2</t>
  </si>
  <si>
    <t>13</t>
  </si>
  <si>
    <t>M</t>
  </si>
  <si>
    <t>590514800</t>
  </si>
  <si>
    <t>lišta rohová Al 10/10 cm s tkaninou bal. 2,5 m</t>
  </si>
  <si>
    <t>-1151554529</t>
  </si>
  <si>
    <t>Kontaktní zateplovací systémy příslušenství kontaktních zateplovacích systémů lišta rohová s tkaninou - rohovník  2,5m Al 10/10 cm</t>
  </si>
  <si>
    <t>19,04*1,05 'Přepočtené koeficientem množství</t>
  </si>
  <si>
    <t>Ostatní konstrukce a práce, bourání</t>
  </si>
  <si>
    <t>94</t>
  </si>
  <si>
    <t>Lešení a stavební výtahy</t>
  </si>
  <si>
    <t>14</t>
  </si>
  <si>
    <t>949101111</t>
  </si>
  <si>
    <t>Lešení pomocné pro objekty pozemních staveb s lešeňovou podlahou v do 1,9 m zatížení do 150 kg/m2</t>
  </si>
  <si>
    <t>-1970619335</t>
  </si>
  <si>
    <t>Lešení pomocné pracovní pro objekty pozemních staveb pro zatížení do 150 kg/m2, o výšce lešeňové podlahy do 1,9 m</t>
  </si>
  <si>
    <t>6,4*5,55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</si>
  <si>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</si>
  <si>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</si>
  <si>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</si>
  <si>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</si>
  <si>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1454157792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</si>
  <si>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</si>
  <si>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96</t>
  </si>
  <si>
    <t>Bourání konstrukcí</t>
  </si>
  <si>
    <t>16</t>
  </si>
  <si>
    <t>776201811</t>
  </si>
  <si>
    <t>Demontáž lepených povlakových podlah bez podložky ručně</t>
  </si>
  <si>
    <t>-1128046796</t>
  </si>
  <si>
    <t>Demontáž povlakových podlahovin lepených ručně bez podložky</t>
  </si>
  <si>
    <t>" 3vrstvy" 6,4*5,55*3</t>
  </si>
  <si>
    <t>17</t>
  </si>
  <si>
    <t>776410811</t>
  </si>
  <si>
    <t>Odstranění soklíků a lišt pryžových nebo plastových</t>
  </si>
  <si>
    <t>-319303702</t>
  </si>
  <si>
    <t>Demontáž soklíků nebo lišt pryžových nebo plastových</t>
  </si>
  <si>
    <t>(6,4+5,55)*2-1,29*2</t>
  </si>
  <si>
    <t>18</t>
  </si>
  <si>
    <t>784121001</t>
  </si>
  <si>
    <t>Oškrabání malby v mísnostech výšky do 3,80 m</t>
  </si>
  <si>
    <t>2062271244</t>
  </si>
  <si>
    <t>Oškrabání malby v místnostech výšky do 3,80 m</t>
  </si>
  <si>
    <t>" místnost č. 311" (6,4+5,55)*(3,65)*2</t>
  </si>
  <si>
    <t>997</t>
  </si>
  <si>
    <t>Přesun sutě</t>
  </si>
  <si>
    <t>19</t>
  </si>
  <si>
    <t>997013212</t>
  </si>
  <si>
    <t>Vnitrostaveništní doprava suti a vybouraných hmot pro budovy v do 9 m ručně</t>
  </si>
  <si>
    <t>t</t>
  </si>
  <si>
    <t>-888311754</t>
  </si>
  <si>
    <t>Vnitrostaveništní doprava suti a vybouraných hmot vodorovně do 50 m svisle ručně (nošením po schodech) pro budovy a haly výšky přes 6 do 9 m</t>
  </si>
  <si>
    <t>20</t>
  </si>
  <si>
    <t>997013501</t>
  </si>
  <si>
    <t>Odvoz suti a vybouraných hmot na skládku nebo meziskládku do 1 km se složením</t>
  </si>
  <si>
    <t>11382944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</si>
  <si>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</si>
  <si>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</si>
  <si>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</si>
  <si>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-194203797</t>
  </si>
  <si>
    <t>Odvoz suti a vybouraných hmot na skládku nebo meziskládku se složením, na vzdálenost Příplatek k ceně za každý další i započatý 1 km přes 1 km</t>
  </si>
  <si>
    <t>P</t>
  </si>
  <si>
    <t>Poznámka k položce:
celkem 15Km</t>
  </si>
  <si>
    <t>0,423*14 'Přepočtené koeficientem množství</t>
  </si>
  <si>
    <t>22</t>
  </si>
  <si>
    <t>997013831</t>
  </si>
  <si>
    <t>Poplatek za uložení stavebního směsného odpadu na skládce (skládkovné)</t>
  </si>
  <si>
    <t>-814546958</t>
  </si>
  <si>
    <t>Poplatek za uložení stavebního odpadu na skládce (skládkovné) směsného</t>
  </si>
  <si>
    <t>" celkem" 0,423</t>
  </si>
  <si>
    <t>" lino" -0,272</t>
  </si>
  <si>
    <t>23</t>
  </si>
  <si>
    <t>997013814</t>
  </si>
  <si>
    <t>Poplatek za uložení stavebního odpadu z izolačních hmot na skládce (skládkovné)</t>
  </si>
  <si>
    <t>-1744012545</t>
  </si>
  <si>
    <t>Poplatek za uložení stavebního odpadu na skládce (skládkovné) z izolačních materiálů</t>
  </si>
  <si>
    <t>" lino" 0,266+0,006</t>
  </si>
  <si>
    <t>998</t>
  </si>
  <si>
    <t>Přesun hmot</t>
  </si>
  <si>
    <t>24</t>
  </si>
  <si>
    <t>998018002</t>
  </si>
  <si>
    <t>Přesun hmot ruční pro budovy v do 12 m</t>
  </si>
  <si>
    <t>443865343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</si>
  <si>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</si>
  <si>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</si>
  <si>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</si>
  <si>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762</t>
  </si>
  <si>
    <t>Konstrukce tesařské</t>
  </si>
  <si>
    <t>25</t>
  </si>
  <si>
    <t>762511274</t>
  </si>
  <si>
    <t>Podlahové kce podkladové z desek OSB tl 18 mm broušených na pero a drážku šroubovaných</t>
  </si>
  <si>
    <t>-1768710739</t>
  </si>
  <si>
    <t>Podlahové konstrukce podkladové z dřevoštěpkových desek OSB jednovrstvých šroubovaných na pero a drážku 18 mm broušených, tloušťky desky</t>
  </si>
  <si>
    <t>" vyrovnání povrchu pod plovoucí podlahu" 6,4*5,55</t>
  </si>
  <si>
    <t>26</t>
  </si>
  <si>
    <t>762595001</t>
  </si>
  <si>
    <t>Spojovací prostředky pro položení dřevěných podlah a zakrytí kanálů</t>
  </si>
  <si>
    <t>-1921031263</t>
  </si>
  <si>
    <t>Spojovací prostředky podlah a podkladových konstrukcí hřebíky, vruty</t>
  </si>
  <si>
    <t>27</t>
  </si>
  <si>
    <t>998762102</t>
  </si>
  <si>
    <t>Přesun hmot tonážní pro kce tesařské v objektech v do 12 m</t>
  </si>
  <si>
    <t>-1782397494</t>
  </si>
  <si>
    <t>Přesun hmot pro konstrukce tesařské stanovený z hmotnosti přesunovaného materiálu vodorovná dopravní vzdálenost do 50 m v objektech výšky přes 6 do 12 m</t>
  </si>
  <si>
    <t>766</t>
  </si>
  <si>
    <t>Konstrukce truhlářské</t>
  </si>
  <si>
    <t>28</t>
  </si>
  <si>
    <t>766691931</t>
  </si>
  <si>
    <t>Seřízení dřevěného okenního nebo dveřního otvíracího a sklápěcího křídla</t>
  </si>
  <si>
    <t>kus</t>
  </si>
  <si>
    <t>345181444</t>
  </si>
  <si>
    <t>Ostatní práce seřízení okenního nebo dveřního křídla otvíracího nebo sklápěcího dřevěného</t>
  </si>
  <si>
    <t>29</t>
  </si>
  <si>
    <t>766691915</t>
  </si>
  <si>
    <t>Vyvěšení nebo zavěšení dřevěných křídel dveří pl přes 2 m2</t>
  </si>
  <si>
    <t>1741759417</t>
  </si>
  <si>
    <t>Ostatní práce vyvěšení nebo zavěšení křídel s případným uložením a opětovným zavěšením po provedení stavebních změn dřevěných dveřních, plochy přes 2 m2</t>
  </si>
  <si>
    <t>2*2</t>
  </si>
  <si>
    <t>30</t>
  </si>
  <si>
    <t>783000201</t>
  </si>
  <si>
    <t>Přemístění okenních nebo dveřních křídel pro zhotovení nátěrů vodorovné do 50 m</t>
  </si>
  <si>
    <t>298271113</t>
  </si>
  <si>
    <t>Ostatní práce přemístění okenních nebo dveřních křídel pro zhotovení nátěrů vodorovné do 50 m</t>
  </si>
  <si>
    <t>31</t>
  </si>
  <si>
    <t>783000211</t>
  </si>
  <si>
    <t>Přemístění okenních nebo dveřních křídel pro zhotovení nátěrů svislé za jedno podlaží</t>
  </si>
  <si>
    <t>-1271929880</t>
  </si>
  <si>
    <t>Ostatní práce přemístění okenních nebo dveřních křídel pro zhotovení nátěrů svislé za jedno podlaží</t>
  </si>
  <si>
    <t>2*3</t>
  </si>
  <si>
    <t>32</t>
  </si>
  <si>
    <t>998766102</t>
  </si>
  <si>
    <t>Přesun hmot tonážní pro konstrukce truhlářské v objektech v do 12 m</t>
  </si>
  <si>
    <t>-712957644</t>
  </si>
  <si>
    <t>Přesun hmot pro konstrukce truhlářské stanovený z hmotnosti přesunovaného materiálu vodorovná dopravní vzdálenost do 50 m v objektech výšky přes 6 do 12 m</t>
  </si>
  <si>
    <t>776</t>
  </si>
  <si>
    <t>Podlahy povlakové</t>
  </si>
  <si>
    <t>33</t>
  </si>
  <si>
    <t>776111115</t>
  </si>
  <si>
    <t>Broušení podkladu povlakových podlah před litím stěrky</t>
  </si>
  <si>
    <t>-656851165</t>
  </si>
  <si>
    <t>Příprava podkladu broušení podlah stávajícího podkladu před litím stěrky</t>
  </si>
  <si>
    <t>" po odstranění lina" 6,4*5,55</t>
  </si>
  <si>
    <t>34</t>
  </si>
  <si>
    <t>776111311</t>
  </si>
  <si>
    <t>Vysátí podkladu povlakových podlah</t>
  </si>
  <si>
    <t>278638951</t>
  </si>
  <si>
    <t>Příprava podkladu vysátí podlah</t>
  </si>
  <si>
    <t>Poznámka k položce:
2x</t>
  </si>
  <si>
    <t>35,52*2 'Přepočtené koeficientem množství</t>
  </si>
  <si>
    <t>35</t>
  </si>
  <si>
    <t>776121111</t>
  </si>
  <si>
    <t>Vodou ředitelná penetrace savého podkladu povlakových podlah ředěná v poměru 1:3</t>
  </si>
  <si>
    <t>345059637</t>
  </si>
  <si>
    <t>Příprava podkladu penetrace vodou ředitelná na savý podklad (válečkováním) ředěná v poměru 1:3 podlah</t>
  </si>
  <si>
    <t>Poznámka k položce:
30% vyrovnávka</t>
  </si>
  <si>
    <t>118,4*0,3 'Přepočtené koeficientem množství</t>
  </si>
  <si>
    <t>36</t>
  </si>
  <si>
    <t>776141122</t>
  </si>
  <si>
    <t>Vyrovnání podkladu povlakových podlah stěrkou pevnosti 30 MPa tl 5 mm</t>
  </si>
  <si>
    <t>-420749483</t>
  </si>
  <si>
    <t>Příprava podkladu vyrovnání samonivelační stěrkou podlah min.pevnosti 30 MPa, tloušťky přes 3 do 5 mm</t>
  </si>
  <si>
    <t>Poznámka k položce:
30% plochy</t>
  </si>
  <si>
    <t>37</t>
  </si>
  <si>
    <t>776251311</t>
  </si>
  <si>
    <t>Lepení pásů z přírodního linolea (marmolea) 2-složkovým lepidlem</t>
  </si>
  <si>
    <t>-1109420807</t>
  </si>
  <si>
    <t>Montáž podlahovin z přírodního linolea (marmolea) lepením 2-složkovým lepidlem z pásů</t>
  </si>
  <si>
    <t>38</t>
  </si>
  <si>
    <t>284110690</t>
  </si>
  <si>
    <t>linoleum přírodní ze 100% dřevité moučky, tl. 2,50 mm, zátěž 34/43, R9, Cfl S1</t>
  </si>
  <si>
    <t>-1038544216</t>
  </si>
  <si>
    <t>35,52*1,1 'Přepočtené koeficientem množství</t>
  </si>
  <si>
    <t>39</t>
  </si>
  <si>
    <t>776411111</t>
  </si>
  <si>
    <t>Montáž obvodových soklíků výšky do 80 mm</t>
  </si>
  <si>
    <t>-839490307</t>
  </si>
  <si>
    <t>Montáž soklíků lepením obvodových, výšky do 80 mm</t>
  </si>
  <si>
    <t>40</t>
  </si>
  <si>
    <t>284110060</t>
  </si>
  <si>
    <t>lišta speciální soklová PVC 10224 samolepící 15 x 50 mm role 50 m</t>
  </si>
  <si>
    <t>518149699</t>
  </si>
  <si>
    <t>lišta speciální soklová PVC samolepící 15 x 50 mm role 50 m</t>
  </si>
  <si>
    <t>21,32*1,02 'Přepočtené koeficientem množství</t>
  </si>
  <si>
    <t>41</t>
  </si>
  <si>
    <t>998776102</t>
  </si>
  <si>
    <t>Přesun hmot tonážní pro podlahy povlakové v objektech v do 12 m</t>
  </si>
  <si>
    <t>-1674443195</t>
  </si>
  <si>
    <t>Přesun hmot pro podlahy povlakové stanovený z hmotnosti přesunovaného materiálu vodorovná dopravní vzdálenost do 50 m v objektech výšky přes 6 do 12 m</t>
  </si>
  <si>
    <t>783</t>
  </si>
  <si>
    <t>Dokončovací práce - nátěry</t>
  </si>
  <si>
    <t>42</t>
  </si>
  <si>
    <t>783106801</t>
  </si>
  <si>
    <t>Odstranění nátěrů z truhlářských konstrukcí obroušením</t>
  </si>
  <si>
    <t>377044918</t>
  </si>
  <si>
    <t>" dveře" (1,29*2,43*2+0,3*(1,29+2*2,43))*2</t>
  </si>
  <si>
    <t>43</t>
  </si>
  <si>
    <t>783122121</t>
  </si>
  <si>
    <t>Lokální tmelení truhlářských konstrukcí včetně přebroušení disperzním tmelem plochy do 50%</t>
  </si>
  <si>
    <t>-240901133</t>
  </si>
  <si>
    <t>Tmelení truhlářských konstrukcí lokální, včetně přebroušení tmelených míst rozsahu přes 30 do 50% plochy, tmelem disperzním akrylátovým nebo latexovým</t>
  </si>
  <si>
    <t>44</t>
  </si>
  <si>
    <t>783113101</t>
  </si>
  <si>
    <t>Jednonásobný napouštěcí syntetický nátěr truhlářských konstrukcí</t>
  </si>
  <si>
    <t>-1783057918</t>
  </si>
  <si>
    <t>Napouštěcí nátěr truhlářských konstrukcí jednonásobný syntetický</t>
  </si>
  <si>
    <t>45</t>
  </si>
  <si>
    <t>783114101</t>
  </si>
  <si>
    <t>Základní jednonásobný syntetický nátěr truhlářských konstrukcí</t>
  </si>
  <si>
    <t>-156831513</t>
  </si>
  <si>
    <t>Základní nátěr truhlářských konstrukcí jednonásobný syntetický</t>
  </si>
  <si>
    <t>46</t>
  </si>
  <si>
    <t>783118211</t>
  </si>
  <si>
    <t>Lakovací dvojnásobný syntetický nátěr truhlářských konstrukcí s mezibroušením</t>
  </si>
  <si>
    <t>59023545</t>
  </si>
  <si>
    <t>Lakovací nátěr truhlářských konstrukcí dvojnásobný s mezibroušením syntetický</t>
  </si>
  <si>
    <t>784</t>
  </si>
  <si>
    <t>Dokončovací práce - malby a tapety</t>
  </si>
  <si>
    <t>47</t>
  </si>
  <si>
    <t>784181121</t>
  </si>
  <si>
    <t>Hloubková jednonásobná penetrace podkladu v místnostech výšky do 3,80 m</t>
  </si>
  <si>
    <t>-1382814269</t>
  </si>
  <si>
    <t>Penetrace podkladu jednonásobná hloubková v místnostech výšky do 3,80 m</t>
  </si>
  <si>
    <t>48</t>
  </si>
  <si>
    <t>784221101</t>
  </si>
  <si>
    <t>Dvojnásobné bílé malby  ze směsí za sucha dobře otěruvzdorných v místnostech do 3,80 m</t>
  </si>
  <si>
    <t>1245885612</t>
  </si>
  <si>
    <t>Malby z malířských směsí otěruvzdorných za sucha dvojnásobné, bílé za sucha otěruvzdorné dobře v místnostech výšky do 3,80 m</t>
  </si>
  <si>
    <t>49</t>
  </si>
  <si>
    <t>784221133</t>
  </si>
  <si>
    <t>Příplatek k cenám 2x maleb za sucha otěruvzdorných za provádění styku 2 barev</t>
  </si>
  <si>
    <t>-1029584461</t>
  </si>
  <si>
    <t>Malby z malířských směsí otěruvzdorných za sucha Příplatek k cenám dvojnásobných maleb za zvýšenou pracnost při provádění styku 2 barev</t>
  </si>
  <si>
    <t>(6,4+5,55)*2</t>
  </si>
  <si>
    <t>50</t>
  </si>
  <si>
    <t>784221157</t>
  </si>
  <si>
    <t>Příplatek k cenám 2x maleb za sucha otěruvzdorných za barevnou malbu v odstínu náročném</t>
  </si>
  <si>
    <t>-2090594963</t>
  </si>
  <si>
    <t>Malby z malířských směsí otěruvzdorných za sucha Příplatek k cenám dvojnásobných maleb na tónovacích automatech, v odstínu náročném</t>
  </si>
  <si>
    <t>Práce a dodávky M</t>
  </si>
  <si>
    <t>21-M</t>
  </si>
  <si>
    <t>Elektromontáže</t>
  </si>
  <si>
    <t>51</t>
  </si>
  <si>
    <t>210290433</t>
  </si>
  <si>
    <t>Výměna vypínačů vestavných 2A kolébkových, tlačítkových nebo páčkových</t>
  </si>
  <si>
    <t>64</t>
  </si>
  <si>
    <t>279001744</t>
  </si>
  <si>
    <t>Výměna vypínačů se zapojením a přezkoušením vestavných 2 A kolébkových, tlačítkových, páčkových</t>
  </si>
  <si>
    <t>52</t>
  </si>
  <si>
    <t>345355150</t>
  </si>
  <si>
    <t>spínač jednopólový 10A bílý, slonová kost</t>
  </si>
  <si>
    <t>128</t>
  </si>
  <si>
    <t>-60306542</t>
  </si>
  <si>
    <t>Spínače 10 A kompletní spínač  3553 řazení 1, spínač jednopólový bílý, slonová kost</t>
  </si>
  <si>
    <t>53</t>
  </si>
  <si>
    <t>210290433-D</t>
  </si>
  <si>
    <t>Demontáž - Výměna vypínačů vestavných 2A kolébkových, tlačítkových nebo páčkových</t>
  </si>
  <si>
    <t>1642878654</t>
  </si>
  <si>
    <t>Demontáž - Výměna vypínačů se zapojením a přezkoušením vestavných 2 A kolébkových, tlačítkových, páčkových</t>
  </si>
  <si>
    <t>HZS</t>
  </si>
  <si>
    <t>Hodinové zúčtovací sazby</t>
  </si>
  <si>
    <t>54</t>
  </si>
  <si>
    <t>HZS2492</t>
  </si>
  <si>
    <t>Hodinová zúčtovací sazba pomocný dělník PSV</t>
  </si>
  <si>
    <t>hod</t>
  </si>
  <si>
    <t>512</t>
  </si>
  <si>
    <t>363504857</t>
  </si>
  <si>
    <t>Hodinové zúčtovací sazby profesí PSV zednické výpomoci a pomocné práce PSV pomocný dělník PSV</t>
  </si>
  <si>
    <t>Poznámka k položce:
Vyklizení a likvidace starého nábytku úklidovou firmou včetně ekologické likvidace</t>
  </si>
  <si>
    <t>VON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</si>
  <si>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</si>
  <si>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</si>
  <si>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</si>
  <si>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 xml:space="preserve">    VRN8 - Přesun stavebních kapacit</t>
  </si>
  <si>
    <t>VRN</t>
  </si>
  <si>
    <t>Vedlejší rozpočtové náklady</t>
  </si>
  <si>
    <t>VRN3</t>
  </si>
  <si>
    <t>Zařízení staveniště</t>
  </si>
  <si>
    <t>034103000</t>
  </si>
  <si>
    <t>Energie pro zařízení staveniště</t>
  </si>
  <si>
    <t>Kč</t>
  </si>
  <si>
    <t>CS ÚRS 2017 01</t>
  </si>
  <si>
    <t>1024</t>
  </si>
  <si>
    <t>-1399273694</t>
  </si>
  <si>
    <t>Zařízení staveniště zabezpečení staveniště energie pro zařízení staveniště</t>
  </si>
  <si>
    <t>VRN7</t>
  </si>
  <si>
    <t>Provozní vlivy</t>
  </si>
  <si>
    <t>071103000</t>
  </si>
  <si>
    <t>Provoz investora</t>
  </si>
  <si>
    <t>CS ÚRS 2016 01</t>
  </si>
  <si>
    <t>1962490574</t>
  </si>
  <si>
    <t>Poznámka k položce:
Zachování provozu DM - ohraničení, označení a zabezpečení místnisti,
                                 - omezení prašnosti a hluku, 
                                 - respektování chodu DM</t>
  </si>
  <si>
    <t>VRN8</t>
  </si>
  <si>
    <t>Přesun stavebních kapacit</t>
  </si>
  <si>
    <t>081103000</t>
  </si>
  <si>
    <t>Denní doprava pracovníků na pracoviště</t>
  </si>
  <si>
    <t>kč</t>
  </si>
  <si>
    <t>930145885</t>
  </si>
  <si>
    <t>Další náklady na pracovníky doprava denní doprava pracovníků na pracoviště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</si>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</sst>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7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i/>
      <sz val="7"/>
      <color rgb="FF969696"/>
      <name val="Trebuchet MS"/>
      <family val="0"/>
    </font>
    <font>
      <b/>
      <sz val="8"/>
      <color rgb="FF969696"/>
      <name val="Trebuchet M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thin">
        <color rgb="FF000000"/>
      </right>
      <top style="hair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78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left" vertical="center"/>
      <protection/>
    </xf>
    <xf numFmtId="0" fontId="80" fillId="33" borderId="0" xfId="36" applyFont="1" applyFill="1" applyAlignment="1" applyProtection="1">
      <alignment vertical="center"/>
      <protection/>
    </xf>
    <xf numFmtId="0" fontId="58" fillId="33" borderId="0" xfId="36" applyFill="1" applyAlignment="1">
      <alignment/>
    </xf>
    <xf numFmtId="0" fontId="0" fillId="33" borderId="0" xfId="0" applyFill="1" applyAlignment="1">
      <alignment/>
    </xf>
    <xf numFmtId="0" fontId="78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right"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83" fillId="0" borderId="26" xfId="0" applyFont="1" applyBorder="1" applyAlignment="1" applyProtection="1">
      <alignment horizontal="center" vertical="center" wrapText="1"/>
      <protection/>
    </xf>
    <xf numFmtId="0" fontId="83" fillId="0" borderId="27" xfId="0" applyFont="1" applyBorder="1" applyAlignment="1" applyProtection="1">
      <alignment horizontal="center" vertical="center" wrapText="1"/>
      <protection/>
    </xf>
    <xf numFmtId="0" fontId="83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85" fillId="0" borderId="30" xfId="0" applyNumberFormat="1" applyFont="1" applyBorder="1" applyAlignment="1" applyProtection="1">
      <alignment vertical="center"/>
      <protection/>
    </xf>
    <xf numFmtId="4" fontId="85" fillId="0" borderId="0" xfId="0" applyNumberFormat="1" applyFont="1" applyBorder="1" applyAlignment="1" applyProtection="1">
      <alignment vertical="center"/>
      <protection/>
    </xf>
    <xf numFmtId="166" fontId="85" fillId="0" borderId="0" xfId="0" applyNumberFormat="1" applyFont="1" applyBorder="1" applyAlignment="1" applyProtection="1">
      <alignment vertical="center"/>
      <protection/>
    </xf>
    <xf numFmtId="4" fontId="85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6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89" fillId="0" borderId="30" xfId="0" applyNumberFormat="1" applyFont="1" applyBorder="1" applyAlignment="1" applyProtection="1">
      <alignment vertical="center"/>
      <protection/>
    </xf>
    <xf numFmtId="4" fontId="89" fillId="0" borderId="0" xfId="0" applyNumberFormat="1" applyFont="1" applyBorder="1" applyAlignment="1" applyProtection="1">
      <alignment vertical="center"/>
      <protection/>
    </xf>
    <xf numFmtId="166" fontId="89" fillId="0" borderId="0" xfId="0" applyNumberFormat="1" applyFont="1" applyBorder="1" applyAlignment="1" applyProtection="1">
      <alignment vertical="center"/>
      <protection/>
    </xf>
    <xf numFmtId="4" fontId="8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89" fillId="0" borderId="31" xfId="0" applyNumberFormat="1" applyFont="1" applyBorder="1" applyAlignment="1" applyProtection="1">
      <alignment vertical="center"/>
      <protection/>
    </xf>
    <xf numFmtId="4" fontId="89" fillId="0" borderId="32" xfId="0" applyNumberFormat="1" applyFont="1" applyBorder="1" applyAlignment="1" applyProtection="1">
      <alignment vertical="center"/>
      <protection/>
    </xf>
    <xf numFmtId="166" fontId="89" fillId="0" borderId="32" xfId="0" applyNumberFormat="1" applyFont="1" applyBorder="1" applyAlignment="1" applyProtection="1">
      <alignment vertical="center"/>
      <protection/>
    </xf>
    <xf numFmtId="4" fontId="89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1" fillId="33" borderId="0" xfId="0" applyFont="1" applyFill="1" applyAlignment="1">
      <alignment vertical="center"/>
    </xf>
    <xf numFmtId="0" fontId="79" fillId="33" borderId="0" xfId="0" applyFont="1" applyFill="1" applyAlignment="1">
      <alignment horizontal="left" vertical="center"/>
    </xf>
    <xf numFmtId="0" fontId="90" fillId="33" borderId="0" xfId="36" applyFont="1" applyFill="1" applyAlignment="1">
      <alignment vertical="center"/>
    </xf>
    <xf numFmtId="0" fontId="11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84" fillId="0" borderId="0" xfId="0" applyNumberFormat="1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right" vertical="center"/>
      <protection locked="0"/>
    </xf>
    <xf numFmtId="4" fontId="73" fillId="0" borderId="0" xfId="0" applyNumberFormat="1" applyFont="1" applyBorder="1" applyAlignment="1" applyProtection="1">
      <alignment vertical="center"/>
      <protection/>
    </xf>
    <xf numFmtId="164" fontId="73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74" fillId="0" borderId="13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32" xfId="0" applyFont="1" applyBorder="1" applyAlignment="1" applyProtection="1">
      <alignment horizontal="left" vertical="center"/>
      <protection/>
    </xf>
    <xf numFmtId="0" fontId="74" fillId="0" borderId="32" xfId="0" applyFont="1" applyBorder="1" applyAlignment="1" applyProtection="1">
      <alignment vertical="center"/>
      <protection/>
    </xf>
    <xf numFmtId="0" fontId="74" fillId="0" borderId="32" xfId="0" applyFont="1" applyBorder="1" applyAlignment="1" applyProtection="1">
      <alignment vertical="center"/>
      <protection locked="0"/>
    </xf>
    <xf numFmtId="4" fontId="74" fillId="0" borderId="32" xfId="0" applyNumberFormat="1" applyFont="1" applyBorder="1" applyAlignment="1" applyProtection="1">
      <alignment vertical="center"/>
      <protection/>
    </xf>
    <xf numFmtId="0" fontId="74" fillId="0" borderId="14" xfId="0" applyFont="1" applyBorder="1" applyAlignment="1" applyProtection="1">
      <alignment vertical="center"/>
      <protection/>
    </xf>
    <xf numFmtId="0" fontId="75" fillId="0" borderId="13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32" xfId="0" applyFont="1" applyBorder="1" applyAlignment="1" applyProtection="1">
      <alignment horizontal="left" vertical="center"/>
      <protection/>
    </xf>
    <xf numFmtId="0" fontId="75" fillId="0" borderId="32" xfId="0" applyFont="1" applyBorder="1" applyAlignment="1" applyProtection="1">
      <alignment vertical="center"/>
      <protection/>
    </xf>
    <xf numFmtId="0" fontId="75" fillId="0" borderId="32" xfId="0" applyFont="1" applyBorder="1" applyAlignment="1" applyProtection="1">
      <alignment vertical="center"/>
      <protection locked="0"/>
    </xf>
    <xf numFmtId="4" fontId="75" fillId="0" borderId="32" xfId="0" applyNumberFormat="1" applyFont="1" applyBorder="1" applyAlignment="1" applyProtection="1">
      <alignment vertical="center"/>
      <protection/>
    </xf>
    <xf numFmtId="0" fontId="75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83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84" fillId="0" borderId="0" xfId="0" applyNumberFormat="1" applyFont="1" applyAlignment="1" applyProtection="1">
      <alignment/>
      <protection/>
    </xf>
    <xf numFmtId="166" fontId="92" fillId="0" borderId="22" xfId="0" applyNumberFormat="1" applyFont="1" applyBorder="1" applyAlignment="1" applyProtection="1">
      <alignment/>
      <protection/>
    </xf>
    <xf numFmtId="166" fontId="92" fillId="0" borderId="2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76" fillId="0" borderId="13" xfId="0" applyFont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left"/>
      <protection/>
    </xf>
    <xf numFmtId="0" fontId="74" fillId="0" borderId="0" xfId="0" applyFont="1" applyAlignment="1" applyProtection="1">
      <alignment horizontal="left"/>
      <protection/>
    </xf>
    <xf numFmtId="0" fontId="76" fillId="0" borderId="0" xfId="0" applyFont="1" applyAlignment="1" applyProtection="1">
      <alignment/>
      <protection locked="0"/>
    </xf>
    <xf numFmtId="4" fontId="74" fillId="0" borderId="0" xfId="0" applyNumberFormat="1" applyFont="1" applyAlignment="1" applyProtection="1">
      <alignment/>
      <protection/>
    </xf>
    <xf numFmtId="0" fontId="76" fillId="0" borderId="13" xfId="0" applyFont="1" applyBorder="1" applyAlignment="1">
      <alignment/>
    </xf>
    <xf numFmtId="0" fontId="76" fillId="0" borderId="3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166" fontId="76" fillId="0" borderId="0" xfId="0" applyNumberFormat="1" applyFont="1" applyBorder="1" applyAlignment="1" applyProtection="1">
      <alignment/>
      <protection/>
    </xf>
    <xf numFmtId="166" fontId="76" fillId="0" borderId="24" xfId="0" applyNumberFormat="1" applyFont="1" applyBorder="1" applyAlignment="1" applyProtection="1">
      <alignment/>
      <protection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Alignment="1" applyProtection="1">
      <alignment horizontal="left"/>
      <protection/>
    </xf>
    <xf numFmtId="4" fontId="75" fillId="0" borderId="0" xfId="0" applyNumberFormat="1" applyFont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3" fillId="23" borderId="36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horizontal="center" vertical="center"/>
      <protection/>
    </xf>
    <xf numFmtId="166" fontId="73" fillId="0" borderId="0" xfId="0" applyNumberFormat="1" applyFont="1" applyBorder="1" applyAlignment="1" applyProtection="1">
      <alignment vertical="center"/>
      <protection/>
    </xf>
    <xf numFmtId="166" fontId="73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7" fillId="0" borderId="0" xfId="0" applyFont="1" applyAlignment="1" applyProtection="1">
      <alignment horizontal="left" vertical="center" wrapText="1"/>
      <protection/>
    </xf>
    <xf numFmtId="167" fontId="77" fillId="0" borderId="0" xfId="0" applyNumberFormat="1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 locked="0"/>
    </xf>
    <xf numFmtId="0" fontId="77" fillId="0" borderId="13" xfId="0" applyFont="1" applyBorder="1" applyAlignment="1">
      <alignment vertical="center"/>
    </xf>
    <xf numFmtId="0" fontId="77" fillId="0" borderId="3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24" xfId="0" applyFont="1" applyBorder="1" applyAlignment="1" applyProtection="1">
      <alignment vertical="center"/>
      <protection/>
    </xf>
    <xf numFmtId="0" fontId="77" fillId="0" borderId="0" xfId="0" applyFont="1" applyAlignment="1">
      <alignment horizontal="left" vertical="center"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67" fontId="94" fillId="0" borderId="36" xfId="0" applyNumberFormat="1" applyFont="1" applyBorder="1" applyAlignment="1" applyProtection="1">
      <alignment vertical="center"/>
      <protection/>
    </xf>
    <xf numFmtId="4" fontId="94" fillId="23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3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96" fillId="0" borderId="0" xfId="0" applyFont="1" applyAlignment="1">
      <alignment horizontal="left" vertical="top" wrapText="1"/>
    </xf>
    <xf numFmtId="0" fontId="9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right" vertical="center"/>
      <protection/>
    </xf>
    <xf numFmtId="164" fontId="73" fillId="0" borderId="0" xfId="0" applyNumberFormat="1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vertical="center"/>
      <protection/>
    </xf>
    <xf numFmtId="4" fontId="96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85" fillId="0" borderId="29" xfId="0" applyFont="1" applyBorder="1" applyAlignment="1">
      <alignment horizontal="center" vertical="center"/>
    </xf>
    <xf numFmtId="0" fontId="85" fillId="0" borderId="22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0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4" fontId="88" fillId="0" borderId="0" xfId="0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horizontal="left" vertical="center" wrapText="1"/>
      <protection/>
    </xf>
    <xf numFmtId="4" fontId="84" fillId="0" borderId="0" xfId="0" applyNumberFormat="1" applyFont="1" applyAlignment="1" applyProtection="1">
      <alignment horizontal="right" vertical="center"/>
      <protection/>
    </xf>
    <xf numFmtId="4" fontId="8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83" fillId="0" borderId="0" xfId="0" applyFont="1" applyBorder="1" applyAlignment="1" applyProtection="1">
      <alignment horizontal="left" vertical="center" wrapText="1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3" fillId="0" borderId="0" xfId="0" applyFont="1" applyAlignment="1" applyProtection="1">
      <alignment horizontal="left" vertical="center" wrapText="1"/>
      <protection/>
    </xf>
    <xf numFmtId="0" fontId="8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0" fillId="33" borderId="0" xfId="36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75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1" t="s">
        <v>8</v>
      </c>
      <c r="BT2" s="21" t="s">
        <v>9</v>
      </c>
    </row>
    <row r="3" spans="2:72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7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2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9" t="s">
        <v>16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6"/>
      <c r="AQ5" s="28"/>
      <c r="BE5" s="307" t="s">
        <v>17</v>
      </c>
      <c r="BS5" s="21" t="s">
        <v>8</v>
      </c>
    </row>
    <row r="6" spans="2:71" ht="36.7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1" t="s">
        <v>19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6"/>
      <c r="AQ6" s="28"/>
      <c r="BE6" s="308"/>
      <c r="BS6" s="21" t="s">
        <v>20</v>
      </c>
    </row>
    <row r="7" spans="2:71" ht="14.2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24</v>
      </c>
      <c r="AO7" s="26"/>
      <c r="AP7" s="26"/>
      <c r="AQ7" s="28"/>
      <c r="BE7" s="308"/>
      <c r="BS7" s="21" t="s">
        <v>25</v>
      </c>
    </row>
    <row r="8" spans="2:71" ht="14.25" customHeight="1">
      <c r="B8" s="25"/>
      <c r="C8" s="26"/>
      <c r="D8" s="34" t="s">
        <v>26</v>
      </c>
      <c r="E8" s="26"/>
      <c r="F8" s="26"/>
      <c r="G8" s="26"/>
      <c r="H8" s="26"/>
      <c r="I8" s="26"/>
      <c r="J8" s="26"/>
      <c r="K8" s="32" t="s">
        <v>27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28</v>
      </c>
      <c r="AL8" s="26"/>
      <c r="AM8" s="26"/>
      <c r="AN8" s="35" t="s">
        <v>29</v>
      </c>
      <c r="AO8" s="26"/>
      <c r="AP8" s="26"/>
      <c r="AQ8" s="28"/>
      <c r="BE8" s="308"/>
      <c r="BS8" s="21" t="s">
        <v>30</v>
      </c>
    </row>
    <row r="9" spans="2:71" ht="14.2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8"/>
      <c r="BS9" s="21" t="s">
        <v>31</v>
      </c>
    </row>
    <row r="10" spans="2:71" ht="14.25" customHeight="1">
      <c r="B10" s="25"/>
      <c r="C10" s="26"/>
      <c r="D10" s="34" t="s">
        <v>32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33</v>
      </c>
      <c r="AL10" s="26"/>
      <c r="AM10" s="26"/>
      <c r="AN10" s="32" t="s">
        <v>24</v>
      </c>
      <c r="AO10" s="26"/>
      <c r="AP10" s="26"/>
      <c r="AQ10" s="28"/>
      <c r="BE10" s="308"/>
      <c r="BS10" s="21" t="s">
        <v>20</v>
      </c>
    </row>
    <row r="11" spans="2:71" ht="18" customHeight="1">
      <c r="B11" s="25"/>
      <c r="C11" s="26"/>
      <c r="D11" s="26"/>
      <c r="E11" s="32" t="s">
        <v>34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35</v>
      </c>
      <c r="AL11" s="26"/>
      <c r="AM11" s="26"/>
      <c r="AN11" s="32" t="s">
        <v>24</v>
      </c>
      <c r="AO11" s="26"/>
      <c r="AP11" s="26"/>
      <c r="AQ11" s="28"/>
      <c r="BE11" s="308"/>
      <c r="BS11" s="21" t="s">
        <v>20</v>
      </c>
    </row>
    <row r="12" spans="2:71" ht="6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8"/>
      <c r="BS12" s="21" t="s">
        <v>20</v>
      </c>
    </row>
    <row r="13" spans="2:71" ht="14.25" customHeight="1">
      <c r="B13" s="25"/>
      <c r="C13" s="26"/>
      <c r="D13" s="34" t="s">
        <v>36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33</v>
      </c>
      <c r="AL13" s="26"/>
      <c r="AM13" s="26"/>
      <c r="AN13" s="36" t="s">
        <v>37</v>
      </c>
      <c r="AO13" s="26"/>
      <c r="AP13" s="26"/>
      <c r="AQ13" s="28"/>
      <c r="BE13" s="308"/>
      <c r="BS13" s="21" t="s">
        <v>20</v>
      </c>
    </row>
    <row r="14" spans="2:71" ht="15">
      <c r="B14" s="25"/>
      <c r="C14" s="26"/>
      <c r="D14" s="26"/>
      <c r="E14" s="312" t="s">
        <v>37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4" t="s">
        <v>35</v>
      </c>
      <c r="AL14" s="26"/>
      <c r="AM14" s="26"/>
      <c r="AN14" s="36" t="s">
        <v>37</v>
      </c>
      <c r="AO14" s="26"/>
      <c r="AP14" s="26"/>
      <c r="AQ14" s="28"/>
      <c r="BE14" s="308"/>
      <c r="BS14" s="21" t="s">
        <v>20</v>
      </c>
    </row>
    <row r="15" spans="2:7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8"/>
      <c r="BS15" s="21" t="s">
        <v>6</v>
      </c>
    </row>
    <row r="16" spans="2:71" ht="14.25" customHeight="1">
      <c r="B16" s="25"/>
      <c r="C16" s="26"/>
      <c r="D16" s="34" t="s">
        <v>38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33</v>
      </c>
      <c r="AL16" s="26"/>
      <c r="AM16" s="26"/>
      <c r="AN16" s="32" t="s">
        <v>24</v>
      </c>
      <c r="AO16" s="26"/>
      <c r="AP16" s="26"/>
      <c r="AQ16" s="28"/>
      <c r="BE16" s="308"/>
      <c r="BS16" s="21" t="s">
        <v>6</v>
      </c>
    </row>
    <row r="17" spans="2:71" ht="18" customHeight="1">
      <c r="B17" s="25"/>
      <c r="C17" s="26"/>
      <c r="D17" s="26"/>
      <c r="E17" s="32" t="s">
        <v>39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35</v>
      </c>
      <c r="AL17" s="26"/>
      <c r="AM17" s="26"/>
      <c r="AN17" s="32" t="s">
        <v>24</v>
      </c>
      <c r="AO17" s="26"/>
      <c r="AP17" s="26"/>
      <c r="AQ17" s="28"/>
      <c r="BE17" s="308"/>
      <c r="BS17" s="21" t="s">
        <v>40</v>
      </c>
    </row>
    <row r="18" spans="2:7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8"/>
      <c r="BS18" s="21" t="s">
        <v>8</v>
      </c>
    </row>
    <row r="19" spans="2:71" ht="14.25" customHeight="1">
      <c r="B19" s="25"/>
      <c r="C19" s="26"/>
      <c r="D19" s="34" t="s">
        <v>41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8"/>
      <c r="BS19" s="21" t="s">
        <v>8</v>
      </c>
    </row>
    <row r="20" spans="2:71" ht="113.25" customHeight="1">
      <c r="B20" s="25"/>
      <c r="C20" s="26"/>
      <c r="D20" s="26"/>
      <c r="E20" s="314" t="s">
        <v>42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26"/>
      <c r="AP20" s="26"/>
      <c r="AQ20" s="28"/>
      <c r="BE20" s="308"/>
      <c r="BS20" s="21" t="s">
        <v>6</v>
      </c>
    </row>
    <row r="21" spans="2:57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8"/>
    </row>
    <row r="22" spans="2:57" ht="6.7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8"/>
    </row>
    <row r="23" spans="2:57" s="1" customFormat="1" ht="25.5" customHeight="1">
      <c r="B23" s="38"/>
      <c r="C23" s="39"/>
      <c r="D23" s="40" t="s">
        <v>43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5">
        <f>ROUND(AG51,2)</f>
        <v>0</v>
      </c>
      <c r="AL23" s="316"/>
      <c r="AM23" s="316"/>
      <c r="AN23" s="316"/>
      <c r="AO23" s="316"/>
      <c r="AP23" s="39"/>
      <c r="AQ23" s="42"/>
      <c r="BE23" s="308"/>
    </row>
    <row r="24" spans="2:57" s="1" customFormat="1" ht="6.7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8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7" t="s">
        <v>44</v>
      </c>
      <c r="M25" s="317"/>
      <c r="N25" s="317"/>
      <c r="O25" s="317"/>
      <c r="P25" s="39"/>
      <c r="Q25" s="39"/>
      <c r="R25" s="39"/>
      <c r="S25" s="39"/>
      <c r="T25" s="39"/>
      <c r="U25" s="39"/>
      <c r="V25" s="39"/>
      <c r="W25" s="317" t="s">
        <v>45</v>
      </c>
      <c r="X25" s="317"/>
      <c r="Y25" s="317"/>
      <c r="Z25" s="317"/>
      <c r="AA25" s="317"/>
      <c r="AB25" s="317"/>
      <c r="AC25" s="317"/>
      <c r="AD25" s="317"/>
      <c r="AE25" s="317"/>
      <c r="AF25" s="39"/>
      <c r="AG25" s="39"/>
      <c r="AH25" s="39"/>
      <c r="AI25" s="39"/>
      <c r="AJ25" s="39"/>
      <c r="AK25" s="317" t="s">
        <v>46</v>
      </c>
      <c r="AL25" s="317"/>
      <c r="AM25" s="317"/>
      <c r="AN25" s="317"/>
      <c r="AO25" s="317"/>
      <c r="AP25" s="39"/>
      <c r="AQ25" s="42"/>
      <c r="BE25" s="308"/>
    </row>
    <row r="26" spans="2:57" s="2" customFormat="1" ht="14.25" customHeight="1">
      <c r="B26" s="44"/>
      <c r="C26" s="45"/>
      <c r="D26" s="46" t="s">
        <v>47</v>
      </c>
      <c r="E26" s="45"/>
      <c r="F26" s="46" t="s">
        <v>48</v>
      </c>
      <c r="G26" s="45"/>
      <c r="H26" s="45"/>
      <c r="I26" s="45"/>
      <c r="J26" s="45"/>
      <c r="K26" s="45"/>
      <c r="L26" s="318">
        <v>0.21</v>
      </c>
      <c r="M26" s="319"/>
      <c r="N26" s="319"/>
      <c r="O26" s="319"/>
      <c r="P26" s="45"/>
      <c r="Q26" s="45"/>
      <c r="R26" s="45"/>
      <c r="S26" s="45"/>
      <c r="T26" s="45"/>
      <c r="U26" s="45"/>
      <c r="V26" s="45"/>
      <c r="W26" s="320">
        <f>ROUND(AZ51,2)</f>
        <v>0</v>
      </c>
      <c r="X26" s="319"/>
      <c r="Y26" s="319"/>
      <c r="Z26" s="319"/>
      <c r="AA26" s="319"/>
      <c r="AB26" s="319"/>
      <c r="AC26" s="319"/>
      <c r="AD26" s="319"/>
      <c r="AE26" s="319"/>
      <c r="AF26" s="45"/>
      <c r="AG26" s="45"/>
      <c r="AH26" s="45"/>
      <c r="AI26" s="45"/>
      <c r="AJ26" s="45"/>
      <c r="AK26" s="320">
        <f>ROUND(AV51,2)</f>
        <v>0</v>
      </c>
      <c r="AL26" s="319"/>
      <c r="AM26" s="319"/>
      <c r="AN26" s="319"/>
      <c r="AO26" s="319"/>
      <c r="AP26" s="45"/>
      <c r="AQ26" s="47"/>
      <c r="BE26" s="308"/>
    </row>
    <row r="27" spans="2:57" s="2" customFormat="1" ht="14.25" customHeight="1">
      <c r="B27" s="44"/>
      <c r="C27" s="45"/>
      <c r="D27" s="45"/>
      <c r="E27" s="45"/>
      <c r="F27" s="46" t="s">
        <v>49</v>
      </c>
      <c r="G27" s="45"/>
      <c r="H27" s="45"/>
      <c r="I27" s="45"/>
      <c r="J27" s="45"/>
      <c r="K27" s="45"/>
      <c r="L27" s="318">
        <v>0.15</v>
      </c>
      <c r="M27" s="319"/>
      <c r="N27" s="319"/>
      <c r="O27" s="319"/>
      <c r="P27" s="45"/>
      <c r="Q27" s="45"/>
      <c r="R27" s="45"/>
      <c r="S27" s="45"/>
      <c r="T27" s="45"/>
      <c r="U27" s="45"/>
      <c r="V27" s="45"/>
      <c r="W27" s="320">
        <f>ROUND(BA51,2)</f>
        <v>0</v>
      </c>
      <c r="X27" s="319"/>
      <c r="Y27" s="319"/>
      <c r="Z27" s="319"/>
      <c r="AA27" s="319"/>
      <c r="AB27" s="319"/>
      <c r="AC27" s="319"/>
      <c r="AD27" s="319"/>
      <c r="AE27" s="319"/>
      <c r="AF27" s="45"/>
      <c r="AG27" s="45"/>
      <c r="AH27" s="45"/>
      <c r="AI27" s="45"/>
      <c r="AJ27" s="45"/>
      <c r="AK27" s="320">
        <f>ROUND(AW51,2)</f>
        <v>0</v>
      </c>
      <c r="AL27" s="319"/>
      <c r="AM27" s="319"/>
      <c r="AN27" s="319"/>
      <c r="AO27" s="319"/>
      <c r="AP27" s="45"/>
      <c r="AQ27" s="47"/>
      <c r="BE27" s="308"/>
    </row>
    <row r="28" spans="2:57" s="2" customFormat="1" ht="14.25" customHeight="1" hidden="1">
      <c r="B28" s="44"/>
      <c r="C28" s="45"/>
      <c r="D28" s="45"/>
      <c r="E28" s="45"/>
      <c r="F28" s="46" t="s">
        <v>50</v>
      </c>
      <c r="G28" s="45"/>
      <c r="H28" s="45"/>
      <c r="I28" s="45"/>
      <c r="J28" s="45"/>
      <c r="K28" s="45"/>
      <c r="L28" s="318">
        <v>0.21</v>
      </c>
      <c r="M28" s="319"/>
      <c r="N28" s="319"/>
      <c r="O28" s="319"/>
      <c r="P28" s="45"/>
      <c r="Q28" s="45"/>
      <c r="R28" s="45"/>
      <c r="S28" s="45"/>
      <c r="T28" s="45"/>
      <c r="U28" s="45"/>
      <c r="V28" s="45"/>
      <c r="W28" s="320">
        <f>ROUND(BB51,2)</f>
        <v>0</v>
      </c>
      <c r="X28" s="319"/>
      <c r="Y28" s="319"/>
      <c r="Z28" s="319"/>
      <c r="AA28" s="319"/>
      <c r="AB28" s="319"/>
      <c r="AC28" s="319"/>
      <c r="AD28" s="319"/>
      <c r="AE28" s="319"/>
      <c r="AF28" s="45"/>
      <c r="AG28" s="45"/>
      <c r="AH28" s="45"/>
      <c r="AI28" s="45"/>
      <c r="AJ28" s="45"/>
      <c r="AK28" s="320">
        <v>0</v>
      </c>
      <c r="AL28" s="319"/>
      <c r="AM28" s="319"/>
      <c r="AN28" s="319"/>
      <c r="AO28" s="319"/>
      <c r="AP28" s="45"/>
      <c r="AQ28" s="47"/>
      <c r="BE28" s="308"/>
    </row>
    <row r="29" spans="2:57" s="2" customFormat="1" ht="14.25" customHeight="1" hidden="1">
      <c r="B29" s="44"/>
      <c r="C29" s="45"/>
      <c r="D29" s="45"/>
      <c r="E29" s="45"/>
      <c r="F29" s="46" t="s">
        <v>51</v>
      </c>
      <c r="G29" s="45"/>
      <c r="H29" s="45"/>
      <c r="I29" s="45"/>
      <c r="J29" s="45"/>
      <c r="K29" s="45"/>
      <c r="L29" s="318">
        <v>0.15</v>
      </c>
      <c r="M29" s="319"/>
      <c r="N29" s="319"/>
      <c r="O29" s="319"/>
      <c r="P29" s="45"/>
      <c r="Q29" s="45"/>
      <c r="R29" s="45"/>
      <c r="S29" s="45"/>
      <c r="T29" s="45"/>
      <c r="U29" s="45"/>
      <c r="V29" s="45"/>
      <c r="W29" s="320">
        <f>ROUND(BC51,2)</f>
        <v>0</v>
      </c>
      <c r="X29" s="319"/>
      <c r="Y29" s="319"/>
      <c r="Z29" s="319"/>
      <c r="AA29" s="319"/>
      <c r="AB29" s="319"/>
      <c r="AC29" s="319"/>
      <c r="AD29" s="319"/>
      <c r="AE29" s="319"/>
      <c r="AF29" s="45"/>
      <c r="AG29" s="45"/>
      <c r="AH29" s="45"/>
      <c r="AI29" s="45"/>
      <c r="AJ29" s="45"/>
      <c r="AK29" s="320">
        <v>0</v>
      </c>
      <c r="AL29" s="319"/>
      <c r="AM29" s="319"/>
      <c r="AN29" s="319"/>
      <c r="AO29" s="319"/>
      <c r="AP29" s="45"/>
      <c r="AQ29" s="47"/>
      <c r="BE29" s="308"/>
    </row>
    <row r="30" spans="2:57" s="2" customFormat="1" ht="14.25" customHeight="1" hidden="1">
      <c r="B30" s="44"/>
      <c r="C30" s="45"/>
      <c r="D30" s="45"/>
      <c r="E30" s="45"/>
      <c r="F30" s="46" t="s">
        <v>52</v>
      </c>
      <c r="G30" s="45"/>
      <c r="H30" s="45"/>
      <c r="I30" s="45"/>
      <c r="J30" s="45"/>
      <c r="K30" s="45"/>
      <c r="L30" s="318">
        <v>0</v>
      </c>
      <c r="M30" s="319"/>
      <c r="N30" s="319"/>
      <c r="O30" s="319"/>
      <c r="P30" s="45"/>
      <c r="Q30" s="45"/>
      <c r="R30" s="45"/>
      <c r="S30" s="45"/>
      <c r="T30" s="45"/>
      <c r="U30" s="45"/>
      <c r="V30" s="45"/>
      <c r="W30" s="320">
        <f>ROUND(BD51,2)</f>
        <v>0</v>
      </c>
      <c r="X30" s="319"/>
      <c r="Y30" s="319"/>
      <c r="Z30" s="319"/>
      <c r="AA30" s="319"/>
      <c r="AB30" s="319"/>
      <c r="AC30" s="319"/>
      <c r="AD30" s="319"/>
      <c r="AE30" s="319"/>
      <c r="AF30" s="45"/>
      <c r="AG30" s="45"/>
      <c r="AH30" s="45"/>
      <c r="AI30" s="45"/>
      <c r="AJ30" s="45"/>
      <c r="AK30" s="320">
        <v>0</v>
      </c>
      <c r="AL30" s="319"/>
      <c r="AM30" s="319"/>
      <c r="AN30" s="319"/>
      <c r="AO30" s="319"/>
      <c r="AP30" s="45"/>
      <c r="AQ30" s="47"/>
      <c r="BE30" s="308"/>
    </row>
    <row r="31" spans="2:57" s="1" customFormat="1" ht="6.7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8"/>
    </row>
    <row r="32" spans="2:57" s="1" customFormat="1" ht="25.5" customHeight="1">
      <c r="B32" s="38"/>
      <c r="C32" s="48"/>
      <c r="D32" s="49" t="s">
        <v>53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54</v>
      </c>
      <c r="U32" s="50"/>
      <c r="V32" s="50"/>
      <c r="W32" s="50"/>
      <c r="X32" s="321" t="s">
        <v>55</v>
      </c>
      <c r="Y32" s="322"/>
      <c r="Z32" s="322"/>
      <c r="AA32" s="322"/>
      <c r="AB32" s="322"/>
      <c r="AC32" s="50"/>
      <c r="AD32" s="50"/>
      <c r="AE32" s="50"/>
      <c r="AF32" s="50"/>
      <c r="AG32" s="50"/>
      <c r="AH32" s="50"/>
      <c r="AI32" s="50"/>
      <c r="AJ32" s="50"/>
      <c r="AK32" s="323">
        <f>SUM(AK23:AK30)</f>
        <v>0</v>
      </c>
      <c r="AL32" s="322"/>
      <c r="AM32" s="322"/>
      <c r="AN32" s="322"/>
      <c r="AO32" s="324"/>
      <c r="AP32" s="48"/>
      <c r="AQ32" s="52"/>
      <c r="BE32" s="308"/>
    </row>
    <row r="33" spans="2:43" s="1" customFormat="1" ht="6.7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75" customHeight="1">
      <c r="B39" s="38"/>
      <c r="C39" s="59" t="s">
        <v>56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7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2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17h249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7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5" t="str">
        <f>K6</f>
        <v>DM SPŠ Loket - místnost č. 311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67"/>
      <c r="AQ42" s="67"/>
      <c r="AR42" s="68"/>
    </row>
    <row r="43" spans="2:44" s="1" customFormat="1" ht="6.7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26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Loket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28</v>
      </c>
      <c r="AJ44" s="60"/>
      <c r="AK44" s="60"/>
      <c r="AL44" s="60"/>
      <c r="AM44" s="327" t="str">
        <f>IF(AN8="","",AN8)</f>
        <v>19. 10. 2017</v>
      </c>
      <c r="AN44" s="327"/>
      <c r="AO44" s="60"/>
      <c r="AP44" s="60"/>
      <c r="AQ44" s="60"/>
      <c r="AR44" s="58"/>
    </row>
    <row r="45" spans="2:44" s="1" customFormat="1" ht="6.7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32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SPŠ Loket, příspěvková organizace, T.G.Masaryka 3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38</v>
      </c>
      <c r="AJ46" s="60"/>
      <c r="AK46" s="60"/>
      <c r="AL46" s="60"/>
      <c r="AM46" s="328" t="str">
        <f>IF(E17="","",E17)</f>
        <v> </v>
      </c>
      <c r="AN46" s="328"/>
      <c r="AO46" s="328"/>
      <c r="AP46" s="328"/>
      <c r="AQ46" s="60"/>
      <c r="AR46" s="58"/>
      <c r="AS46" s="329" t="s">
        <v>57</v>
      </c>
      <c r="AT46" s="330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36</v>
      </c>
      <c r="D47" s="60"/>
      <c r="E47" s="60"/>
      <c r="F47" s="60"/>
      <c r="G47" s="60"/>
      <c r="H47" s="60"/>
      <c r="I47" s="60"/>
      <c r="J47" s="60"/>
      <c r="K47" s="60"/>
      <c r="L47" s="63">
        <f>IF(E14="Vyplň údaj","",E14)</f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1"/>
      <c r="AT47" s="332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5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3"/>
      <c r="AT48" s="334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5" t="s">
        <v>58</v>
      </c>
      <c r="D49" s="336"/>
      <c r="E49" s="336"/>
      <c r="F49" s="336"/>
      <c r="G49" s="336"/>
      <c r="H49" s="76"/>
      <c r="I49" s="337" t="s">
        <v>59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60</v>
      </c>
      <c r="AH49" s="336"/>
      <c r="AI49" s="336"/>
      <c r="AJ49" s="336"/>
      <c r="AK49" s="336"/>
      <c r="AL49" s="336"/>
      <c r="AM49" s="336"/>
      <c r="AN49" s="337" t="s">
        <v>61</v>
      </c>
      <c r="AO49" s="336"/>
      <c r="AP49" s="336"/>
      <c r="AQ49" s="77" t="s">
        <v>62</v>
      </c>
      <c r="AR49" s="58"/>
      <c r="AS49" s="78" t="s">
        <v>63</v>
      </c>
      <c r="AT49" s="79" t="s">
        <v>64</v>
      </c>
      <c r="AU49" s="79" t="s">
        <v>65</v>
      </c>
      <c r="AV49" s="79" t="s">
        <v>66</v>
      </c>
      <c r="AW49" s="79" t="s">
        <v>67</v>
      </c>
      <c r="AX49" s="79" t="s">
        <v>68</v>
      </c>
      <c r="AY49" s="79" t="s">
        <v>69</v>
      </c>
      <c r="AZ49" s="79" t="s">
        <v>70</v>
      </c>
      <c r="BA49" s="79" t="s">
        <v>71</v>
      </c>
      <c r="BB49" s="79" t="s">
        <v>72</v>
      </c>
      <c r="BC49" s="79" t="s">
        <v>73</v>
      </c>
      <c r="BD49" s="80" t="s">
        <v>74</v>
      </c>
    </row>
    <row r="50" spans="2:56" s="1" customFormat="1" ht="10.5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25" customHeight="1">
      <c r="B51" s="65"/>
      <c r="C51" s="84" t="s">
        <v>75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2">
        <f>ROUND(SUM(AG52:AG53),2)</f>
        <v>0</v>
      </c>
      <c r="AH51" s="342"/>
      <c r="AI51" s="342"/>
      <c r="AJ51" s="342"/>
      <c r="AK51" s="342"/>
      <c r="AL51" s="342"/>
      <c r="AM51" s="342"/>
      <c r="AN51" s="343">
        <f>SUM(AG51,AT51)</f>
        <v>0</v>
      </c>
      <c r="AO51" s="343"/>
      <c r="AP51" s="343"/>
      <c r="AQ51" s="86" t="s">
        <v>24</v>
      </c>
      <c r="AR51" s="68"/>
      <c r="AS51" s="87">
        <f>ROUND(SUM(AS52:AS53),2)</f>
        <v>0</v>
      </c>
      <c r="AT51" s="88">
        <f>ROUND(SUM(AV51:AW51),2)</f>
        <v>0</v>
      </c>
      <c r="AU51" s="89">
        <f>ROUND(SUM(AU52:AU53),5)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ROUND(SUM(AZ52:AZ53),2)</f>
        <v>0</v>
      </c>
      <c r="BA51" s="88">
        <f>ROUND(SUM(BA52:BA53),2)</f>
        <v>0</v>
      </c>
      <c r="BB51" s="88">
        <f>ROUND(SUM(BB52:BB53),2)</f>
        <v>0</v>
      </c>
      <c r="BC51" s="88">
        <f>ROUND(SUM(BC52:BC53),2)</f>
        <v>0</v>
      </c>
      <c r="BD51" s="90">
        <f>ROUND(SUM(BD52:BD53),2)</f>
        <v>0</v>
      </c>
      <c r="BS51" s="91" t="s">
        <v>76</v>
      </c>
      <c r="BT51" s="91" t="s">
        <v>77</v>
      </c>
      <c r="BU51" s="92" t="s">
        <v>78</v>
      </c>
      <c r="BV51" s="91" t="s">
        <v>79</v>
      </c>
      <c r="BW51" s="91" t="s">
        <v>7</v>
      </c>
      <c r="BX51" s="91" t="s">
        <v>80</v>
      </c>
      <c r="CL51" s="91" t="s">
        <v>22</v>
      </c>
    </row>
    <row r="52" spans="1:91" s="5" customFormat="1" ht="14.25" customHeight="1">
      <c r="A52" s="93" t="s">
        <v>81</v>
      </c>
      <c r="B52" s="94"/>
      <c r="C52" s="95"/>
      <c r="D52" s="341" t="s">
        <v>82</v>
      </c>
      <c r="E52" s="341"/>
      <c r="F52" s="341"/>
      <c r="G52" s="341"/>
      <c r="H52" s="341"/>
      <c r="I52" s="96"/>
      <c r="J52" s="341" t="s">
        <v>83</v>
      </c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39">
        <f>'01 - Rekonstrukce místnos...'!J27</f>
        <v>0</v>
      </c>
      <c r="AH52" s="340"/>
      <c r="AI52" s="340"/>
      <c r="AJ52" s="340"/>
      <c r="AK52" s="340"/>
      <c r="AL52" s="340"/>
      <c r="AM52" s="340"/>
      <c r="AN52" s="339">
        <f>SUM(AG52,AT52)</f>
        <v>0</v>
      </c>
      <c r="AO52" s="340"/>
      <c r="AP52" s="340"/>
      <c r="AQ52" s="97" t="s">
        <v>84</v>
      </c>
      <c r="AR52" s="98"/>
      <c r="AS52" s="99">
        <v>0</v>
      </c>
      <c r="AT52" s="100">
        <f>ROUND(SUM(AV52:AW52),2)</f>
        <v>0</v>
      </c>
      <c r="AU52" s="101">
        <f>'01 - Rekonstrukce místnos...'!P93</f>
        <v>0</v>
      </c>
      <c r="AV52" s="100">
        <f>'01 - Rekonstrukce místnos...'!J30</f>
        <v>0</v>
      </c>
      <c r="AW52" s="100">
        <f>'01 - Rekonstrukce místnos...'!J31</f>
        <v>0</v>
      </c>
      <c r="AX52" s="100">
        <f>'01 - Rekonstrukce místnos...'!J32</f>
        <v>0</v>
      </c>
      <c r="AY52" s="100">
        <f>'01 - Rekonstrukce místnos...'!J33</f>
        <v>0</v>
      </c>
      <c r="AZ52" s="100">
        <f>'01 - Rekonstrukce místnos...'!F30</f>
        <v>0</v>
      </c>
      <c r="BA52" s="100">
        <f>'01 - Rekonstrukce místnos...'!F31</f>
        <v>0</v>
      </c>
      <c r="BB52" s="100">
        <f>'01 - Rekonstrukce místnos...'!F32</f>
        <v>0</v>
      </c>
      <c r="BC52" s="100">
        <f>'01 - Rekonstrukce místnos...'!F33</f>
        <v>0</v>
      </c>
      <c r="BD52" s="102">
        <f>'01 - Rekonstrukce místnos...'!F34</f>
        <v>0</v>
      </c>
      <c r="BT52" s="103" t="s">
        <v>25</v>
      </c>
      <c r="BV52" s="103" t="s">
        <v>79</v>
      </c>
      <c r="BW52" s="103" t="s">
        <v>85</v>
      </c>
      <c r="BX52" s="103" t="s">
        <v>7</v>
      </c>
      <c r="CL52" s="103" t="s">
        <v>22</v>
      </c>
      <c r="CM52" s="103" t="s">
        <v>86</v>
      </c>
    </row>
    <row r="53" spans="1:91" s="5" customFormat="1" ht="14.25" customHeight="1">
      <c r="A53" s="93" t="s">
        <v>81</v>
      </c>
      <c r="B53" s="94"/>
      <c r="C53" s="95"/>
      <c r="D53" s="341" t="s">
        <v>87</v>
      </c>
      <c r="E53" s="341"/>
      <c r="F53" s="341"/>
      <c r="G53" s="341"/>
      <c r="H53" s="341"/>
      <c r="I53" s="96"/>
      <c r="J53" s="341" t="s">
        <v>88</v>
      </c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39">
        <f>'VON - Vedlejší a ostatní ...'!J27</f>
        <v>0</v>
      </c>
      <c r="AH53" s="340"/>
      <c r="AI53" s="340"/>
      <c r="AJ53" s="340"/>
      <c r="AK53" s="340"/>
      <c r="AL53" s="340"/>
      <c r="AM53" s="340"/>
      <c r="AN53" s="339">
        <f>SUM(AG53,AT53)</f>
        <v>0</v>
      </c>
      <c r="AO53" s="340"/>
      <c r="AP53" s="340"/>
      <c r="AQ53" s="97" t="s">
        <v>87</v>
      </c>
      <c r="AR53" s="98"/>
      <c r="AS53" s="104">
        <v>0</v>
      </c>
      <c r="AT53" s="105">
        <f>ROUND(SUM(AV53:AW53),2)</f>
        <v>0</v>
      </c>
      <c r="AU53" s="106">
        <f>'VON - Vedlejší a ostatní ...'!P80</f>
        <v>0</v>
      </c>
      <c r="AV53" s="105">
        <f>'VON - Vedlejší a ostatní ...'!J30</f>
        <v>0</v>
      </c>
      <c r="AW53" s="105">
        <f>'VON - Vedlejší a ostatní ...'!J31</f>
        <v>0</v>
      </c>
      <c r="AX53" s="105">
        <f>'VON - Vedlejší a ostatní ...'!J32</f>
        <v>0</v>
      </c>
      <c r="AY53" s="105">
        <f>'VON - Vedlejší a ostatní ...'!J33</f>
        <v>0</v>
      </c>
      <c r="AZ53" s="105">
        <f>'VON - Vedlejší a ostatní ...'!F30</f>
        <v>0</v>
      </c>
      <c r="BA53" s="105">
        <f>'VON - Vedlejší a ostatní ...'!F31</f>
        <v>0</v>
      </c>
      <c r="BB53" s="105">
        <f>'VON - Vedlejší a ostatní ...'!F32</f>
        <v>0</v>
      </c>
      <c r="BC53" s="105">
        <f>'VON - Vedlejší a ostatní ...'!F33</f>
        <v>0</v>
      </c>
      <c r="BD53" s="107">
        <f>'VON - Vedlejší a ostatní ...'!F34</f>
        <v>0</v>
      </c>
      <c r="BT53" s="103" t="s">
        <v>25</v>
      </c>
      <c r="BV53" s="103" t="s">
        <v>79</v>
      </c>
      <c r="BW53" s="103" t="s">
        <v>89</v>
      </c>
      <c r="BX53" s="103" t="s">
        <v>7</v>
      </c>
      <c r="CL53" s="103" t="s">
        <v>90</v>
      </c>
      <c r="CM53" s="103" t="s">
        <v>86</v>
      </c>
    </row>
    <row r="54" spans="2:44" s="1" customFormat="1" ht="30" customHeight="1"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8"/>
    </row>
    <row r="55" spans="2:44" s="1" customFormat="1" ht="6.7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</sheetData>
  <sheetProtection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Rekonstrukce místnos...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91</v>
      </c>
      <c r="G1" s="353" t="s">
        <v>92</v>
      </c>
      <c r="H1" s="353"/>
      <c r="I1" s="112"/>
      <c r="J1" s="111" t="s">
        <v>93</v>
      </c>
      <c r="K1" s="110" t="s">
        <v>94</v>
      </c>
      <c r="L1" s="111" t="s">
        <v>95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1" t="s">
        <v>85</v>
      </c>
    </row>
    <row r="3" spans="2:46" ht="6.7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75" customHeight="1">
      <c r="B4" s="25"/>
      <c r="C4" s="26"/>
      <c r="D4" s="27" t="s">
        <v>96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25" customHeight="1">
      <c r="B7" s="25"/>
      <c r="C7" s="26"/>
      <c r="D7" s="26"/>
      <c r="E7" s="345" t="str">
        <f>'Rekapitulace stavby'!K6</f>
        <v>DM SPŠ Loket - místnost č. 311</v>
      </c>
      <c r="F7" s="346"/>
      <c r="G7" s="346"/>
      <c r="H7" s="346"/>
      <c r="I7" s="114"/>
      <c r="J7" s="26"/>
      <c r="K7" s="28"/>
    </row>
    <row r="8" spans="2:11" s="1" customFormat="1" ht="15">
      <c r="B8" s="38"/>
      <c r="C8" s="39"/>
      <c r="D8" s="34" t="s">
        <v>97</v>
      </c>
      <c r="E8" s="39"/>
      <c r="F8" s="39"/>
      <c r="G8" s="39"/>
      <c r="H8" s="39"/>
      <c r="I8" s="115"/>
      <c r="J8" s="39"/>
      <c r="K8" s="42"/>
    </row>
    <row r="9" spans="2:11" s="1" customFormat="1" ht="36.75" customHeight="1">
      <c r="B9" s="38"/>
      <c r="C9" s="39"/>
      <c r="D9" s="39"/>
      <c r="E9" s="347" t="s">
        <v>98</v>
      </c>
      <c r="F9" s="348"/>
      <c r="G9" s="348"/>
      <c r="H9" s="348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24</v>
      </c>
      <c r="K11" s="42"/>
    </row>
    <row r="12" spans="2:11" s="1" customFormat="1" ht="14.25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6" t="s">
        <v>28</v>
      </c>
      <c r="J12" s="117" t="str">
        <f>'Rekapitulace stavby'!AN8</f>
        <v>19. 10. 2017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25" customHeight="1">
      <c r="B14" s="38"/>
      <c r="C14" s="39"/>
      <c r="D14" s="34" t="s">
        <v>32</v>
      </c>
      <c r="E14" s="39"/>
      <c r="F14" s="39"/>
      <c r="G14" s="39"/>
      <c r="H14" s="39"/>
      <c r="I14" s="116" t="s">
        <v>33</v>
      </c>
      <c r="J14" s="32" t="s">
        <v>24</v>
      </c>
      <c r="K14" s="42"/>
    </row>
    <row r="15" spans="2:11" s="1" customFormat="1" ht="18" customHeight="1">
      <c r="B15" s="38"/>
      <c r="C15" s="39"/>
      <c r="D15" s="39"/>
      <c r="E15" s="32" t="s">
        <v>34</v>
      </c>
      <c r="F15" s="39"/>
      <c r="G15" s="39"/>
      <c r="H15" s="39"/>
      <c r="I15" s="116" t="s">
        <v>35</v>
      </c>
      <c r="J15" s="32" t="s">
        <v>24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25" customHeight="1">
      <c r="B17" s="38"/>
      <c r="C17" s="39"/>
      <c r="D17" s="34" t="s">
        <v>36</v>
      </c>
      <c r="E17" s="39"/>
      <c r="F17" s="39"/>
      <c r="G17" s="39"/>
      <c r="H17" s="39"/>
      <c r="I17" s="116" t="s">
        <v>33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6" t="s">
        <v>35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25" customHeight="1">
      <c r="B20" s="38"/>
      <c r="C20" s="39"/>
      <c r="D20" s="34" t="s">
        <v>38</v>
      </c>
      <c r="E20" s="39"/>
      <c r="F20" s="39"/>
      <c r="G20" s="39"/>
      <c r="H20" s="39"/>
      <c r="I20" s="116" t="s">
        <v>33</v>
      </c>
      <c r="J20" s="32">
        <f>IF('Rekapitulace stavby'!AN16="","",'Rekapitulace stavby'!AN16)</f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> </v>
      </c>
      <c r="F21" s="39"/>
      <c r="G21" s="39"/>
      <c r="H21" s="39"/>
      <c r="I21" s="116" t="s">
        <v>35</v>
      </c>
      <c r="J21" s="32">
        <f>IF('Rekapitulace stavby'!AN17="","",'Rekapitulace stavby'!AN17)</f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25" customHeight="1">
      <c r="B23" s="38"/>
      <c r="C23" s="39"/>
      <c r="D23" s="34" t="s">
        <v>41</v>
      </c>
      <c r="E23" s="39"/>
      <c r="F23" s="39"/>
      <c r="G23" s="39"/>
      <c r="H23" s="39"/>
      <c r="I23" s="115"/>
      <c r="J23" s="39"/>
      <c r="K23" s="42"/>
    </row>
    <row r="24" spans="2:11" s="6" customFormat="1" ht="100.5" customHeight="1">
      <c r="B24" s="118"/>
      <c r="C24" s="119"/>
      <c r="D24" s="119"/>
      <c r="E24" s="314" t="s">
        <v>99</v>
      </c>
      <c r="F24" s="314"/>
      <c r="G24" s="314"/>
      <c r="H24" s="314"/>
      <c r="I24" s="120"/>
      <c r="J24" s="119"/>
      <c r="K24" s="121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7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8"/>
      <c r="C27" s="39"/>
      <c r="D27" s="124" t="s">
        <v>43</v>
      </c>
      <c r="E27" s="39"/>
      <c r="F27" s="39"/>
      <c r="G27" s="39"/>
      <c r="H27" s="39"/>
      <c r="I27" s="115"/>
      <c r="J27" s="125">
        <f>ROUND(J93,2)</f>
        <v>0</v>
      </c>
      <c r="K27" s="42"/>
    </row>
    <row r="28" spans="2:11" s="1" customFormat="1" ht="6.7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8"/>
      <c r="C29" s="39"/>
      <c r="D29" s="39"/>
      <c r="E29" s="39"/>
      <c r="F29" s="43" t="s">
        <v>45</v>
      </c>
      <c r="G29" s="39"/>
      <c r="H29" s="39"/>
      <c r="I29" s="126" t="s">
        <v>44</v>
      </c>
      <c r="J29" s="43" t="s">
        <v>46</v>
      </c>
      <c r="K29" s="42"/>
    </row>
    <row r="30" spans="2:11" s="1" customFormat="1" ht="14.25" customHeight="1">
      <c r="B30" s="38"/>
      <c r="C30" s="39"/>
      <c r="D30" s="46" t="s">
        <v>47</v>
      </c>
      <c r="E30" s="46" t="s">
        <v>48</v>
      </c>
      <c r="F30" s="127">
        <f>ROUND(SUM(BE93:BE268),2)</f>
        <v>0</v>
      </c>
      <c r="G30" s="39"/>
      <c r="H30" s="39"/>
      <c r="I30" s="128">
        <v>0.21</v>
      </c>
      <c r="J30" s="127">
        <f>ROUND(ROUND((SUM(BE93:BE268)),2)*I30,2)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49</v>
      </c>
      <c r="F31" s="127">
        <f>ROUND(SUM(BF93:BF268),2)</f>
        <v>0</v>
      </c>
      <c r="G31" s="39"/>
      <c r="H31" s="39"/>
      <c r="I31" s="128">
        <v>0.15</v>
      </c>
      <c r="J31" s="127">
        <f>ROUND(ROUND((SUM(BF93:BF268)),2)*I31,2)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50</v>
      </c>
      <c r="F32" s="127">
        <f>ROUND(SUM(BG93:BG268),2)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51</v>
      </c>
      <c r="F33" s="127">
        <f>ROUND(SUM(BH93:BH268),2)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52</v>
      </c>
      <c r="F34" s="127">
        <f>ROUND(SUM(BI93:BI268),2)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4.75" customHeight="1">
      <c r="B36" s="38"/>
      <c r="C36" s="129"/>
      <c r="D36" s="130" t="s">
        <v>53</v>
      </c>
      <c r="E36" s="76"/>
      <c r="F36" s="76"/>
      <c r="G36" s="131" t="s">
        <v>54</v>
      </c>
      <c r="H36" s="132" t="s">
        <v>55</v>
      </c>
      <c r="I36" s="133"/>
      <c r="J36" s="134">
        <f>SUM(J27:J34)</f>
        <v>0</v>
      </c>
      <c r="K36" s="135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7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7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25" customHeight="1">
      <c r="B45" s="38"/>
      <c r="C45" s="39"/>
      <c r="D45" s="39"/>
      <c r="E45" s="345" t="str">
        <f>E7</f>
        <v>DM SPŠ Loket - místnost č. 311</v>
      </c>
      <c r="F45" s="346"/>
      <c r="G45" s="346"/>
      <c r="H45" s="346"/>
      <c r="I45" s="115"/>
      <c r="J45" s="39"/>
      <c r="K45" s="42"/>
    </row>
    <row r="46" spans="2:11" s="1" customFormat="1" ht="14.25" customHeight="1">
      <c r="B46" s="38"/>
      <c r="C46" s="34" t="s">
        <v>97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5.75" customHeight="1">
      <c r="B47" s="38"/>
      <c r="C47" s="39"/>
      <c r="D47" s="39"/>
      <c r="E47" s="347" t="str">
        <f>E9</f>
        <v>01 - Rekonstrukce místnosti č. 311</v>
      </c>
      <c r="F47" s="348"/>
      <c r="G47" s="348"/>
      <c r="H47" s="348"/>
      <c r="I47" s="115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>Loket</v>
      </c>
      <c r="G49" s="39"/>
      <c r="H49" s="39"/>
      <c r="I49" s="116" t="s">
        <v>28</v>
      </c>
      <c r="J49" s="117" t="str">
        <f>IF(J12="","",J12)</f>
        <v>19. 10. 2017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32</v>
      </c>
      <c r="D51" s="39"/>
      <c r="E51" s="39"/>
      <c r="F51" s="32" t="str">
        <f>E15</f>
        <v>SPŠ Loket, příspěvková organizace, T.G.Masaryka 3</v>
      </c>
      <c r="G51" s="39"/>
      <c r="H51" s="39"/>
      <c r="I51" s="116" t="s">
        <v>38</v>
      </c>
      <c r="J51" s="314" t="str">
        <f>E21</f>
        <v> </v>
      </c>
      <c r="K51" s="42"/>
    </row>
    <row r="52" spans="2:11" s="1" customFormat="1" ht="14.25" customHeight="1">
      <c r="B52" s="38"/>
      <c r="C52" s="34" t="s">
        <v>36</v>
      </c>
      <c r="D52" s="39"/>
      <c r="E52" s="39"/>
      <c r="F52" s="32">
        <f>IF(E18="","",E18)</f>
      </c>
      <c r="G52" s="39"/>
      <c r="H52" s="39"/>
      <c r="I52" s="115"/>
      <c r="J52" s="34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J93</f>
        <v>0</v>
      </c>
      <c r="K56" s="42"/>
      <c r="AU56" s="21" t="s">
        <v>104</v>
      </c>
    </row>
    <row r="57" spans="2:11" s="7" customFormat="1" ht="24.7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J94</f>
        <v>0</v>
      </c>
      <c r="K57" s="152"/>
    </row>
    <row r="58" spans="2:11" s="8" customFormat="1" ht="19.5" customHeight="1">
      <c r="B58" s="153"/>
      <c r="C58" s="154"/>
      <c r="D58" s="155" t="s">
        <v>106</v>
      </c>
      <c r="E58" s="156"/>
      <c r="F58" s="156"/>
      <c r="G58" s="156"/>
      <c r="H58" s="156"/>
      <c r="I58" s="157"/>
      <c r="J58" s="158">
        <f>J95</f>
        <v>0</v>
      </c>
      <c r="K58" s="159"/>
    </row>
    <row r="59" spans="2:11" s="8" customFormat="1" ht="19.5" customHeight="1">
      <c r="B59" s="153"/>
      <c r="C59" s="154"/>
      <c r="D59" s="155" t="s">
        <v>107</v>
      </c>
      <c r="E59" s="156"/>
      <c r="F59" s="156"/>
      <c r="G59" s="156"/>
      <c r="H59" s="156"/>
      <c r="I59" s="157"/>
      <c r="J59" s="158">
        <f>J145</f>
        <v>0</v>
      </c>
      <c r="K59" s="159"/>
    </row>
    <row r="60" spans="2:11" s="8" customFormat="1" ht="14.25" customHeight="1">
      <c r="B60" s="153"/>
      <c r="C60" s="154"/>
      <c r="D60" s="155" t="s">
        <v>108</v>
      </c>
      <c r="E60" s="156"/>
      <c r="F60" s="156"/>
      <c r="G60" s="156"/>
      <c r="H60" s="156"/>
      <c r="I60" s="157"/>
      <c r="J60" s="158">
        <f>J146</f>
        <v>0</v>
      </c>
      <c r="K60" s="159"/>
    </row>
    <row r="61" spans="2:11" s="8" customFormat="1" ht="14.25" customHeight="1">
      <c r="B61" s="153"/>
      <c r="C61" s="154"/>
      <c r="D61" s="155" t="s">
        <v>109</v>
      </c>
      <c r="E61" s="156"/>
      <c r="F61" s="156"/>
      <c r="G61" s="156"/>
      <c r="H61" s="156"/>
      <c r="I61" s="157"/>
      <c r="J61" s="158">
        <f>J150</f>
        <v>0</v>
      </c>
      <c r="K61" s="159"/>
    </row>
    <row r="62" spans="2:11" s="8" customFormat="1" ht="14.25" customHeight="1">
      <c r="B62" s="153"/>
      <c r="C62" s="154"/>
      <c r="D62" s="155" t="s">
        <v>110</v>
      </c>
      <c r="E62" s="156"/>
      <c r="F62" s="156"/>
      <c r="G62" s="156"/>
      <c r="H62" s="156"/>
      <c r="I62" s="157"/>
      <c r="J62" s="158">
        <f>J153</f>
        <v>0</v>
      </c>
      <c r="K62" s="159"/>
    </row>
    <row r="63" spans="2:11" s="8" customFormat="1" ht="19.5" customHeight="1">
      <c r="B63" s="153"/>
      <c r="C63" s="154"/>
      <c r="D63" s="155" t="s">
        <v>111</v>
      </c>
      <c r="E63" s="156"/>
      <c r="F63" s="156"/>
      <c r="G63" s="156"/>
      <c r="H63" s="156"/>
      <c r="I63" s="157"/>
      <c r="J63" s="158">
        <f>J164</f>
        <v>0</v>
      </c>
      <c r="K63" s="159"/>
    </row>
    <row r="64" spans="2:11" s="8" customFormat="1" ht="19.5" customHeight="1">
      <c r="B64" s="153"/>
      <c r="C64" s="154"/>
      <c r="D64" s="155" t="s">
        <v>112</v>
      </c>
      <c r="E64" s="156"/>
      <c r="F64" s="156"/>
      <c r="G64" s="156"/>
      <c r="H64" s="156"/>
      <c r="I64" s="157"/>
      <c r="J64" s="158">
        <f>J180</f>
        <v>0</v>
      </c>
      <c r="K64" s="159"/>
    </row>
    <row r="65" spans="2:11" s="7" customFormat="1" ht="24.75" customHeight="1">
      <c r="B65" s="146"/>
      <c r="C65" s="147"/>
      <c r="D65" s="148" t="s">
        <v>113</v>
      </c>
      <c r="E65" s="149"/>
      <c r="F65" s="149"/>
      <c r="G65" s="149"/>
      <c r="H65" s="149"/>
      <c r="I65" s="150"/>
      <c r="J65" s="151">
        <f>J183</f>
        <v>0</v>
      </c>
      <c r="K65" s="152"/>
    </row>
    <row r="66" spans="2:11" s="8" customFormat="1" ht="19.5" customHeight="1">
      <c r="B66" s="153"/>
      <c r="C66" s="154"/>
      <c r="D66" s="155" t="s">
        <v>114</v>
      </c>
      <c r="E66" s="156"/>
      <c r="F66" s="156"/>
      <c r="G66" s="156"/>
      <c r="H66" s="156"/>
      <c r="I66" s="157"/>
      <c r="J66" s="158">
        <f>J184</f>
        <v>0</v>
      </c>
      <c r="K66" s="159"/>
    </row>
    <row r="67" spans="2:11" s="8" customFormat="1" ht="19.5" customHeight="1">
      <c r="B67" s="153"/>
      <c r="C67" s="154"/>
      <c r="D67" s="155" t="s">
        <v>115</v>
      </c>
      <c r="E67" s="156"/>
      <c r="F67" s="156"/>
      <c r="G67" s="156"/>
      <c r="H67" s="156"/>
      <c r="I67" s="157"/>
      <c r="J67" s="158">
        <f>J192</f>
        <v>0</v>
      </c>
      <c r="K67" s="159"/>
    </row>
    <row r="68" spans="2:11" s="8" customFormat="1" ht="19.5" customHeight="1">
      <c r="B68" s="153"/>
      <c r="C68" s="154"/>
      <c r="D68" s="155" t="s">
        <v>116</v>
      </c>
      <c r="E68" s="156"/>
      <c r="F68" s="156"/>
      <c r="G68" s="156"/>
      <c r="H68" s="156"/>
      <c r="I68" s="157"/>
      <c r="J68" s="158">
        <f>J205</f>
        <v>0</v>
      </c>
      <c r="K68" s="159"/>
    </row>
    <row r="69" spans="2:11" s="8" customFormat="1" ht="19.5" customHeight="1">
      <c r="B69" s="153"/>
      <c r="C69" s="154"/>
      <c r="D69" s="155" t="s">
        <v>117</v>
      </c>
      <c r="E69" s="156"/>
      <c r="F69" s="156"/>
      <c r="G69" s="156"/>
      <c r="H69" s="156"/>
      <c r="I69" s="157"/>
      <c r="J69" s="158">
        <f>J233</f>
        <v>0</v>
      </c>
      <c r="K69" s="159"/>
    </row>
    <row r="70" spans="2:11" s="8" customFormat="1" ht="19.5" customHeight="1">
      <c r="B70" s="153"/>
      <c r="C70" s="154"/>
      <c r="D70" s="155" t="s">
        <v>118</v>
      </c>
      <c r="E70" s="156"/>
      <c r="F70" s="156"/>
      <c r="G70" s="156"/>
      <c r="H70" s="156"/>
      <c r="I70" s="157"/>
      <c r="J70" s="158">
        <f>J245</f>
        <v>0</v>
      </c>
      <c r="K70" s="159"/>
    </row>
    <row r="71" spans="2:11" s="7" customFormat="1" ht="24.75" customHeight="1">
      <c r="B71" s="146"/>
      <c r="C71" s="147"/>
      <c r="D71" s="148" t="s">
        <v>119</v>
      </c>
      <c r="E71" s="149"/>
      <c r="F71" s="149"/>
      <c r="G71" s="149"/>
      <c r="H71" s="149"/>
      <c r="I71" s="150"/>
      <c r="J71" s="151">
        <f>J257</f>
        <v>0</v>
      </c>
      <c r="K71" s="152"/>
    </row>
    <row r="72" spans="2:11" s="8" customFormat="1" ht="19.5" customHeight="1">
      <c r="B72" s="153"/>
      <c r="C72" s="154"/>
      <c r="D72" s="155" t="s">
        <v>120</v>
      </c>
      <c r="E72" s="156"/>
      <c r="F72" s="156"/>
      <c r="G72" s="156"/>
      <c r="H72" s="156"/>
      <c r="I72" s="157"/>
      <c r="J72" s="158">
        <f>J258</f>
        <v>0</v>
      </c>
      <c r="K72" s="159"/>
    </row>
    <row r="73" spans="2:11" s="7" customFormat="1" ht="24.75" customHeight="1">
      <c r="B73" s="146"/>
      <c r="C73" s="147"/>
      <c r="D73" s="148" t="s">
        <v>121</v>
      </c>
      <c r="E73" s="149"/>
      <c r="F73" s="149"/>
      <c r="G73" s="149"/>
      <c r="H73" s="149"/>
      <c r="I73" s="150"/>
      <c r="J73" s="151">
        <f>J265</f>
        <v>0</v>
      </c>
      <c r="K73" s="152"/>
    </row>
    <row r="74" spans="2:11" s="1" customFormat="1" ht="21.75" customHeight="1">
      <c r="B74" s="38"/>
      <c r="C74" s="39"/>
      <c r="D74" s="39"/>
      <c r="E74" s="39"/>
      <c r="F74" s="39"/>
      <c r="G74" s="39"/>
      <c r="H74" s="39"/>
      <c r="I74" s="115"/>
      <c r="J74" s="39"/>
      <c r="K74" s="42"/>
    </row>
    <row r="75" spans="2:11" s="1" customFormat="1" ht="6.75" customHeight="1">
      <c r="B75" s="53"/>
      <c r="C75" s="54"/>
      <c r="D75" s="54"/>
      <c r="E75" s="54"/>
      <c r="F75" s="54"/>
      <c r="G75" s="54"/>
      <c r="H75" s="54"/>
      <c r="I75" s="136"/>
      <c r="J75" s="54"/>
      <c r="K75" s="55"/>
    </row>
    <row r="79" spans="2:12" s="1" customFormat="1" ht="6.75" customHeight="1">
      <c r="B79" s="56"/>
      <c r="C79" s="57"/>
      <c r="D79" s="57"/>
      <c r="E79" s="57"/>
      <c r="F79" s="57"/>
      <c r="G79" s="57"/>
      <c r="H79" s="57"/>
      <c r="I79" s="139"/>
      <c r="J79" s="57"/>
      <c r="K79" s="57"/>
      <c r="L79" s="58"/>
    </row>
    <row r="80" spans="2:12" s="1" customFormat="1" ht="36.75" customHeight="1">
      <c r="B80" s="38"/>
      <c r="C80" s="59" t="s">
        <v>122</v>
      </c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6.7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12" s="1" customFormat="1" ht="14.25" customHeight="1">
      <c r="B82" s="38"/>
      <c r="C82" s="62" t="s">
        <v>18</v>
      </c>
      <c r="D82" s="60"/>
      <c r="E82" s="60"/>
      <c r="F82" s="60"/>
      <c r="G82" s="60"/>
      <c r="H82" s="60"/>
      <c r="I82" s="160"/>
      <c r="J82" s="60"/>
      <c r="K82" s="60"/>
      <c r="L82" s="58"/>
    </row>
    <row r="83" spans="2:12" s="1" customFormat="1" ht="14.25" customHeight="1">
      <c r="B83" s="38"/>
      <c r="C83" s="60"/>
      <c r="D83" s="60"/>
      <c r="E83" s="350" t="str">
        <f>E7</f>
        <v>DM SPŠ Loket - místnost č. 311</v>
      </c>
      <c r="F83" s="351"/>
      <c r="G83" s="351"/>
      <c r="H83" s="351"/>
      <c r="I83" s="160"/>
      <c r="J83" s="60"/>
      <c r="K83" s="60"/>
      <c r="L83" s="58"/>
    </row>
    <row r="84" spans="2:12" s="1" customFormat="1" ht="14.25" customHeight="1">
      <c r="B84" s="38"/>
      <c r="C84" s="62" t="s">
        <v>97</v>
      </c>
      <c r="D84" s="60"/>
      <c r="E84" s="60"/>
      <c r="F84" s="60"/>
      <c r="G84" s="60"/>
      <c r="H84" s="60"/>
      <c r="I84" s="160"/>
      <c r="J84" s="60"/>
      <c r="K84" s="60"/>
      <c r="L84" s="58"/>
    </row>
    <row r="85" spans="2:12" s="1" customFormat="1" ht="15.75" customHeight="1">
      <c r="B85" s="38"/>
      <c r="C85" s="60"/>
      <c r="D85" s="60"/>
      <c r="E85" s="325" t="str">
        <f>E9</f>
        <v>01 - Rekonstrukce místnosti č. 311</v>
      </c>
      <c r="F85" s="352"/>
      <c r="G85" s="352"/>
      <c r="H85" s="352"/>
      <c r="I85" s="160"/>
      <c r="J85" s="60"/>
      <c r="K85" s="60"/>
      <c r="L85" s="58"/>
    </row>
    <row r="86" spans="2:12" s="1" customFormat="1" ht="6.75" customHeight="1">
      <c r="B86" s="38"/>
      <c r="C86" s="60"/>
      <c r="D86" s="60"/>
      <c r="E86" s="60"/>
      <c r="F86" s="60"/>
      <c r="G86" s="60"/>
      <c r="H86" s="60"/>
      <c r="I86" s="160"/>
      <c r="J86" s="60"/>
      <c r="K86" s="60"/>
      <c r="L86" s="58"/>
    </row>
    <row r="87" spans="2:12" s="1" customFormat="1" ht="18" customHeight="1">
      <c r="B87" s="38"/>
      <c r="C87" s="62" t="s">
        <v>26</v>
      </c>
      <c r="D87" s="60"/>
      <c r="E87" s="60"/>
      <c r="F87" s="161" t="str">
        <f>F12</f>
        <v>Loket</v>
      </c>
      <c r="G87" s="60"/>
      <c r="H87" s="60"/>
      <c r="I87" s="162" t="s">
        <v>28</v>
      </c>
      <c r="J87" s="70" t="str">
        <f>IF(J12="","",J12)</f>
        <v>19. 10. 2017</v>
      </c>
      <c r="K87" s="60"/>
      <c r="L87" s="58"/>
    </row>
    <row r="88" spans="2:12" s="1" customFormat="1" ht="6.75" customHeight="1">
      <c r="B88" s="38"/>
      <c r="C88" s="60"/>
      <c r="D88" s="60"/>
      <c r="E88" s="60"/>
      <c r="F88" s="60"/>
      <c r="G88" s="60"/>
      <c r="H88" s="60"/>
      <c r="I88" s="160"/>
      <c r="J88" s="60"/>
      <c r="K88" s="60"/>
      <c r="L88" s="58"/>
    </row>
    <row r="89" spans="2:12" s="1" customFormat="1" ht="15">
      <c r="B89" s="38"/>
      <c r="C89" s="62" t="s">
        <v>32</v>
      </c>
      <c r="D89" s="60"/>
      <c r="E89" s="60"/>
      <c r="F89" s="161" t="str">
        <f>E15</f>
        <v>SPŠ Loket, příspěvková organizace, T.G.Masaryka 3</v>
      </c>
      <c r="G89" s="60"/>
      <c r="H89" s="60"/>
      <c r="I89" s="162" t="s">
        <v>38</v>
      </c>
      <c r="J89" s="161" t="str">
        <f>E21</f>
        <v> </v>
      </c>
      <c r="K89" s="60"/>
      <c r="L89" s="58"/>
    </row>
    <row r="90" spans="2:12" s="1" customFormat="1" ht="14.25" customHeight="1">
      <c r="B90" s="38"/>
      <c r="C90" s="62" t="s">
        <v>36</v>
      </c>
      <c r="D90" s="60"/>
      <c r="E90" s="60"/>
      <c r="F90" s="161">
        <f>IF(E18="","",E18)</f>
      </c>
      <c r="G90" s="60"/>
      <c r="H90" s="60"/>
      <c r="I90" s="160"/>
      <c r="J90" s="60"/>
      <c r="K90" s="60"/>
      <c r="L90" s="58"/>
    </row>
    <row r="91" spans="2:12" s="1" customFormat="1" ht="9.75" customHeight="1">
      <c r="B91" s="38"/>
      <c r="C91" s="60"/>
      <c r="D91" s="60"/>
      <c r="E91" s="60"/>
      <c r="F91" s="60"/>
      <c r="G91" s="60"/>
      <c r="H91" s="60"/>
      <c r="I91" s="160"/>
      <c r="J91" s="60"/>
      <c r="K91" s="60"/>
      <c r="L91" s="58"/>
    </row>
    <row r="92" spans="2:20" s="9" customFormat="1" ht="29.25" customHeight="1">
      <c r="B92" s="163"/>
      <c r="C92" s="164" t="s">
        <v>123</v>
      </c>
      <c r="D92" s="165" t="s">
        <v>62</v>
      </c>
      <c r="E92" s="165" t="s">
        <v>58</v>
      </c>
      <c r="F92" s="165" t="s">
        <v>124</v>
      </c>
      <c r="G92" s="165" t="s">
        <v>125</v>
      </c>
      <c r="H92" s="165" t="s">
        <v>126</v>
      </c>
      <c r="I92" s="166" t="s">
        <v>127</v>
      </c>
      <c r="J92" s="165" t="s">
        <v>102</v>
      </c>
      <c r="K92" s="167" t="s">
        <v>128</v>
      </c>
      <c r="L92" s="168"/>
      <c r="M92" s="78" t="s">
        <v>129</v>
      </c>
      <c r="N92" s="79" t="s">
        <v>47</v>
      </c>
      <c r="O92" s="79" t="s">
        <v>130</v>
      </c>
      <c r="P92" s="79" t="s">
        <v>131</v>
      </c>
      <c r="Q92" s="79" t="s">
        <v>132</v>
      </c>
      <c r="R92" s="79" t="s">
        <v>133</v>
      </c>
      <c r="S92" s="79" t="s">
        <v>134</v>
      </c>
      <c r="T92" s="80" t="s">
        <v>135</v>
      </c>
    </row>
    <row r="93" spans="2:63" s="1" customFormat="1" ht="29.25" customHeight="1">
      <c r="B93" s="38"/>
      <c r="C93" s="84" t="s">
        <v>103</v>
      </c>
      <c r="D93" s="60"/>
      <c r="E93" s="60"/>
      <c r="F93" s="60"/>
      <c r="G93" s="60"/>
      <c r="H93" s="60"/>
      <c r="I93" s="160"/>
      <c r="J93" s="169">
        <f>BK93</f>
        <v>0</v>
      </c>
      <c r="K93" s="60"/>
      <c r="L93" s="58"/>
      <c r="M93" s="81"/>
      <c r="N93" s="82"/>
      <c r="O93" s="82"/>
      <c r="P93" s="170">
        <f>P94+P183+P257+P265</f>
        <v>0</v>
      </c>
      <c r="Q93" s="82"/>
      <c r="R93" s="170">
        <f>R94+R183+R257+R265</f>
        <v>3.8529528140620006</v>
      </c>
      <c r="S93" s="82"/>
      <c r="T93" s="171">
        <f>T94+T183+T257+T265</f>
        <v>0.42285005000000003</v>
      </c>
      <c r="AT93" s="21" t="s">
        <v>76</v>
      </c>
      <c r="AU93" s="21" t="s">
        <v>104</v>
      </c>
      <c r="BK93" s="172">
        <f>BK94+BK183+BK257+BK265</f>
        <v>0</v>
      </c>
    </row>
    <row r="94" spans="2:63" s="10" customFormat="1" ht="36.75" customHeight="1">
      <c r="B94" s="173"/>
      <c r="C94" s="174"/>
      <c r="D94" s="175" t="s">
        <v>76</v>
      </c>
      <c r="E94" s="176" t="s">
        <v>136</v>
      </c>
      <c r="F94" s="176" t="s">
        <v>137</v>
      </c>
      <c r="G94" s="174"/>
      <c r="H94" s="174"/>
      <c r="I94" s="177"/>
      <c r="J94" s="178">
        <f>BK94</f>
        <v>0</v>
      </c>
      <c r="K94" s="174"/>
      <c r="L94" s="179"/>
      <c r="M94" s="180"/>
      <c r="N94" s="181"/>
      <c r="O94" s="181"/>
      <c r="P94" s="182">
        <f>P95+P145+P164+P180</f>
        <v>0</v>
      </c>
      <c r="Q94" s="181"/>
      <c r="R94" s="182">
        <f>R95+R145+R164+R180</f>
        <v>2.9390695750000004</v>
      </c>
      <c r="S94" s="181"/>
      <c r="T94" s="183">
        <f>T95+T145+T164+T180</f>
        <v>0.31085005000000004</v>
      </c>
      <c r="AR94" s="184" t="s">
        <v>25</v>
      </c>
      <c r="AT94" s="185" t="s">
        <v>76</v>
      </c>
      <c r="AU94" s="185" t="s">
        <v>77</v>
      </c>
      <c r="AY94" s="184" t="s">
        <v>138</v>
      </c>
      <c r="BK94" s="186">
        <f>BK95+BK145+BK164+BK180</f>
        <v>0</v>
      </c>
    </row>
    <row r="95" spans="2:63" s="10" customFormat="1" ht="19.5" customHeight="1">
      <c r="B95" s="173"/>
      <c r="C95" s="174"/>
      <c r="D95" s="175" t="s">
        <v>76</v>
      </c>
      <c r="E95" s="187" t="s">
        <v>139</v>
      </c>
      <c r="F95" s="187" t="s">
        <v>140</v>
      </c>
      <c r="G95" s="174"/>
      <c r="H95" s="174"/>
      <c r="I95" s="177"/>
      <c r="J95" s="188">
        <f>BK95</f>
        <v>0</v>
      </c>
      <c r="K95" s="174"/>
      <c r="L95" s="179"/>
      <c r="M95" s="180"/>
      <c r="N95" s="181"/>
      <c r="O95" s="181"/>
      <c r="P95" s="182">
        <f>SUM(P96:P144)</f>
        <v>0</v>
      </c>
      <c r="Q95" s="181"/>
      <c r="R95" s="182">
        <f>SUM(R96:R144)</f>
        <v>2.8102939350000002</v>
      </c>
      <c r="S95" s="181"/>
      <c r="T95" s="183">
        <f>SUM(T96:T144)</f>
        <v>0</v>
      </c>
      <c r="AR95" s="184" t="s">
        <v>25</v>
      </c>
      <c r="AT95" s="185" t="s">
        <v>76</v>
      </c>
      <c r="AU95" s="185" t="s">
        <v>25</v>
      </c>
      <c r="AY95" s="184" t="s">
        <v>138</v>
      </c>
      <c r="BK95" s="186">
        <f>SUM(BK96:BK144)</f>
        <v>0</v>
      </c>
    </row>
    <row r="96" spans="2:65" s="1" customFormat="1" ht="14.25" customHeight="1">
      <c r="B96" s="38"/>
      <c r="C96" s="189" t="s">
        <v>25</v>
      </c>
      <c r="D96" s="189" t="s">
        <v>141</v>
      </c>
      <c r="E96" s="190" t="s">
        <v>142</v>
      </c>
      <c r="F96" s="191" t="s">
        <v>143</v>
      </c>
      <c r="G96" s="192" t="s">
        <v>144</v>
      </c>
      <c r="H96" s="193">
        <v>35.52</v>
      </c>
      <c r="I96" s="194"/>
      <c r="J96" s="195">
        <f>ROUND(I96*H96,2)</f>
        <v>0</v>
      </c>
      <c r="K96" s="191" t="s">
        <v>145</v>
      </c>
      <c r="L96" s="58"/>
      <c r="M96" s="196" t="s">
        <v>24</v>
      </c>
      <c r="N96" s="197" t="s">
        <v>48</v>
      </c>
      <c r="O96" s="39"/>
      <c r="P96" s="198">
        <f>O96*H96</f>
        <v>0</v>
      </c>
      <c r="Q96" s="198">
        <v>0.000121</v>
      </c>
      <c r="R96" s="198">
        <f>Q96*H96</f>
        <v>0.00429792</v>
      </c>
      <c r="S96" s="198">
        <v>0</v>
      </c>
      <c r="T96" s="199">
        <f>S96*H96</f>
        <v>0</v>
      </c>
      <c r="AR96" s="21" t="s">
        <v>146</v>
      </c>
      <c r="AT96" s="21" t="s">
        <v>141</v>
      </c>
      <c r="AU96" s="21" t="s">
        <v>86</v>
      </c>
      <c r="AY96" s="21" t="s">
        <v>138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25</v>
      </c>
      <c r="BK96" s="200">
        <f>ROUND(I96*H96,2)</f>
        <v>0</v>
      </c>
      <c r="BL96" s="21" t="s">
        <v>146</v>
      </c>
      <c r="BM96" s="21" t="s">
        <v>147</v>
      </c>
    </row>
    <row r="97" spans="2:47" s="1" customFormat="1" ht="27">
      <c r="B97" s="38"/>
      <c r="C97" s="60"/>
      <c r="D97" s="201" t="s">
        <v>148</v>
      </c>
      <c r="E97" s="60"/>
      <c r="F97" s="202" t="s">
        <v>149</v>
      </c>
      <c r="G97" s="60"/>
      <c r="H97" s="60"/>
      <c r="I97" s="160"/>
      <c r="J97" s="60"/>
      <c r="K97" s="60"/>
      <c r="L97" s="58"/>
      <c r="M97" s="203"/>
      <c r="N97" s="39"/>
      <c r="O97" s="39"/>
      <c r="P97" s="39"/>
      <c r="Q97" s="39"/>
      <c r="R97" s="39"/>
      <c r="S97" s="39"/>
      <c r="T97" s="75"/>
      <c r="AT97" s="21" t="s">
        <v>148</v>
      </c>
      <c r="AU97" s="21" t="s">
        <v>86</v>
      </c>
    </row>
    <row r="98" spans="2:51" s="11" customFormat="1" ht="13.5">
      <c r="B98" s="204"/>
      <c r="C98" s="205"/>
      <c r="D98" s="201" t="s">
        <v>150</v>
      </c>
      <c r="E98" s="206" t="s">
        <v>24</v>
      </c>
      <c r="F98" s="207" t="s">
        <v>151</v>
      </c>
      <c r="G98" s="205"/>
      <c r="H98" s="208">
        <v>35.52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150</v>
      </c>
      <c r="AU98" s="214" t="s">
        <v>86</v>
      </c>
      <c r="AV98" s="11" t="s">
        <v>86</v>
      </c>
      <c r="AW98" s="11" t="s">
        <v>40</v>
      </c>
      <c r="AX98" s="11" t="s">
        <v>77</v>
      </c>
      <c r="AY98" s="214" t="s">
        <v>138</v>
      </c>
    </row>
    <row r="99" spans="2:65" s="1" customFormat="1" ht="14.25" customHeight="1">
      <c r="B99" s="38"/>
      <c r="C99" s="189" t="s">
        <v>86</v>
      </c>
      <c r="D99" s="189" t="s">
        <v>141</v>
      </c>
      <c r="E99" s="190" t="s">
        <v>152</v>
      </c>
      <c r="F99" s="191" t="s">
        <v>153</v>
      </c>
      <c r="G99" s="192" t="s">
        <v>144</v>
      </c>
      <c r="H99" s="193">
        <v>21.458</v>
      </c>
      <c r="I99" s="194"/>
      <c r="J99" s="195">
        <f>ROUND(I99*H99,2)</f>
        <v>0</v>
      </c>
      <c r="K99" s="191" t="s">
        <v>145</v>
      </c>
      <c r="L99" s="58"/>
      <c r="M99" s="196" t="s">
        <v>24</v>
      </c>
      <c r="N99" s="197" t="s">
        <v>48</v>
      </c>
      <c r="O99" s="39"/>
      <c r="P99" s="198">
        <f>O99*H99</f>
        <v>0</v>
      </c>
      <c r="Q99" s="198">
        <v>0.000242</v>
      </c>
      <c r="R99" s="198">
        <f>Q99*H99</f>
        <v>0.005192835999999999</v>
      </c>
      <c r="S99" s="198">
        <v>0</v>
      </c>
      <c r="T99" s="199">
        <f>S99*H99</f>
        <v>0</v>
      </c>
      <c r="AR99" s="21" t="s">
        <v>146</v>
      </c>
      <c r="AT99" s="21" t="s">
        <v>141</v>
      </c>
      <c r="AU99" s="21" t="s">
        <v>86</v>
      </c>
      <c r="AY99" s="21" t="s">
        <v>138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25</v>
      </c>
      <c r="BK99" s="200">
        <f>ROUND(I99*H99,2)</f>
        <v>0</v>
      </c>
      <c r="BL99" s="21" t="s">
        <v>146</v>
      </c>
      <c r="BM99" s="21" t="s">
        <v>154</v>
      </c>
    </row>
    <row r="100" spans="2:47" s="1" customFormat="1" ht="27">
      <c r="B100" s="38"/>
      <c r="C100" s="60"/>
      <c r="D100" s="201" t="s">
        <v>148</v>
      </c>
      <c r="E100" s="60"/>
      <c r="F100" s="202" t="s">
        <v>155</v>
      </c>
      <c r="G100" s="60"/>
      <c r="H100" s="60"/>
      <c r="I100" s="160"/>
      <c r="J100" s="60"/>
      <c r="K100" s="60"/>
      <c r="L100" s="58"/>
      <c r="M100" s="203"/>
      <c r="N100" s="39"/>
      <c r="O100" s="39"/>
      <c r="P100" s="39"/>
      <c r="Q100" s="39"/>
      <c r="R100" s="39"/>
      <c r="S100" s="39"/>
      <c r="T100" s="75"/>
      <c r="AT100" s="21" t="s">
        <v>148</v>
      </c>
      <c r="AU100" s="21" t="s">
        <v>86</v>
      </c>
    </row>
    <row r="101" spans="2:51" s="11" customFormat="1" ht="13.5">
      <c r="B101" s="204"/>
      <c r="C101" s="205"/>
      <c r="D101" s="201" t="s">
        <v>150</v>
      </c>
      <c r="E101" s="206" t="s">
        <v>24</v>
      </c>
      <c r="F101" s="207" t="s">
        <v>156</v>
      </c>
      <c r="G101" s="205"/>
      <c r="H101" s="208">
        <v>11.458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150</v>
      </c>
      <c r="AU101" s="214" t="s">
        <v>86</v>
      </c>
      <c r="AV101" s="11" t="s">
        <v>86</v>
      </c>
      <c r="AW101" s="11" t="s">
        <v>40</v>
      </c>
      <c r="AX101" s="11" t="s">
        <v>77</v>
      </c>
      <c r="AY101" s="214" t="s">
        <v>138</v>
      </c>
    </row>
    <row r="102" spans="2:51" s="11" customFormat="1" ht="13.5">
      <c r="B102" s="204"/>
      <c r="C102" s="205"/>
      <c r="D102" s="201" t="s">
        <v>150</v>
      </c>
      <c r="E102" s="206" t="s">
        <v>24</v>
      </c>
      <c r="F102" s="207" t="s">
        <v>157</v>
      </c>
      <c r="G102" s="205"/>
      <c r="H102" s="208">
        <v>10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150</v>
      </c>
      <c r="AU102" s="214" t="s">
        <v>86</v>
      </c>
      <c r="AV102" s="11" t="s">
        <v>86</v>
      </c>
      <c r="AW102" s="11" t="s">
        <v>40</v>
      </c>
      <c r="AX102" s="11" t="s">
        <v>77</v>
      </c>
      <c r="AY102" s="214" t="s">
        <v>138</v>
      </c>
    </row>
    <row r="103" spans="2:65" s="1" customFormat="1" ht="14.25" customHeight="1">
      <c r="B103" s="38"/>
      <c r="C103" s="189" t="s">
        <v>158</v>
      </c>
      <c r="D103" s="189" t="s">
        <v>141</v>
      </c>
      <c r="E103" s="190" t="s">
        <v>159</v>
      </c>
      <c r="F103" s="191" t="s">
        <v>160</v>
      </c>
      <c r="G103" s="192" t="s">
        <v>144</v>
      </c>
      <c r="H103" s="193">
        <v>35.52</v>
      </c>
      <c r="I103" s="194"/>
      <c r="J103" s="195">
        <f>ROUND(I103*H103,2)</f>
        <v>0</v>
      </c>
      <c r="K103" s="191" t="s">
        <v>145</v>
      </c>
      <c r="L103" s="58"/>
      <c r="M103" s="196" t="s">
        <v>24</v>
      </c>
      <c r="N103" s="197" t="s">
        <v>48</v>
      </c>
      <c r="O103" s="39"/>
      <c r="P103" s="198">
        <f>O103*H103</f>
        <v>0</v>
      </c>
      <c r="Q103" s="198">
        <v>0.000263</v>
      </c>
      <c r="R103" s="198">
        <f>Q103*H103</f>
        <v>0.009341760000000001</v>
      </c>
      <c r="S103" s="198">
        <v>0</v>
      </c>
      <c r="T103" s="199">
        <f>S103*H103</f>
        <v>0</v>
      </c>
      <c r="AR103" s="21" t="s">
        <v>146</v>
      </c>
      <c r="AT103" s="21" t="s">
        <v>141</v>
      </c>
      <c r="AU103" s="21" t="s">
        <v>86</v>
      </c>
      <c r="AY103" s="21" t="s">
        <v>138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25</v>
      </c>
      <c r="BK103" s="200">
        <f>ROUND(I103*H103,2)</f>
        <v>0</v>
      </c>
      <c r="BL103" s="21" t="s">
        <v>146</v>
      </c>
      <c r="BM103" s="21" t="s">
        <v>161</v>
      </c>
    </row>
    <row r="104" spans="2:47" s="1" customFormat="1" ht="27">
      <c r="B104" s="38"/>
      <c r="C104" s="60"/>
      <c r="D104" s="201" t="s">
        <v>148</v>
      </c>
      <c r="E104" s="60"/>
      <c r="F104" s="202" t="s">
        <v>162</v>
      </c>
      <c r="G104" s="60"/>
      <c r="H104" s="60"/>
      <c r="I104" s="160"/>
      <c r="J104" s="60"/>
      <c r="K104" s="60"/>
      <c r="L104" s="58"/>
      <c r="M104" s="203"/>
      <c r="N104" s="39"/>
      <c r="O104" s="39"/>
      <c r="P104" s="39"/>
      <c r="Q104" s="39"/>
      <c r="R104" s="39"/>
      <c r="S104" s="39"/>
      <c r="T104" s="75"/>
      <c r="AT104" s="21" t="s">
        <v>148</v>
      </c>
      <c r="AU104" s="21" t="s">
        <v>86</v>
      </c>
    </row>
    <row r="105" spans="2:51" s="11" customFormat="1" ht="13.5">
      <c r="B105" s="204"/>
      <c r="C105" s="205"/>
      <c r="D105" s="201" t="s">
        <v>150</v>
      </c>
      <c r="E105" s="206" t="s">
        <v>24</v>
      </c>
      <c r="F105" s="207" t="s">
        <v>163</v>
      </c>
      <c r="G105" s="205"/>
      <c r="H105" s="208">
        <v>35.52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150</v>
      </c>
      <c r="AU105" s="214" t="s">
        <v>86</v>
      </c>
      <c r="AV105" s="11" t="s">
        <v>86</v>
      </c>
      <c r="AW105" s="11" t="s">
        <v>40</v>
      </c>
      <c r="AX105" s="11" t="s">
        <v>77</v>
      </c>
      <c r="AY105" s="214" t="s">
        <v>138</v>
      </c>
    </row>
    <row r="106" spans="2:65" s="1" customFormat="1" ht="22.5" customHeight="1">
      <c r="B106" s="38"/>
      <c r="C106" s="189" t="s">
        <v>146</v>
      </c>
      <c r="D106" s="189" t="s">
        <v>141</v>
      </c>
      <c r="E106" s="190" t="s">
        <v>164</v>
      </c>
      <c r="F106" s="191" t="s">
        <v>165</v>
      </c>
      <c r="G106" s="192" t="s">
        <v>144</v>
      </c>
      <c r="H106" s="193">
        <v>35.52</v>
      </c>
      <c r="I106" s="194"/>
      <c r="J106" s="195">
        <f>ROUND(I106*H106,2)</f>
        <v>0</v>
      </c>
      <c r="K106" s="191" t="s">
        <v>145</v>
      </c>
      <c r="L106" s="58"/>
      <c r="M106" s="196" t="s">
        <v>24</v>
      </c>
      <c r="N106" s="197" t="s">
        <v>48</v>
      </c>
      <c r="O106" s="39"/>
      <c r="P106" s="198">
        <f>O106*H106</f>
        <v>0</v>
      </c>
      <c r="Q106" s="198">
        <v>0.0169</v>
      </c>
      <c r="R106" s="198">
        <f>Q106*H106</f>
        <v>0.600288</v>
      </c>
      <c r="S106" s="198">
        <v>0</v>
      </c>
      <c r="T106" s="199">
        <f>S106*H106</f>
        <v>0</v>
      </c>
      <c r="AR106" s="21" t="s">
        <v>146</v>
      </c>
      <c r="AT106" s="21" t="s">
        <v>141</v>
      </c>
      <c r="AU106" s="21" t="s">
        <v>86</v>
      </c>
      <c r="AY106" s="21" t="s">
        <v>138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25</v>
      </c>
      <c r="BK106" s="200">
        <f>ROUND(I106*H106,2)</f>
        <v>0</v>
      </c>
      <c r="BL106" s="21" t="s">
        <v>146</v>
      </c>
      <c r="BM106" s="21" t="s">
        <v>166</v>
      </c>
    </row>
    <row r="107" spans="2:47" s="1" customFormat="1" ht="27">
      <c r="B107" s="38"/>
      <c r="C107" s="60"/>
      <c r="D107" s="201" t="s">
        <v>148</v>
      </c>
      <c r="E107" s="60"/>
      <c r="F107" s="202" t="s">
        <v>167</v>
      </c>
      <c r="G107" s="60"/>
      <c r="H107" s="60"/>
      <c r="I107" s="160"/>
      <c r="J107" s="60"/>
      <c r="K107" s="60"/>
      <c r="L107" s="58"/>
      <c r="M107" s="203"/>
      <c r="N107" s="39"/>
      <c r="O107" s="39"/>
      <c r="P107" s="39"/>
      <c r="Q107" s="39"/>
      <c r="R107" s="39"/>
      <c r="S107" s="39"/>
      <c r="T107" s="75"/>
      <c r="AT107" s="21" t="s">
        <v>148</v>
      </c>
      <c r="AU107" s="21" t="s">
        <v>86</v>
      </c>
    </row>
    <row r="108" spans="2:51" s="11" customFormat="1" ht="13.5">
      <c r="B108" s="204"/>
      <c r="C108" s="205"/>
      <c r="D108" s="201" t="s">
        <v>150</v>
      </c>
      <c r="E108" s="206" t="s">
        <v>24</v>
      </c>
      <c r="F108" s="207" t="s">
        <v>163</v>
      </c>
      <c r="G108" s="205"/>
      <c r="H108" s="208">
        <v>35.52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150</v>
      </c>
      <c r="AU108" s="214" t="s">
        <v>86</v>
      </c>
      <c r="AV108" s="11" t="s">
        <v>86</v>
      </c>
      <c r="AW108" s="11" t="s">
        <v>40</v>
      </c>
      <c r="AX108" s="11" t="s">
        <v>77</v>
      </c>
      <c r="AY108" s="214" t="s">
        <v>138</v>
      </c>
    </row>
    <row r="109" spans="2:65" s="1" customFormat="1" ht="22.5" customHeight="1">
      <c r="B109" s="38"/>
      <c r="C109" s="189" t="s">
        <v>168</v>
      </c>
      <c r="D109" s="189" t="s">
        <v>141</v>
      </c>
      <c r="E109" s="190" t="s">
        <v>169</v>
      </c>
      <c r="F109" s="191" t="s">
        <v>170</v>
      </c>
      <c r="G109" s="192" t="s">
        <v>144</v>
      </c>
      <c r="H109" s="193">
        <v>35.52</v>
      </c>
      <c r="I109" s="194"/>
      <c r="J109" s="195">
        <f>ROUND(I109*H109,2)</f>
        <v>0</v>
      </c>
      <c r="K109" s="191" t="s">
        <v>145</v>
      </c>
      <c r="L109" s="58"/>
      <c r="M109" s="196" t="s">
        <v>24</v>
      </c>
      <c r="N109" s="197" t="s">
        <v>48</v>
      </c>
      <c r="O109" s="39"/>
      <c r="P109" s="198">
        <f>O109*H109</f>
        <v>0</v>
      </c>
      <c r="Q109" s="198">
        <v>0.00489</v>
      </c>
      <c r="R109" s="198">
        <f>Q109*H109</f>
        <v>0.17369280000000004</v>
      </c>
      <c r="S109" s="198">
        <v>0</v>
      </c>
      <c r="T109" s="199">
        <f>S109*H109</f>
        <v>0</v>
      </c>
      <c r="AR109" s="21" t="s">
        <v>146</v>
      </c>
      <c r="AT109" s="21" t="s">
        <v>141</v>
      </c>
      <c r="AU109" s="21" t="s">
        <v>86</v>
      </c>
      <c r="AY109" s="21" t="s">
        <v>138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25</v>
      </c>
      <c r="BK109" s="200">
        <f>ROUND(I109*H109,2)</f>
        <v>0</v>
      </c>
      <c r="BL109" s="21" t="s">
        <v>146</v>
      </c>
      <c r="BM109" s="21" t="s">
        <v>171</v>
      </c>
    </row>
    <row r="110" spans="2:47" s="1" customFormat="1" ht="27">
      <c r="B110" s="38"/>
      <c r="C110" s="60"/>
      <c r="D110" s="201" t="s">
        <v>148</v>
      </c>
      <c r="E110" s="60"/>
      <c r="F110" s="202" t="s">
        <v>172</v>
      </c>
      <c r="G110" s="60"/>
      <c r="H110" s="60"/>
      <c r="I110" s="160"/>
      <c r="J110" s="60"/>
      <c r="K110" s="60"/>
      <c r="L110" s="58"/>
      <c r="M110" s="203"/>
      <c r="N110" s="39"/>
      <c r="O110" s="39"/>
      <c r="P110" s="39"/>
      <c r="Q110" s="39"/>
      <c r="R110" s="39"/>
      <c r="S110" s="39"/>
      <c r="T110" s="75"/>
      <c r="AT110" s="21" t="s">
        <v>148</v>
      </c>
      <c r="AU110" s="21" t="s">
        <v>86</v>
      </c>
    </row>
    <row r="111" spans="2:51" s="11" customFormat="1" ht="13.5">
      <c r="B111" s="204"/>
      <c r="C111" s="205"/>
      <c r="D111" s="201" t="s">
        <v>150</v>
      </c>
      <c r="E111" s="206" t="s">
        <v>24</v>
      </c>
      <c r="F111" s="207" t="s">
        <v>163</v>
      </c>
      <c r="G111" s="205"/>
      <c r="H111" s="208">
        <v>35.52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150</v>
      </c>
      <c r="AU111" s="214" t="s">
        <v>86</v>
      </c>
      <c r="AV111" s="11" t="s">
        <v>86</v>
      </c>
      <c r="AW111" s="11" t="s">
        <v>40</v>
      </c>
      <c r="AX111" s="11" t="s">
        <v>77</v>
      </c>
      <c r="AY111" s="214" t="s">
        <v>138</v>
      </c>
    </row>
    <row r="112" spans="2:65" s="1" customFormat="1" ht="22.5" customHeight="1">
      <c r="B112" s="38"/>
      <c r="C112" s="189" t="s">
        <v>139</v>
      </c>
      <c r="D112" s="189" t="s">
        <v>141</v>
      </c>
      <c r="E112" s="190" t="s">
        <v>173</v>
      </c>
      <c r="F112" s="191" t="s">
        <v>174</v>
      </c>
      <c r="G112" s="192" t="s">
        <v>144</v>
      </c>
      <c r="H112" s="193">
        <v>35.52</v>
      </c>
      <c r="I112" s="194"/>
      <c r="J112" s="195">
        <f>ROUND(I112*H112,2)</f>
        <v>0</v>
      </c>
      <c r="K112" s="191" t="s">
        <v>145</v>
      </c>
      <c r="L112" s="58"/>
      <c r="M112" s="196" t="s">
        <v>24</v>
      </c>
      <c r="N112" s="197" t="s">
        <v>48</v>
      </c>
      <c r="O112" s="39"/>
      <c r="P112" s="198">
        <f>O112*H112</f>
        <v>0</v>
      </c>
      <c r="Q112" s="198">
        <v>0.003</v>
      </c>
      <c r="R112" s="198">
        <f>Q112*H112</f>
        <v>0.10656000000000002</v>
      </c>
      <c r="S112" s="198">
        <v>0</v>
      </c>
      <c r="T112" s="199">
        <f>S112*H112</f>
        <v>0</v>
      </c>
      <c r="AR112" s="21" t="s">
        <v>146</v>
      </c>
      <c r="AT112" s="21" t="s">
        <v>141</v>
      </c>
      <c r="AU112" s="21" t="s">
        <v>86</v>
      </c>
      <c r="AY112" s="21" t="s">
        <v>138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25</v>
      </c>
      <c r="BK112" s="200">
        <f>ROUND(I112*H112,2)</f>
        <v>0</v>
      </c>
      <c r="BL112" s="21" t="s">
        <v>146</v>
      </c>
      <c r="BM112" s="21" t="s">
        <v>175</v>
      </c>
    </row>
    <row r="113" spans="2:47" s="1" customFormat="1" ht="27">
      <c r="B113" s="38"/>
      <c r="C113" s="60"/>
      <c r="D113" s="201" t="s">
        <v>148</v>
      </c>
      <c r="E113" s="60"/>
      <c r="F113" s="202" t="s">
        <v>176</v>
      </c>
      <c r="G113" s="60"/>
      <c r="H113" s="60"/>
      <c r="I113" s="160"/>
      <c r="J113" s="60"/>
      <c r="K113" s="60"/>
      <c r="L113" s="58"/>
      <c r="M113" s="203"/>
      <c r="N113" s="39"/>
      <c r="O113" s="39"/>
      <c r="P113" s="39"/>
      <c r="Q113" s="39"/>
      <c r="R113" s="39"/>
      <c r="S113" s="39"/>
      <c r="T113" s="75"/>
      <c r="AT113" s="21" t="s">
        <v>148</v>
      </c>
      <c r="AU113" s="21" t="s">
        <v>86</v>
      </c>
    </row>
    <row r="114" spans="2:51" s="11" customFormat="1" ht="13.5">
      <c r="B114" s="204"/>
      <c r="C114" s="205"/>
      <c r="D114" s="201" t="s">
        <v>150</v>
      </c>
      <c r="E114" s="206" t="s">
        <v>24</v>
      </c>
      <c r="F114" s="207" t="s">
        <v>163</v>
      </c>
      <c r="G114" s="205"/>
      <c r="H114" s="208">
        <v>35.52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150</v>
      </c>
      <c r="AU114" s="214" t="s">
        <v>86</v>
      </c>
      <c r="AV114" s="11" t="s">
        <v>86</v>
      </c>
      <c r="AW114" s="11" t="s">
        <v>40</v>
      </c>
      <c r="AX114" s="11" t="s">
        <v>77</v>
      </c>
      <c r="AY114" s="214" t="s">
        <v>138</v>
      </c>
    </row>
    <row r="115" spans="2:65" s="1" customFormat="1" ht="14.25" customHeight="1">
      <c r="B115" s="38"/>
      <c r="C115" s="189" t="s">
        <v>177</v>
      </c>
      <c r="D115" s="189" t="s">
        <v>141</v>
      </c>
      <c r="E115" s="190" t="s">
        <v>178</v>
      </c>
      <c r="F115" s="191" t="s">
        <v>179</v>
      </c>
      <c r="G115" s="192" t="s">
        <v>144</v>
      </c>
      <c r="H115" s="193">
        <v>77.703</v>
      </c>
      <c r="I115" s="194"/>
      <c r="J115" s="195">
        <f>ROUND(I115*H115,2)</f>
        <v>0</v>
      </c>
      <c r="K115" s="191" t="s">
        <v>145</v>
      </c>
      <c r="L115" s="58"/>
      <c r="M115" s="196" t="s">
        <v>24</v>
      </c>
      <c r="N115" s="197" t="s">
        <v>48</v>
      </c>
      <c r="O115" s="39"/>
      <c r="P115" s="198">
        <f>O115*H115</f>
        <v>0</v>
      </c>
      <c r="Q115" s="198">
        <v>0.000263</v>
      </c>
      <c r="R115" s="198">
        <f>Q115*H115</f>
        <v>0.020435889</v>
      </c>
      <c r="S115" s="198">
        <v>0</v>
      </c>
      <c r="T115" s="199">
        <f>S115*H115</f>
        <v>0</v>
      </c>
      <c r="AR115" s="21" t="s">
        <v>146</v>
      </c>
      <c r="AT115" s="21" t="s">
        <v>141</v>
      </c>
      <c r="AU115" s="21" t="s">
        <v>86</v>
      </c>
      <c r="AY115" s="21" t="s">
        <v>138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25</v>
      </c>
      <c r="BK115" s="200">
        <f>ROUND(I115*H115,2)</f>
        <v>0</v>
      </c>
      <c r="BL115" s="21" t="s">
        <v>146</v>
      </c>
      <c r="BM115" s="21" t="s">
        <v>180</v>
      </c>
    </row>
    <row r="116" spans="2:47" s="1" customFormat="1" ht="27">
      <c r="B116" s="38"/>
      <c r="C116" s="60"/>
      <c r="D116" s="201" t="s">
        <v>148</v>
      </c>
      <c r="E116" s="60"/>
      <c r="F116" s="202" t="s">
        <v>181</v>
      </c>
      <c r="G116" s="60"/>
      <c r="H116" s="60"/>
      <c r="I116" s="160"/>
      <c r="J116" s="60"/>
      <c r="K116" s="60"/>
      <c r="L116" s="58"/>
      <c r="M116" s="203"/>
      <c r="N116" s="39"/>
      <c r="O116" s="39"/>
      <c r="P116" s="39"/>
      <c r="Q116" s="39"/>
      <c r="R116" s="39"/>
      <c r="S116" s="39"/>
      <c r="T116" s="75"/>
      <c r="AT116" s="21" t="s">
        <v>148</v>
      </c>
      <c r="AU116" s="21" t="s">
        <v>86</v>
      </c>
    </row>
    <row r="117" spans="2:51" s="11" customFormat="1" ht="13.5">
      <c r="B117" s="204"/>
      <c r="C117" s="205"/>
      <c r="D117" s="201" t="s">
        <v>150</v>
      </c>
      <c r="E117" s="206" t="s">
        <v>24</v>
      </c>
      <c r="F117" s="207" t="s">
        <v>182</v>
      </c>
      <c r="G117" s="205"/>
      <c r="H117" s="208">
        <v>87.235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150</v>
      </c>
      <c r="AU117" s="214" t="s">
        <v>86</v>
      </c>
      <c r="AV117" s="11" t="s">
        <v>86</v>
      </c>
      <c r="AW117" s="11" t="s">
        <v>40</v>
      </c>
      <c r="AX117" s="11" t="s">
        <v>77</v>
      </c>
      <c r="AY117" s="214" t="s">
        <v>138</v>
      </c>
    </row>
    <row r="118" spans="2:51" s="11" customFormat="1" ht="13.5">
      <c r="B118" s="204"/>
      <c r="C118" s="205"/>
      <c r="D118" s="201" t="s">
        <v>150</v>
      </c>
      <c r="E118" s="206" t="s">
        <v>24</v>
      </c>
      <c r="F118" s="207" t="s">
        <v>183</v>
      </c>
      <c r="G118" s="205"/>
      <c r="H118" s="208">
        <v>-5.188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150</v>
      </c>
      <c r="AU118" s="214" t="s">
        <v>86</v>
      </c>
      <c r="AV118" s="11" t="s">
        <v>86</v>
      </c>
      <c r="AW118" s="11" t="s">
        <v>40</v>
      </c>
      <c r="AX118" s="11" t="s">
        <v>77</v>
      </c>
      <c r="AY118" s="214" t="s">
        <v>138</v>
      </c>
    </row>
    <row r="119" spans="2:51" s="11" customFormat="1" ht="13.5">
      <c r="B119" s="204"/>
      <c r="C119" s="205"/>
      <c r="D119" s="201" t="s">
        <v>150</v>
      </c>
      <c r="E119" s="206" t="s">
        <v>24</v>
      </c>
      <c r="F119" s="207" t="s">
        <v>184</v>
      </c>
      <c r="G119" s="205"/>
      <c r="H119" s="208">
        <v>-6.269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150</v>
      </c>
      <c r="AU119" s="214" t="s">
        <v>86</v>
      </c>
      <c r="AV119" s="11" t="s">
        <v>86</v>
      </c>
      <c r="AW119" s="11" t="s">
        <v>40</v>
      </c>
      <c r="AX119" s="11" t="s">
        <v>77</v>
      </c>
      <c r="AY119" s="214" t="s">
        <v>138</v>
      </c>
    </row>
    <row r="120" spans="2:51" s="11" customFormat="1" ht="13.5">
      <c r="B120" s="204"/>
      <c r="C120" s="205"/>
      <c r="D120" s="201" t="s">
        <v>150</v>
      </c>
      <c r="E120" s="206" t="s">
        <v>24</v>
      </c>
      <c r="F120" s="207" t="s">
        <v>185</v>
      </c>
      <c r="G120" s="205"/>
      <c r="H120" s="208">
        <v>1.925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150</v>
      </c>
      <c r="AU120" s="214" t="s">
        <v>86</v>
      </c>
      <c r="AV120" s="11" t="s">
        <v>86</v>
      </c>
      <c r="AW120" s="11" t="s">
        <v>40</v>
      </c>
      <c r="AX120" s="11" t="s">
        <v>77</v>
      </c>
      <c r="AY120" s="214" t="s">
        <v>138</v>
      </c>
    </row>
    <row r="121" spans="2:65" s="1" customFormat="1" ht="22.5" customHeight="1">
      <c r="B121" s="38"/>
      <c r="C121" s="189" t="s">
        <v>186</v>
      </c>
      <c r="D121" s="189" t="s">
        <v>141</v>
      </c>
      <c r="E121" s="190" t="s">
        <v>187</v>
      </c>
      <c r="F121" s="191" t="s">
        <v>188</v>
      </c>
      <c r="G121" s="192" t="s">
        <v>144</v>
      </c>
      <c r="H121" s="193">
        <v>77.703</v>
      </c>
      <c r="I121" s="194"/>
      <c r="J121" s="195">
        <f>ROUND(I121*H121,2)</f>
        <v>0</v>
      </c>
      <c r="K121" s="191" t="s">
        <v>145</v>
      </c>
      <c r="L121" s="58"/>
      <c r="M121" s="196" t="s">
        <v>24</v>
      </c>
      <c r="N121" s="197" t="s">
        <v>48</v>
      </c>
      <c r="O121" s="39"/>
      <c r="P121" s="198">
        <f>O121*H121</f>
        <v>0</v>
      </c>
      <c r="Q121" s="198">
        <v>0.0156</v>
      </c>
      <c r="R121" s="198">
        <f>Q121*H121</f>
        <v>1.2121668</v>
      </c>
      <c r="S121" s="198">
        <v>0</v>
      </c>
      <c r="T121" s="199">
        <f>S121*H121</f>
        <v>0</v>
      </c>
      <c r="AR121" s="21" t="s">
        <v>146</v>
      </c>
      <c r="AT121" s="21" t="s">
        <v>141</v>
      </c>
      <c r="AU121" s="21" t="s">
        <v>86</v>
      </c>
      <c r="AY121" s="21" t="s">
        <v>138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25</v>
      </c>
      <c r="BK121" s="200">
        <f>ROUND(I121*H121,2)</f>
        <v>0</v>
      </c>
      <c r="BL121" s="21" t="s">
        <v>146</v>
      </c>
      <c r="BM121" s="21" t="s">
        <v>189</v>
      </c>
    </row>
    <row r="122" spans="2:47" s="1" customFormat="1" ht="27">
      <c r="B122" s="38"/>
      <c r="C122" s="60"/>
      <c r="D122" s="201" t="s">
        <v>148</v>
      </c>
      <c r="E122" s="60"/>
      <c r="F122" s="202" t="s">
        <v>190</v>
      </c>
      <c r="G122" s="60"/>
      <c r="H122" s="60"/>
      <c r="I122" s="160"/>
      <c r="J122" s="60"/>
      <c r="K122" s="60"/>
      <c r="L122" s="58"/>
      <c r="M122" s="203"/>
      <c r="N122" s="39"/>
      <c r="O122" s="39"/>
      <c r="P122" s="39"/>
      <c r="Q122" s="39"/>
      <c r="R122" s="39"/>
      <c r="S122" s="39"/>
      <c r="T122" s="75"/>
      <c r="AT122" s="21" t="s">
        <v>148</v>
      </c>
      <c r="AU122" s="21" t="s">
        <v>86</v>
      </c>
    </row>
    <row r="123" spans="2:51" s="11" customFormat="1" ht="13.5">
      <c r="B123" s="204"/>
      <c r="C123" s="205"/>
      <c r="D123" s="201" t="s">
        <v>150</v>
      </c>
      <c r="E123" s="206" t="s">
        <v>24</v>
      </c>
      <c r="F123" s="207" t="s">
        <v>182</v>
      </c>
      <c r="G123" s="205"/>
      <c r="H123" s="208">
        <v>87.235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150</v>
      </c>
      <c r="AU123" s="214" t="s">
        <v>86</v>
      </c>
      <c r="AV123" s="11" t="s">
        <v>86</v>
      </c>
      <c r="AW123" s="11" t="s">
        <v>40</v>
      </c>
      <c r="AX123" s="11" t="s">
        <v>77</v>
      </c>
      <c r="AY123" s="214" t="s">
        <v>138</v>
      </c>
    </row>
    <row r="124" spans="2:51" s="11" customFormat="1" ht="13.5">
      <c r="B124" s="204"/>
      <c r="C124" s="205"/>
      <c r="D124" s="201" t="s">
        <v>150</v>
      </c>
      <c r="E124" s="206" t="s">
        <v>24</v>
      </c>
      <c r="F124" s="207" t="s">
        <v>183</v>
      </c>
      <c r="G124" s="205"/>
      <c r="H124" s="208">
        <v>-5.188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150</v>
      </c>
      <c r="AU124" s="214" t="s">
        <v>86</v>
      </c>
      <c r="AV124" s="11" t="s">
        <v>86</v>
      </c>
      <c r="AW124" s="11" t="s">
        <v>40</v>
      </c>
      <c r="AX124" s="11" t="s">
        <v>77</v>
      </c>
      <c r="AY124" s="214" t="s">
        <v>138</v>
      </c>
    </row>
    <row r="125" spans="2:51" s="11" customFormat="1" ht="13.5">
      <c r="B125" s="204"/>
      <c r="C125" s="205"/>
      <c r="D125" s="201" t="s">
        <v>150</v>
      </c>
      <c r="E125" s="206" t="s">
        <v>24</v>
      </c>
      <c r="F125" s="207" t="s">
        <v>184</v>
      </c>
      <c r="G125" s="205"/>
      <c r="H125" s="208">
        <v>-6.269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150</v>
      </c>
      <c r="AU125" s="214" t="s">
        <v>86</v>
      </c>
      <c r="AV125" s="11" t="s">
        <v>86</v>
      </c>
      <c r="AW125" s="11" t="s">
        <v>40</v>
      </c>
      <c r="AX125" s="11" t="s">
        <v>77</v>
      </c>
      <c r="AY125" s="214" t="s">
        <v>138</v>
      </c>
    </row>
    <row r="126" spans="2:51" s="11" customFormat="1" ht="13.5">
      <c r="B126" s="204"/>
      <c r="C126" s="205"/>
      <c r="D126" s="201" t="s">
        <v>150</v>
      </c>
      <c r="E126" s="206" t="s">
        <v>24</v>
      </c>
      <c r="F126" s="207" t="s">
        <v>185</v>
      </c>
      <c r="G126" s="205"/>
      <c r="H126" s="208">
        <v>1.925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150</v>
      </c>
      <c r="AU126" s="214" t="s">
        <v>86</v>
      </c>
      <c r="AV126" s="11" t="s">
        <v>86</v>
      </c>
      <c r="AW126" s="11" t="s">
        <v>40</v>
      </c>
      <c r="AX126" s="11" t="s">
        <v>77</v>
      </c>
      <c r="AY126" s="214" t="s">
        <v>138</v>
      </c>
    </row>
    <row r="127" spans="2:65" s="1" customFormat="1" ht="22.5" customHeight="1">
      <c r="B127" s="38"/>
      <c r="C127" s="189" t="s">
        <v>191</v>
      </c>
      <c r="D127" s="189" t="s">
        <v>141</v>
      </c>
      <c r="E127" s="190" t="s">
        <v>192</v>
      </c>
      <c r="F127" s="191" t="s">
        <v>193</v>
      </c>
      <c r="G127" s="192" t="s">
        <v>144</v>
      </c>
      <c r="H127" s="193">
        <v>77.703</v>
      </c>
      <c r="I127" s="194"/>
      <c r="J127" s="195">
        <f>ROUND(I127*H127,2)</f>
        <v>0</v>
      </c>
      <c r="K127" s="191" t="s">
        <v>145</v>
      </c>
      <c r="L127" s="58"/>
      <c r="M127" s="196" t="s">
        <v>24</v>
      </c>
      <c r="N127" s="197" t="s">
        <v>48</v>
      </c>
      <c r="O127" s="39"/>
      <c r="P127" s="198">
        <f>O127*H127</f>
        <v>0</v>
      </c>
      <c r="Q127" s="198">
        <v>0.00489</v>
      </c>
      <c r="R127" s="198">
        <f>Q127*H127</f>
        <v>0.37996767000000004</v>
      </c>
      <c r="S127" s="198">
        <v>0</v>
      </c>
      <c r="T127" s="199">
        <f>S127*H127</f>
        <v>0</v>
      </c>
      <c r="AR127" s="21" t="s">
        <v>146</v>
      </c>
      <c r="AT127" s="21" t="s">
        <v>141</v>
      </c>
      <c r="AU127" s="21" t="s">
        <v>86</v>
      </c>
      <c r="AY127" s="21" t="s">
        <v>138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1" t="s">
        <v>25</v>
      </c>
      <c r="BK127" s="200">
        <f>ROUND(I127*H127,2)</f>
        <v>0</v>
      </c>
      <c r="BL127" s="21" t="s">
        <v>146</v>
      </c>
      <c r="BM127" s="21" t="s">
        <v>194</v>
      </c>
    </row>
    <row r="128" spans="2:47" s="1" customFormat="1" ht="27">
      <c r="B128" s="38"/>
      <c r="C128" s="60"/>
      <c r="D128" s="201" t="s">
        <v>148</v>
      </c>
      <c r="E128" s="60"/>
      <c r="F128" s="202" t="s">
        <v>195</v>
      </c>
      <c r="G128" s="60"/>
      <c r="H128" s="60"/>
      <c r="I128" s="160"/>
      <c r="J128" s="60"/>
      <c r="K128" s="60"/>
      <c r="L128" s="58"/>
      <c r="M128" s="203"/>
      <c r="N128" s="39"/>
      <c r="O128" s="39"/>
      <c r="P128" s="39"/>
      <c r="Q128" s="39"/>
      <c r="R128" s="39"/>
      <c r="S128" s="39"/>
      <c r="T128" s="75"/>
      <c r="AT128" s="21" t="s">
        <v>148</v>
      </c>
      <c r="AU128" s="21" t="s">
        <v>86</v>
      </c>
    </row>
    <row r="129" spans="2:51" s="11" customFormat="1" ht="13.5">
      <c r="B129" s="204"/>
      <c r="C129" s="205"/>
      <c r="D129" s="201" t="s">
        <v>150</v>
      </c>
      <c r="E129" s="206" t="s">
        <v>24</v>
      </c>
      <c r="F129" s="207" t="s">
        <v>182</v>
      </c>
      <c r="G129" s="205"/>
      <c r="H129" s="208">
        <v>87.235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150</v>
      </c>
      <c r="AU129" s="214" t="s">
        <v>86</v>
      </c>
      <c r="AV129" s="11" t="s">
        <v>86</v>
      </c>
      <c r="AW129" s="11" t="s">
        <v>40</v>
      </c>
      <c r="AX129" s="11" t="s">
        <v>77</v>
      </c>
      <c r="AY129" s="214" t="s">
        <v>138</v>
      </c>
    </row>
    <row r="130" spans="2:51" s="11" customFormat="1" ht="13.5">
      <c r="B130" s="204"/>
      <c r="C130" s="205"/>
      <c r="D130" s="201" t="s">
        <v>150</v>
      </c>
      <c r="E130" s="206" t="s">
        <v>24</v>
      </c>
      <c r="F130" s="207" t="s">
        <v>183</v>
      </c>
      <c r="G130" s="205"/>
      <c r="H130" s="208">
        <v>-5.188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150</v>
      </c>
      <c r="AU130" s="214" t="s">
        <v>86</v>
      </c>
      <c r="AV130" s="11" t="s">
        <v>86</v>
      </c>
      <c r="AW130" s="11" t="s">
        <v>40</v>
      </c>
      <c r="AX130" s="11" t="s">
        <v>77</v>
      </c>
      <c r="AY130" s="214" t="s">
        <v>138</v>
      </c>
    </row>
    <row r="131" spans="2:51" s="11" customFormat="1" ht="13.5">
      <c r="B131" s="204"/>
      <c r="C131" s="205"/>
      <c r="D131" s="201" t="s">
        <v>150</v>
      </c>
      <c r="E131" s="206" t="s">
        <v>24</v>
      </c>
      <c r="F131" s="207" t="s">
        <v>184</v>
      </c>
      <c r="G131" s="205"/>
      <c r="H131" s="208">
        <v>-6.269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150</v>
      </c>
      <c r="AU131" s="214" t="s">
        <v>86</v>
      </c>
      <c r="AV131" s="11" t="s">
        <v>86</v>
      </c>
      <c r="AW131" s="11" t="s">
        <v>40</v>
      </c>
      <c r="AX131" s="11" t="s">
        <v>77</v>
      </c>
      <c r="AY131" s="214" t="s">
        <v>138</v>
      </c>
    </row>
    <row r="132" spans="2:51" s="11" customFormat="1" ht="13.5">
      <c r="B132" s="204"/>
      <c r="C132" s="205"/>
      <c r="D132" s="201" t="s">
        <v>150</v>
      </c>
      <c r="E132" s="206" t="s">
        <v>24</v>
      </c>
      <c r="F132" s="207" t="s">
        <v>185</v>
      </c>
      <c r="G132" s="205"/>
      <c r="H132" s="208">
        <v>1.925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150</v>
      </c>
      <c r="AU132" s="214" t="s">
        <v>86</v>
      </c>
      <c r="AV132" s="11" t="s">
        <v>86</v>
      </c>
      <c r="AW132" s="11" t="s">
        <v>40</v>
      </c>
      <c r="AX132" s="11" t="s">
        <v>77</v>
      </c>
      <c r="AY132" s="214" t="s">
        <v>138</v>
      </c>
    </row>
    <row r="133" spans="2:65" s="1" customFormat="1" ht="14.25" customHeight="1">
      <c r="B133" s="38"/>
      <c r="C133" s="189" t="s">
        <v>30</v>
      </c>
      <c r="D133" s="189" t="s">
        <v>141</v>
      </c>
      <c r="E133" s="190" t="s">
        <v>196</v>
      </c>
      <c r="F133" s="191" t="s">
        <v>197</v>
      </c>
      <c r="G133" s="192" t="s">
        <v>144</v>
      </c>
      <c r="H133" s="193">
        <v>77.703</v>
      </c>
      <c r="I133" s="194"/>
      <c r="J133" s="195">
        <f>ROUND(I133*H133,2)</f>
        <v>0</v>
      </c>
      <c r="K133" s="191" t="s">
        <v>145</v>
      </c>
      <c r="L133" s="58"/>
      <c r="M133" s="196" t="s">
        <v>24</v>
      </c>
      <c r="N133" s="197" t="s">
        <v>48</v>
      </c>
      <c r="O133" s="39"/>
      <c r="P133" s="198">
        <f>O133*H133</f>
        <v>0</v>
      </c>
      <c r="Q133" s="198">
        <v>0.003</v>
      </c>
      <c r="R133" s="198">
        <f>Q133*H133</f>
        <v>0.233109</v>
      </c>
      <c r="S133" s="198">
        <v>0</v>
      </c>
      <c r="T133" s="199">
        <f>S133*H133</f>
        <v>0</v>
      </c>
      <c r="AR133" s="21" t="s">
        <v>146</v>
      </c>
      <c r="AT133" s="21" t="s">
        <v>141</v>
      </c>
      <c r="AU133" s="21" t="s">
        <v>86</v>
      </c>
      <c r="AY133" s="21" t="s">
        <v>138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1" t="s">
        <v>25</v>
      </c>
      <c r="BK133" s="200">
        <f>ROUND(I133*H133,2)</f>
        <v>0</v>
      </c>
      <c r="BL133" s="21" t="s">
        <v>146</v>
      </c>
      <c r="BM133" s="21" t="s">
        <v>198</v>
      </c>
    </row>
    <row r="134" spans="2:47" s="1" customFormat="1" ht="13.5">
      <c r="B134" s="38"/>
      <c r="C134" s="60"/>
      <c r="D134" s="201" t="s">
        <v>148</v>
      </c>
      <c r="E134" s="60"/>
      <c r="F134" s="202" t="s">
        <v>199</v>
      </c>
      <c r="G134" s="60"/>
      <c r="H134" s="60"/>
      <c r="I134" s="160"/>
      <c r="J134" s="60"/>
      <c r="K134" s="60"/>
      <c r="L134" s="58"/>
      <c r="M134" s="203"/>
      <c r="N134" s="39"/>
      <c r="O134" s="39"/>
      <c r="P134" s="39"/>
      <c r="Q134" s="39"/>
      <c r="R134" s="39"/>
      <c r="S134" s="39"/>
      <c r="T134" s="75"/>
      <c r="AT134" s="21" t="s">
        <v>148</v>
      </c>
      <c r="AU134" s="21" t="s">
        <v>86</v>
      </c>
    </row>
    <row r="135" spans="2:65" s="1" customFormat="1" ht="14.25" customHeight="1">
      <c r="B135" s="38"/>
      <c r="C135" s="189" t="s">
        <v>200</v>
      </c>
      <c r="D135" s="189" t="s">
        <v>141</v>
      </c>
      <c r="E135" s="190" t="s">
        <v>201</v>
      </c>
      <c r="F135" s="191" t="s">
        <v>202</v>
      </c>
      <c r="G135" s="192" t="s">
        <v>144</v>
      </c>
      <c r="H135" s="193">
        <v>1.925</v>
      </c>
      <c r="I135" s="194"/>
      <c r="J135" s="195">
        <f>ROUND(I135*H135,2)</f>
        <v>0</v>
      </c>
      <c r="K135" s="191" t="s">
        <v>145</v>
      </c>
      <c r="L135" s="58"/>
      <c r="M135" s="196" t="s">
        <v>24</v>
      </c>
      <c r="N135" s="197" t="s">
        <v>48</v>
      </c>
      <c r="O135" s="39"/>
      <c r="P135" s="198">
        <f>O135*H135</f>
        <v>0</v>
      </c>
      <c r="Q135" s="198">
        <v>0.03358</v>
      </c>
      <c r="R135" s="198">
        <f>Q135*H135</f>
        <v>0.0646415</v>
      </c>
      <c r="S135" s="198">
        <v>0</v>
      </c>
      <c r="T135" s="199">
        <f>S135*H135</f>
        <v>0</v>
      </c>
      <c r="AR135" s="21" t="s">
        <v>146</v>
      </c>
      <c r="AT135" s="21" t="s">
        <v>141</v>
      </c>
      <c r="AU135" s="21" t="s">
        <v>86</v>
      </c>
      <c r="AY135" s="21" t="s">
        <v>138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21" t="s">
        <v>25</v>
      </c>
      <c r="BK135" s="200">
        <f>ROUND(I135*H135,2)</f>
        <v>0</v>
      </c>
      <c r="BL135" s="21" t="s">
        <v>146</v>
      </c>
      <c r="BM135" s="21" t="s">
        <v>203</v>
      </c>
    </row>
    <row r="136" spans="2:47" s="1" customFormat="1" ht="13.5">
      <c r="B136" s="38"/>
      <c r="C136" s="60"/>
      <c r="D136" s="201" t="s">
        <v>148</v>
      </c>
      <c r="E136" s="60"/>
      <c r="F136" s="202" t="s">
        <v>204</v>
      </c>
      <c r="G136" s="60"/>
      <c r="H136" s="60"/>
      <c r="I136" s="160"/>
      <c r="J136" s="60"/>
      <c r="K136" s="60"/>
      <c r="L136" s="58"/>
      <c r="M136" s="203"/>
      <c r="N136" s="39"/>
      <c r="O136" s="39"/>
      <c r="P136" s="39"/>
      <c r="Q136" s="39"/>
      <c r="R136" s="39"/>
      <c r="S136" s="39"/>
      <c r="T136" s="75"/>
      <c r="AT136" s="21" t="s">
        <v>148</v>
      </c>
      <c r="AU136" s="21" t="s">
        <v>86</v>
      </c>
    </row>
    <row r="137" spans="2:51" s="11" customFormat="1" ht="13.5">
      <c r="B137" s="204"/>
      <c r="C137" s="205"/>
      <c r="D137" s="201" t="s">
        <v>150</v>
      </c>
      <c r="E137" s="206" t="s">
        <v>24</v>
      </c>
      <c r="F137" s="207" t="s">
        <v>185</v>
      </c>
      <c r="G137" s="205"/>
      <c r="H137" s="208">
        <v>1.925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150</v>
      </c>
      <c r="AU137" s="214" t="s">
        <v>86</v>
      </c>
      <c r="AV137" s="11" t="s">
        <v>86</v>
      </c>
      <c r="AW137" s="11" t="s">
        <v>40</v>
      </c>
      <c r="AX137" s="11" t="s">
        <v>77</v>
      </c>
      <c r="AY137" s="214" t="s">
        <v>138</v>
      </c>
    </row>
    <row r="138" spans="2:65" s="1" customFormat="1" ht="22.5" customHeight="1">
      <c r="B138" s="38"/>
      <c r="C138" s="189" t="s">
        <v>205</v>
      </c>
      <c r="D138" s="189" t="s">
        <v>141</v>
      </c>
      <c r="E138" s="190" t="s">
        <v>206</v>
      </c>
      <c r="F138" s="191" t="s">
        <v>207</v>
      </c>
      <c r="G138" s="192" t="s">
        <v>208</v>
      </c>
      <c r="H138" s="193">
        <v>19.04</v>
      </c>
      <c r="I138" s="194"/>
      <c r="J138" s="195">
        <f>ROUND(I138*H138,2)</f>
        <v>0</v>
      </c>
      <c r="K138" s="191" t="s">
        <v>145</v>
      </c>
      <c r="L138" s="58"/>
      <c r="M138" s="196" t="s">
        <v>24</v>
      </c>
      <c r="N138" s="197" t="s">
        <v>48</v>
      </c>
      <c r="O138" s="3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21" t="s">
        <v>146</v>
      </c>
      <c r="AT138" s="21" t="s">
        <v>141</v>
      </c>
      <c r="AU138" s="21" t="s">
        <v>86</v>
      </c>
      <c r="AY138" s="21" t="s">
        <v>138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1" t="s">
        <v>25</v>
      </c>
      <c r="BK138" s="200">
        <f>ROUND(I138*H138,2)</f>
        <v>0</v>
      </c>
      <c r="BL138" s="21" t="s">
        <v>146</v>
      </c>
      <c r="BM138" s="21" t="s">
        <v>209</v>
      </c>
    </row>
    <row r="139" spans="2:47" s="1" customFormat="1" ht="27">
      <c r="B139" s="38"/>
      <c r="C139" s="60"/>
      <c r="D139" s="201" t="s">
        <v>148</v>
      </c>
      <c r="E139" s="60"/>
      <c r="F139" s="202" t="s">
        <v>210</v>
      </c>
      <c r="G139" s="60"/>
      <c r="H139" s="60"/>
      <c r="I139" s="160"/>
      <c r="J139" s="60"/>
      <c r="K139" s="60"/>
      <c r="L139" s="58"/>
      <c r="M139" s="203"/>
      <c r="N139" s="39"/>
      <c r="O139" s="39"/>
      <c r="P139" s="39"/>
      <c r="Q139" s="39"/>
      <c r="R139" s="39"/>
      <c r="S139" s="39"/>
      <c r="T139" s="75"/>
      <c r="AT139" s="21" t="s">
        <v>148</v>
      </c>
      <c r="AU139" s="21" t="s">
        <v>86</v>
      </c>
    </row>
    <row r="140" spans="2:51" s="11" customFormat="1" ht="13.5">
      <c r="B140" s="204"/>
      <c r="C140" s="205"/>
      <c r="D140" s="201" t="s">
        <v>150</v>
      </c>
      <c r="E140" s="206" t="s">
        <v>24</v>
      </c>
      <c r="F140" s="207" t="s">
        <v>211</v>
      </c>
      <c r="G140" s="205"/>
      <c r="H140" s="208">
        <v>6.74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150</v>
      </c>
      <c r="AU140" s="214" t="s">
        <v>86</v>
      </c>
      <c r="AV140" s="11" t="s">
        <v>86</v>
      </c>
      <c r="AW140" s="11" t="s">
        <v>40</v>
      </c>
      <c r="AX140" s="11" t="s">
        <v>77</v>
      </c>
      <c r="AY140" s="214" t="s">
        <v>138</v>
      </c>
    </row>
    <row r="141" spans="2:51" s="11" customFormat="1" ht="13.5">
      <c r="B141" s="204"/>
      <c r="C141" s="205"/>
      <c r="D141" s="201" t="s">
        <v>150</v>
      </c>
      <c r="E141" s="206" t="s">
        <v>24</v>
      </c>
      <c r="F141" s="207" t="s">
        <v>212</v>
      </c>
      <c r="G141" s="205"/>
      <c r="H141" s="208">
        <v>12.3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150</v>
      </c>
      <c r="AU141" s="214" t="s">
        <v>86</v>
      </c>
      <c r="AV141" s="11" t="s">
        <v>86</v>
      </c>
      <c r="AW141" s="11" t="s">
        <v>40</v>
      </c>
      <c r="AX141" s="11" t="s">
        <v>77</v>
      </c>
      <c r="AY141" s="214" t="s">
        <v>138</v>
      </c>
    </row>
    <row r="142" spans="2:65" s="1" customFormat="1" ht="14.25" customHeight="1">
      <c r="B142" s="38"/>
      <c r="C142" s="215" t="s">
        <v>213</v>
      </c>
      <c r="D142" s="215" t="s">
        <v>214</v>
      </c>
      <c r="E142" s="216" t="s">
        <v>215</v>
      </c>
      <c r="F142" s="217" t="s">
        <v>216</v>
      </c>
      <c r="G142" s="218" t="s">
        <v>208</v>
      </c>
      <c r="H142" s="219">
        <v>19.992</v>
      </c>
      <c r="I142" s="220"/>
      <c r="J142" s="221">
        <f>ROUND(I142*H142,2)</f>
        <v>0</v>
      </c>
      <c r="K142" s="217" t="s">
        <v>145</v>
      </c>
      <c r="L142" s="222"/>
      <c r="M142" s="223" t="s">
        <v>24</v>
      </c>
      <c r="N142" s="224" t="s">
        <v>48</v>
      </c>
      <c r="O142" s="39"/>
      <c r="P142" s="198">
        <f>O142*H142</f>
        <v>0</v>
      </c>
      <c r="Q142" s="198">
        <v>3E-05</v>
      </c>
      <c r="R142" s="198">
        <f>Q142*H142</f>
        <v>0.0005997600000000001</v>
      </c>
      <c r="S142" s="198">
        <v>0</v>
      </c>
      <c r="T142" s="199">
        <f>S142*H142</f>
        <v>0</v>
      </c>
      <c r="AR142" s="21" t="s">
        <v>186</v>
      </c>
      <c r="AT142" s="21" t="s">
        <v>214</v>
      </c>
      <c r="AU142" s="21" t="s">
        <v>86</v>
      </c>
      <c r="AY142" s="21" t="s">
        <v>138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21" t="s">
        <v>25</v>
      </c>
      <c r="BK142" s="200">
        <f>ROUND(I142*H142,2)</f>
        <v>0</v>
      </c>
      <c r="BL142" s="21" t="s">
        <v>146</v>
      </c>
      <c r="BM142" s="21" t="s">
        <v>217</v>
      </c>
    </row>
    <row r="143" spans="2:47" s="1" customFormat="1" ht="27">
      <c r="B143" s="38"/>
      <c r="C143" s="60"/>
      <c r="D143" s="201" t="s">
        <v>148</v>
      </c>
      <c r="E143" s="60"/>
      <c r="F143" s="202" t="s">
        <v>218</v>
      </c>
      <c r="G143" s="60"/>
      <c r="H143" s="60"/>
      <c r="I143" s="160"/>
      <c r="J143" s="60"/>
      <c r="K143" s="60"/>
      <c r="L143" s="58"/>
      <c r="M143" s="203"/>
      <c r="N143" s="39"/>
      <c r="O143" s="39"/>
      <c r="P143" s="39"/>
      <c r="Q143" s="39"/>
      <c r="R143" s="39"/>
      <c r="S143" s="39"/>
      <c r="T143" s="75"/>
      <c r="AT143" s="21" t="s">
        <v>148</v>
      </c>
      <c r="AU143" s="21" t="s">
        <v>86</v>
      </c>
    </row>
    <row r="144" spans="2:51" s="11" customFormat="1" ht="13.5">
      <c r="B144" s="204"/>
      <c r="C144" s="205"/>
      <c r="D144" s="201" t="s">
        <v>150</v>
      </c>
      <c r="E144" s="205"/>
      <c r="F144" s="207" t="s">
        <v>219</v>
      </c>
      <c r="G144" s="205"/>
      <c r="H144" s="208">
        <v>19.992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150</v>
      </c>
      <c r="AU144" s="214" t="s">
        <v>86</v>
      </c>
      <c r="AV144" s="11" t="s">
        <v>86</v>
      </c>
      <c r="AW144" s="11" t="s">
        <v>6</v>
      </c>
      <c r="AX144" s="11" t="s">
        <v>25</v>
      </c>
      <c r="AY144" s="214" t="s">
        <v>138</v>
      </c>
    </row>
    <row r="145" spans="2:63" s="10" customFormat="1" ht="29.25" customHeight="1">
      <c r="B145" s="173"/>
      <c r="C145" s="174"/>
      <c r="D145" s="175" t="s">
        <v>76</v>
      </c>
      <c r="E145" s="187" t="s">
        <v>191</v>
      </c>
      <c r="F145" s="187" t="s">
        <v>220</v>
      </c>
      <c r="G145" s="174"/>
      <c r="H145" s="174"/>
      <c r="I145" s="177"/>
      <c r="J145" s="188">
        <f>BK145</f>
        <v>0</v>
      </c>
      <c r="K145" s="174"/>
      <c r="L145" s="179"/>
      <c r="M145" s="180"/>
      <c r="N145" s="181"/>
      <c r="O145" s="181"/>
      <c r="P145" s="182">
        <f>P146+P150+P153</f>
        <v>0</v>
      </c>
      <c r="Q145" s="181"/>
      <c r="R145" s="182">
        <f>R146+R150+R153</f>
        <v>0.12877564</v>
      </c>
      <c r="S145" s="181"/>
      <c r="T145" s="183">
        <f>T146+T150+T153</f>
        <v>0.31085005000000004</v>
      </c>
      <c r="AR145" s="184" t="s">
        <v>25</v>
      </c>
      <c r="AT145" s="185" t="s">
        <v>76</v>
      </c>
      <c r="AU145" s="185" t="s">
        <v>25</v>
      </c>
      <c r="AY145" s="184" t="s">
        <v>138</v>
      </c>
      <c r="BK145" s="186">
        <f>BK146+BK150+BK153</f>
        <v>0</v>
      </c>
    </row>
    <row r="146" spans="2:63" s="10" customFormat="1" ht="14.25" customHeight="1">
      <c r="B146" s="173"/>
      <c r="C146" s="174"/>
      <c r="D146" s="175" t="s">
        <v>76</v>
      </c>
      <c r="E146" s="187" t="s">
        <v>221</v>
      </c>
      <c r="F146" s="187" t="s">
        <v>222</v>
      </c>
      <c r="G146" s="174"/>
      <c r="H146" s="174"/>
      <c r="I146" s="177"/>
      <c r="J146" s="188">
        <f>BK146</f>
        <v>0</v>
      </c>
      <c r="K146" s="174"/>
      <c r="L146" s="179"/>
      <c r="M146" s="180"/>
      <c r="N146" s="181"/>
      <c r="O146" s="181"/>
      <c r="P146" s="182">
        <f>SUM(P147:P149)</f>
        <v>0</v>
      </c>
      <c r="Q146" s="181"/>
      <c r="R146" s="182">
        <f>SUM(R147:R149)</f>
        <v>0.0046176</v>
      </c>
      <c r="S146" s="181"/>
      <c r="T146" s="183">
        <f>SUM(T147:T149)</f>
        <v>0</v>
      </c>
      <c r="AR146" s="184" t="s">
        <v>25</v>
      </c>
      <c r="AT146" s="185" t="s">
        <v>76</v>
      </c>
      <c r="AU146" s="185" t="s">
        <v>86</v>
      </c>
      <c r="AY146" s="184" t="s">
        <v>138</v>
      </c>
      <c r="BK146" s="186">
        <f>SUM(BK147:BK149)</f>
        <v>0</v>
      </c>
    </row>
    <row r="147" spans="2:65" s="1" customFormat="1" ht="22.5" customHeight="1">
      <c r="B147" s="38"/>
      <c r="C147" s="189" t="s">
        <v>223</v>
      </c>
      <c r="D147" s="189" t="s">
        <v>141</v>
      </c>
      <c r="E147" s="190" t="s">
        <v>224</v>
      </c>
      <c r="F147" s="191" t="s">
        <v>225</v>
      </c>
      <c r="G147" s="192" t="s">
        <v>144</v>
      </c>
      <c r="H147" s="193">
        <v>35.52</v>
      </c>
      <c r="I147" s="194"/>
      <c r="J147" s="195">
        <f>ROUND(I147*H147,2)</f>
        <v>0</v>
      </c>
      <c r="K147" s="191" t="s">
        <v>145</v>
      </c>
      <c r="L147" s="58"/>
      <c r="M147" s="196" t="s">
        <v>24</v>
      </c>
      <c r="N147" s="197" t="s">
        <v>48</v>
      </c>
      <c r="O147" s="39"/>
      <c r="P147" s="198">
        <f>O147*H147</f>
        <v>0</v>
      </c>
      <c r="Q147" s="198">
        <v>0.00013</v>
      </c>
      <c r="R147" s="198">
        <f>Q147*H147</f>
        <v>0.0046176</v>
      </c>
      <c r="S147" s="198">
        <v>0</v>
      </c>
      <c r="T147" s="199">
        <f>S147*H147</f>
        <v>0</v>
      </c>
      <c r="AR147" s="21" t="s">
        <v>146</v>
      </c>
      <c r="AT147" s="21" t="s">
        <v>141</v>
      </c>
      <c r="AU147" s="21" t="s">
        <v>158</v>
      </c>
      <c r="AY147" s="21" t="s">
        <v>138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21" t="s">
        <v>25</v>
      </c>
      <c r="BK147" s="200">
        <f>ROUND(I147*H147,2)</f>
        <v>0</v>
      </c>
      <c r="BL147" s="21" t="s">
        <v>146</v>
      </c>
      <c r="BM147" s="21" t="s">
        <v>226</v>
      </c>
    </row>
    <row r="148" spans="2:47" s="1" customFormat="1" ht="27">
      <c r="B148" s="38"/>
      <c r="C148" s="60"/>
      <c r="D148" s="201" t="s">
        <v>148</v>
      </c>
      <c r="E148" s="60"/>
      <c r="F148" s="202" t="s">
        <v>227</v>
      </c>
      <c r="G148" s="60"/>
      <c r="H148" s="60"/>
      <c r="I148" s="160"/>
      <c r="J148" s="60"/>
      <c r="K148" s="60"/>
      <c r="L148" s="58"/>
      <c r="M148" s="203"/>
      <c r="N148" s="39"/>
      <c r="O148" s="39"/>
      <c r="P148" s="39"/>
      <c r="Q148" s="39"/>
      <c r="R148" s="39"/>
      <c r="S148" s="39"/>
      <c r="T148" s="75"/>
      <c r="AT148" s="21" t="s">
        <v>148</v>
      </c>
      <c r="AU148" s="21" t="s">
        <v>158</v>
      </c>
    </row>
    <row r="149" spans="2:51" s="11" customFormat="1" ht="13.5">
      <c r="B149" s="204"/>
      <c r="C149" s="205"/>
      <c r="D149" s="201" t="s">
        <v>150</v>
      </c>
      <c r="E149" s="206" t="s">
        <v>24</v>
      </c>
      <c r="F149" s="207" t="s">
        <v>228</v>
      </c>
      <c r="G149" s="205"/>
      <c r="H149" s="208">
        <v>35.52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150</v>
      </c>
      <c r="AU149" s="214" t="s">
        <v>158</v>
      </c>
      <c r="AV149" s="11" t="s">
        <v>86</v>
      </c>
      <c r="AW149" s="11" t="s">
        <v>40</v>
      </c>
      <c r="AX149" s="11" t="s">
        <v>77</v>
      </c>
      <c r="AY149" s="214" t="s">
        <v>138</v>
      </c>
    </row>
    <row r="150" spans="2:63" s="10" customFormat="1" ht="21.75" customHeight="1">
      <c r="B150" s="173"/>
      <c r="C150" s="174"/>
      <c r="D150" s="175" t="s">
        <v>76</v>
      </c>
      <c r="E150" s="187" t="s">
        <v>229</v>
      </c>
      <c r="F150" s="187" t="s">
        <v>230</v>
      </c>
      <c r="G150" s="174"/>
      <c r="H150" s="174"/>
      <c r="I150" s="177"/>
      <c r="J150" s="188">
        <f>BK150</f>
        <v>0</v>
      </c>
      <c r="K150" s="174"/>
      <c r="L150" s="179"/>
      <c r="M150" s="180"/>
      <c r="N150" s="181"/>
      <c r="O150" s="181"/>
      <c r="P150" s="182">
        <f>SUM(P151:P152)</f>
        <v>0</v>
      </c>
      <c r="Q150" s="181"/>
      <c r="R150" s="182">
        <f>SUM(R151:R152)</f>
        <v>0.0014030400000000001</v>
      </c>
      <c r="S150" s="181"/>
      <c r="T150" s="183">
        <f>SUM(T151:T152)</f>
        <v>0</v>
      </c>
      <c r="AR150" s="184" t="s">
        <v>25</v>
      </c>
      <c r="AT150" s="185" t="s">
        <v>76</v>
      </c>
      <c r="AU150" s="185" t="s">
        <v>86</v>
      </c>
      <c r="AY150" s="184" t="s">
        <v>138</v>
      </c>
      <c r="BK150" s="186">
        <f>SUM(BK151:BK152)</f>
        <v>0</v>
      </c>
    </row>
    <row r="151" spans="2:65" s="1" customFormat="1" ht="22.5" customHeight="1">
      <c r="B151" s="38"/>
      <c r="C151" s="189" t="s">
        <v>10</v>
      </c>
      <c r="D151" s="189" t="s">
        <v>141</v>
      </c>
      <c r="E151" s="190" t="s">
        <v>231</v>
      </c>
      <c r="F151" s="191" t="s">
        <v>232</v>
      </c>
      <c r="G151" s="192" t="s">
        <v>144</v>
      </c>
      <c r="H151" s="193">
        <v>35.52</v>
      </c>
      <c r="I151" s="194"/>
      <c r="J151" s="195">
        <f>ROUND(I151*H151,2)</f>
        <v>0</v>
      </c>
      <c r="K151" s="191" t="s">
        <v>145</v>
      </c>
      <c r="L151" s="58"/>
      <c r="M151" s="196" t="s">
        <v>24</v>
      </c>
      <c r="N151" s="197" t="s">
        <v>48</v>
      </c>
      <c r="O151" s="39"/>
      <c r="P151" s="198">
        <f>O151*H151</f>
        <v>0</v>
      </c>
      <c r="Q151" s="198">
        <v>3.95E-05</v>
      </c>
      <c r="R151" s="198">
        <f>Q151*H151</f>
        <v>0.0014030400000000001</v>
      </c>
      <c r="S151" s="198">
        <v>0</v>
      </c>
      <c r="T151" s="199">
        <f>S151*H151</f>
        <v>0</v>
      </c>
      <c r="AR151" s="21" t="s">
        <v>146</v>
      </c>
      <c r="AT151" s="21" t="s">
        <v>141</v>
      </c>
      <c r="AU151" s="21" t="s">
        <v>158</v>
      </c>
      <c r="AY151" s="21" t="s">
        <v>138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21" t="s">
        <v>25</v>
      </c>
      <c r="BK151" s="200">
        <f>ROUND(I151*H151,2)</f>
        <v>0</v>
      </c>
      <c r="BL151" s="21" t="s">
        <v>146</v>
      </c>
      <c r="BM151" s="21" t="s">
        <v>233</v>
      </c>
    </row>
    <row r="152" spans="2:47" s="1" customFormat="1" ht="67.5">
      <c r="B152" s="38"/>
      <c r="C152" s="60"/>
      <c r="D152" s="201" t="s">
        <v>148</v>
      </c>
      <c r="E152" s="60"/>
      <c r="F152" s="202" t="s">
        <v>234</v>
      </c>
      <c r="G152" s="60"/>
      <c r="H152" s="60"/>
      <c r="I152" s="160"/>
      <c r="J152" s="60"/>
      <c r="K152" s="60"/>
      <c r="L152" s="58"/>
      <c r="M152" s="203"/>
      <c r="N152" s="39"/>
      <c r="O152" s="39"/>
      <c r="P152" s="39"/>
      <c r="Q152" s="39"/>
      <c r="R152" s="39"/>
      <c r="S152" s="39"/>
      <c r="T152" s="75"/>
      <c r="AT152" s="21" t="s">
        <v>148</v>
      </c>
      <c r="AU152" s="21" t="s">
        <v>158</v>
      </c>
    </row>
    <row r="153" spans="2:63" s="10" customFormat="1" ht="21.75" customHeight="1">
      <c r="B153" s="173"/>
      <c r="C153" s="174"/>
      <c r="D153" s="175" t="s">
        <v>76</v>
      </c>
      <c r="E153" s="187" t="s">
        <v>235</v>
      </c>
      <c r="F153" s="187" t="s">
        <v>236</v>
      </c>
      <c r="G153" s="174"/>
      <c r="H153" s="174"/>
      <c r="I153" s="177"/>
      <c r="J153" s="188">
        <f>BK153</f>
        <v>0</v>
      </c>
      <c r="K153" s="174"/>
      <c r="L153" s="179"/>
      <c r="M153" s="180"/>
      <c r="N153" s="181"/>
      <c r="O153" s="181"/>
      <c r="P153" s="182">
        <f>SUM(P154:P163)</f>
        <v>0</v>
      </c>
      <c r="Q153" s="181"/>
      <c r="R153" s="182">
        <f>SUM(R154:R163)</f>
        <v>0.122755</v>
      </c>
      <c r="S153" s="181"/>
      <c r="T153" s="183">
        <f>SUM(T154:T163)</f>
        <v>0.31085005000000004</v>
      </c>
      <c r="AR153" s="184" t="s">
        <v>25</v>
      </c>
      <c r="AT153" s="185" t="s">
        <v>76</v>
      </c>
      <c r="AU153" s="185" t="s">
        <v>86</v>
      </c>
      <c r="AY153" s="184" t="s">
        <v>138</v>
      </c>
      <c r="BK153" s="186">
        <f>SUM(BK154:BK163)</f>
        <v>0</v>
      </c>
    </row>
    <row r="154" spans="2:65" s="1" customFormat="1" ht="14.25" customHeight="1">
      <c r="B154" s="38"/>
      <c r="C154" s="189" t="s">
        <v>237</v>
      </c>
      <c r="D154" s="189" t="s">
        <v>141</v>
      </c>
      <c r="E154" s="190" t="s">
        <v>238</v>
      </c>
      <c r="F154" s="191" t="s">
        <v>239</v>
      </c>
      <c r="G154" s="192" t="s">
        <v>144</v>
      </c>
      <c r="H154" s="193">
        <v>106.56</v>
      </c>
      <c r="I154" s="194"/>
      <c r="J154" s="195">
        <f>ROUND(I154*H154,2)</f>
        <v>0</v>
      </c>
      <c r="K154" s="191" t="s">
        <v>145</v>
      </c>
      <c r="L154" s="58"/>
      <c r="M154" s="196" t="s">
        <v>24</v>
      </c>
      <c r="N154" s="197" t="s">
        <v>48</v>
      </c>
      <c r="O154" s="39"/>
      <c r="P154" s="198">
        <f>O154*H154</f>
        <v>0</v>
      </c>
      <c r="Q154" s="198">
        <v>0</v>
      </c>
      <c r="R154" s="198">
        <f>Q154*H154</f>
        <v>0</v>
      </c>
      <c r="S154" s="198">
        <v>0.0025</v>
      </c>
      <c r="T154" s="199">
        <f>S154*H154</f>
        <v>0.2664</v>
      </c>
      <c r="AR154" s="21" t="s">
        <v>146</v>
      </c>
      <c r="AT154" s="21" t="s">
        <v>141</v>
      </c>
      <c r="AU154" s="21" t="s">
        <v>158</v>
      </c>
      <c r="AY154" s="21" t="s">
        <v>138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21" t="s">
        <v>25</v>
      </c>
      <c r="BK154" s="200">
        <f>ROUND(I154*H154,2)</f>
        <v>0</v>
      </c>
      <c r="BL154" s="21" t="s">
        <v>146</v>
      </c>
      <c r="BM154" s="21" t="s">
        <v>240</v>
      </c>
    </row>
    <row r="155" spans="2:47" s="1" customFormat="1" ht="13.5">
      <c r="B155" s="38"/>
      <c r="C155" s="60"/>
      <c r="D155" s="201" t="s">
        <v>148</v>
      </c>
      <c r="E155" s="60"/>
      <c r="F155" s="202" t="s">
        <v>241</v>
      </c>
      <c r="G155" s="60"/>
      <c r="H155" s="60"/>
      <c r="I155" s="160"/>
      <c r="J155" s="60"/>
      <c r="K155" s="60"/>
      <c r="L155" s="58"/>
      <c r="M155" s="203"/>
      <c r="N155" s="39"/>
      <c r="O155" s="39"/>
      <c r="P155" s="39"/>
      <c r="Q155" s="39"/>
      <c r="R155" s="39"/>
      <c r="S155" s="39"/>
      <c r="T155" s="75"/>
      <c r="AT155" s="21" t="s">
        <v>148</v>
      </c>
      <c r="AU155" s="21" t="s">
        <v>158</v>
      </c>
    </row>
    <row r="156" spans="2:51" s="11" customFormat="1" ht="13.5">
      <c r="B156" s="204"/>
      <c r="C156" s="205"/>
      <c r="D156" s="201" t="s">
        <v>150</v>
      </c>
      <c r="E156" s="206" t="s">
        <v>24</v>
      </c>
      <c r="F156" s="207" t="s">
        <v>242</v>
      </c>
      <c r="G156" s="205"/>
      <c r="H156" s="208">
        <v>106.56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150</v>
      </c>
      <c r="AU156" s="214" t="s">
        <v>158</v>
      </c>
      <c r="AV156" s="11" t="s">
        <v>86</v>
      </c>
      <c r="AW156" s="11" t="s">
        <v>40</v>
      </c>
      <c r="AX156" s="11" t="s">
        <v>77</v>
      </c>
      <c r="AY156" s="214" t="s">
        <v>138</v>
      </c>
    </row>
    <row r="157" spans="2:65" s="1" customFormat="1" ht="14.25" customHeight="1">
      <c r="B157" s="38"/>
      <c r="C157" s="189" t="s">
        <v>243</v>
      </c>
      <c r="D157" s="189" t="s">
        <v>141</v>
      </c>
      <c r="E157" s="190" t="s">
        <v>244</v>
      </c>
      <c r="F157" s="191" t="s">
        <v>245</v>
      </c>
      <c r="G157" s="192" t="s">
        <v>208</v>
      </c>
      <c r="H157" s="193">
        <v>21.32</v>
      </c>
      <c r="I157" s="194"/>
      <c r="J157" s="195">
        <f>ROUND(I157*H157,2)</f>
        <v>0</v>
      </c>
      <c r="K157" s="191" t="s">
        <v>145</v>
      </c>
      <c r="L157" s="58"/>
      <c r="M157" s="196" t="s">
        <v>24</v>
      </c>
      <c r="N157" s="197" t="s">
        <v>48</v>
      </c>
      <c r="O157" s="39"/>
      <c r="P157" s="198">
        <f>O157*H157</f>
        <v>0</v>
      </c>
      <c r="Q157" s="198">
        <v>0</v>
      </c>
      <c r="R157" s="198">
        <f>Q157*H157</f>
        <v>0</v>
      </c>
      <c r="S157" s="198">
        <v>0.0003</v>
      </c>
      <c r="T157" s="199">
        <f>S157*H157</f>
        <v>0.006396</v>
      </c>
      <c r="AR157" s="21" t="s">
        <v>146</v>
      </c>
      <c r="AT157" s="21" t="s">
        <v>141</v>
      </c>
      <c r="AU157" s="21" t="s">
        <v>158</v>
      </c>
      <c r="AY157" s="21" t="s">
        <v>138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1" t="s">
        <v>25</v>
      </c>
      <c r="BK157" s="200">
        <f>ROUND(I157*H157,2)</f>
        <v>0</v>
      </c>
      <c r="BL157" s="21" t="s">
        <v>146</v>
      </c>
      <c r="BM157" s="21" t="s">
        <v>246</v>
      </c>
    </row>
    <row r="158" spans="2:47" s="1" customFormat="1" ht="13.5">
      <c r="B158" s="38"/>
      <c r="C158" s="60"/>
      <c r="D158" s="201" t="s">
        <v>148</v>
      </c>
      <c r="E158" s="60"/>
      <c r="F158" s="202" t="s">
        <v>247</v>
      </c>
      <c r="G158" s="60"/>
      <c r="H158" s="60"/>
      <c r="I158" s="160"/>
      <c r="J158" s="60"/>
      <c r="K158" s="60"/>
      <c r="L158" s="58"/>
      <c r="M158" s="203"/>
      <c r="N158" s="39"/>
      <c r="O158" s="39"/>
      <c r="P158" s="39"/>
      <c r="Q158" s="39"/>
      <c r="R158" s="39"/>
      <c r="S158" s="39"/>
      <c r="T158" s="75"/>
      <c r="AT158" s="21" t="s">
        <v>148</v>
      </c>
      <c r="AU158" s="21" t="s">
        <v>158</v>
      </c>
    </row>
    <row r="159" spans="2:51" s="11" customFormat="1" ht="13.5">
      <c r="B159" s="204"/>
      <c r="C159" s="205"/>
      <c r="D159" s="201" t="s">
        <v>150</v>
      </c>
      <c r="E159" s="206" t="s">
        <v>24</v>
      </c>
      <c r="F159" s="207" t="s">
        <v>248</v>
      </c>
      <c r="G159" s="205"/>
      <c r="H159" s="208">
        <v>21.32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150</v>
      </c>
      <c r="AU159" s="214" t="s">
        <v>158</v>
      </c>
      <c r="AV159" s="11" t="s">
        <v>86</v>
      </c>
      <c r="AW159" s="11" t="s">
        <v>40</v>
      </c>
      <c r="AX159" s="11" t="s">
        <v>77</v>
      </c>
      <c r="AY159" s="214" t="s">
        <v>138</v>
      </c>
    </row>
    <row r="160" spans="2:65" s="1" customFormat="1" ht="14.25" customHeight="1">
      <c r="B160" s="38"/>
      <c r="C160" s="189" t="s">
        <v>249</v>
      </c>
      <c r="D160" s="189" t="s">
        <v>141</v>
      </c>
      <c r="E160" s="190" t="s">
        <v>250</v>
      </c>
      <c r="F160" s="191" t="s">
        <v>251</v>
      </c>
      <c r="G160" s="192" t="s">
        <v>144</v>
      </c>
      <c r="H160" s="193">
        <v>122.755</v>
      </c>
      <c r="I160" s="194"/>
      <c r="J160" s="195">
        <f>ROUND(I160*H160,2)</f>
        <v>0</v>
      </c>
      <c r="K160" s="191" t="s">
        <v>145</v>
      </c>
      <c r="L160" s="58"/>
      <c r="M160" s="196" t="s">
        <v>24</v>
      </c>
      <c r="N160" s="197" t="s">
        <v>48</v>
      </c>
      <c r="O160" s="39"/>
      <c r="P160" s="198">
        <f>O160*H160</f>
        <v>0</v>
      </c>
      <c r="Q160" s="198">
        <v>0.001</v>
      </c>
      <c r="R160" s="198">
        <f>Q160*H160</f>
        <v>0.122755</v>
      </c>
      <c r="S160" s="198">
        <v>0.00031</v>
      </c>
      <c r="T160" s="199">
        <f>S160*H160</f>
        <v>0.03805405</v>
      </c>
      <c r="AR160" s="21" t="s">
        <v>146</v>
      </c>
      <c r="AT160" s="21" t="s">
        <v>141</v>
      </c>
      <c r="AU160" s="21" t="s">
        <v>158</v>
      </c>
      <c r="AY160" s="21" t="s">
        <v>138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1" t="s">
        <v>25</v>
      </c>
      <c r="BK160" s="200">
        <f>ROUND(I160*H160,2)</f>
        <v>0</v>
      </c>
      <c r="BL160" s="21" t="s">
        <v>146</v>
      </c>
      <c r="BM160" s="21" t="s">
        <v>252</v>
      </c>
    </row>
    <row r="161" spans="2:47" s="1" customFormat="1" ht="13.5">
      <c r="B161" s="38"/>
      <c r="C161" s="60"/>
      <c r="D161" s="201" t="s">
        <v>148</v>
      </c>
      <c r="E161" s="60"/>
      <c r="F161" s="202" t="s">
        <v>253</v>
      </c>
      <c r="G161" s="60"/>
      <c r="H161" s="60"/>
      <c r="I161" s="160"/>
      <c r="J161" s="60"/>
      <c r="K161" s="60"/>
      <c r="L161" s="58"/>
      <c r="M161" s="203"/>
      <c r="N161" s="39"/>
      <c r="O161" s="39"/>
      <c r="P161" s="39"/>
      <c r="Q161" s="39"/>
      <c r="R161" s="39"/>
      <c r="S161" s="39"/>
      <c r="T161" s="75"/>
      <c r="AT161" s="21" t="s">
        <v>148</v>
      </c>
      <c r="AU161" s="21" t="s">
        <v>158</v>
      </c>
    </row>
    <row r="162" spans="2:51" s="11" customFormat="1" ht="13.5">
      <c r="B162" s="204"/>
      <c r="C162" s="205"/>
      <c r="D162" s="201" t="s">
        <v>150</v>
      </c>
      <c r="E162" s="206" t="s">
        <v>24</v>
      </c>
      <c r="F162" s="207" t="s">
        <v>254</v>
      </c>
      <c r="G162" s="205"/>
      <c r="H162" s="208">
        <v>87.235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150</v>
      </c>
      <c r="AU162" s="214" t="s">
        <v>158</v>
      </c>
      <c r="AV162" s="11" t="s">
        <v>86</v>
      </c>
      <c r="AW162" s="11" t="s">
        <v>40</v>
      </c>
      <c r="AX162" s="11" t="s">
        <v>77</v>
      </c>
      <c r="AY162" s="214" t="s">
        <v>138</v>
      </c>
    </row>
    <row r="163" spans="2:51" s="11" customFormat="1" ht="13.5">
      <c r="B163" s="204"/>
      <c r="C163" s="205"/>
      <c r="D163" s="201" t="s">
        <v>150</v>
      </c>
      <c r="E163" s="206" t="s">
        <v>24</v>
      </c>
      <c r="F163" s="207" t="s">
        <v>163</v>
      </c>
      <c r="G163" s="205"/>
      <c r="H163" s="208">
        <v>35.52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150</v>
      </c>
      <c r="AU163" s="214" t="s">
        <v>158</v>
      </c>
      <c r="AV163" s="11" t="s">
        <v>86</v>
      </c>
      <c r="AW163" s="11" t="s">
        <v>40</v>
      </c>
      <c r="AX163" s="11" t="s">
        <v>77</v>
      </c>
      <c r="AY163" s="214" t="s">
        <v>138</v>
      </c>
    </row>
    <row r="164" spans="2:63" s="10" customFormat="1" ht="29.25" customHeight="1">
      <c r="B164" s="173"/>
      <c r="C164" s="174"/>
      <c r="D164" s="175" t="s">
        <v>76</v>
      </c>
      <c r="E164" s="187" t="s">
        <v>255</v>
      </c>
      <c r="F164" s="187" t="s">
        <v>256</v>
      </c>
      <c r="G164" s="174"/>
      <c r="H164" s="174"/>
      <c r="I164" s="177"/>
      <c r="J164" s="188">
        <f>BK164</f>
        <v>0</v>
      </c>
      <c r="K164" s="174"/>
      <c r="L164" s="179"/>
      <c r="M164" s="180"/>
      <c r="N164" s="181"/>
      <c r="O164" s="181"/>
      <c r="P164" s="182">
        <f>SUM(P165:P179)</f>
        <v>0</v>
      </c>
      <c r="Q164" s="181"/>
      <c r="R164" s="182">
        <f>SUM(R165:R179)</f>
        <v>0</v>
      </c>
      <c r="S164" s="181"/>
      <c r="T164" s="183">
        <f>SUM(T165:T179)</f>
        <v>0</v>
      </c>
      <c r="AR164" s="184" t="s">
        <v>25</v>
      </c>
      <c r="AT164" s="185" t="s">
        <v>76</v>
      </c>
      <c r="AU164" s="185" t="s">
        <v>25</v>
      </c>
      <c r="AY164" s="184" t="s">
        <v>138</v>
      </c>
      <c r="BK164" s="186">
        <f>SUM(BK165:BK179)</f>
        <v>0</v>
      </c>
    </row>
    <row r="165" spans="2:65" s="1" customFormat="1" ht="22.5" customHeight="1">
      <c r="B165" s="38"/>
      <c r="C165" s="189" t="s">
        <v>257</v>
      </c>
      <c r="D165" s="189" t="s">
        <v>141</v>
      </c>
      <c r="E165" s="190" t="s">
        <v>258</v>
      </c>
      <c r="F165" s="191" t="s">
        <v>259</v>
      </c>
      <c r="G165" s="192" t="s">
        <v>260</v>
      </c>
      <c r="H165" s="193">
        <v>0.423</v>
      </c>
      <c r="I165" s="194"/>
      <c r="J165" s="195">
        <f>ROUND(I165*H165,2)</f>
        <v>0</v>
      </c>
      <c r="K165" s="191" t="s">
        <v>145</v>
      </c>
      <c r="L165" s="58"/>
      <c r="M165" s="196" t="s">
        <v>24</v>
      </c>
      <c r="N165" s="197" t="s">
        <v>48</v>
      </c>
      <c r="O165" s="39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AR165" s="21" t="s">
        <v>146</v>
      </c>
      <c r="AT165" s="21" t="s">
        <v>141</v>
      </c>
      <c r="AU165" s="21" t="s">
        <v>86</v>
      </c>
      <c r="AY165" s="21" t="s">
        <v>138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21" t="s">
        <v>25</v>
      </c>
      <c r="BK165" s="200">
        <f>ROUND(I165*H165,2)</f>
        <v>0</v>
      </c>
      <c r="BL165" s="21" t="s">
        <v>146</v>
      </c>
      <c r="BM165" s="21" t="s">
        <v>261</v>
      </c>
    </row>
    <row r="166" spans="2:47" s="1" customFormat="1" ht="27">
      <c r="B166" s="38"/>
      <c r="C166" s="60"/>
      <c r="D166" s="201" t="s">
        <v>148</v>
      </c>
      <c r="E166" s="60"/>
      <c r="F166" s="202" t="s">
        <v>262</v>
      </c>
      <c r="G166" s="60"/>
      <c r="H166" s="60"/>
      <c r="I166" s="160"/>
      <c r="J166" s="60"/>
      <c r="K166" s="60"/>
      <c r="L166" s="58"/>
      <c r="M166" s="203"/>
      <c r="N166" s="39"/>
      <c r="O166" s="39"/>
      <c r="P166" s="39"/>
      <c r="Q166" s="39"/>
      <c r="R166" s="39"/>
      <c r="S166" s="39"/>
      <c r="T166" s="75"/>
      <c r="AT166" s="21" t="s">
        <v>148</v>
      </c>
      <c r="AU166" s="21" t="s">
        <v>86</v>
      </c>
    </row>
    <row r="167" spans="2:65" s="1" customFormat="1" ht="22.5" customHeight="1">
      <c r="B167" s="38"/>
      <c r="C167" s="189" t="s">
        <v>263</v>
      </c>
      <c r="D167" s="189" t="s">
        <v>141</v>
      </c>
      <c r="E167" s="190" t="s">
        <v>264</v>
      </c>
      <c r="F167" s="191" t="s">
        <v>265</v>
      </c>
      <c r="G167" s="192" t="s">
        <v>260</v>
      </c>
      <c r="H167" s="193">
        <v>0.423</v>
      </c>
      <c r="I167" s="194"/>
      <c r="J167" s="195">
        <f>ROUND(I167*H167,2)</f>
        <v>0</v>
      </c>
      <c r="K167" s="191" t="s">
        <v>145</v>
      </c>
      <c r="L167" s="58"/>
      <c r="M167" s="196" t="s">
        <v>24</v>
      </c>
      <c r="N167" s="197" t="s">
        <v>48</v>
      </c>
      <c r="O167" s="39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AR167" s="21" t="s">
        <v>146</v>
      </c>
      <c r="AT167" s="21" t="s">
        <v>141</v>
      </c>
      <c r="AU167" s="21" t="s">
        <v>86</v>
      </c>
      <c r="AY167" s="21" t="s">
        <v>138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1" t="s">
        <v>25</v>
      </c>
      <c r="BK167" s="200">
        <f>ROUND(I167*H167,2)</f>
        <v>0</v>
      </c>
      <c r="BL167" s="21" t="s">
        <v>146</v>
      </c>
      <c r="BM167" s="21" t="s">
        <v>266</v>
      </c>
    </row>
    <row r="168" spans="2:47" s="1" customFormat="1" ht="27">
      <c r="B168" s="38"/>
      <c r="C168" s="60"/>
      <c r="D168" s="201" t="s">
        <v>148</v>
      </c>
      <c r="E168" s="60"/>
      <c r="F168" s="202" t="s">
        <v>267</v>
      </c>
      <c r="G168" s="60"/>
      <c r="H168" s="60"/>
      <c r="I168" s="160"/>
      <c r="J168" s="60"/>
      <c r="K168" s="60"/>
      <c r="L168" s="58"/>
      <c r="M168" s="203"/>
      <c r="N168" s="39"/>
      <c r="O168" s="39"/>
      <c r="P168" s="39"/>
      <c r="Q168" s="39"/>
      <c r="R168" s="39"/>
      <c r="S168" s="39"/>
      <c r="T168" s="75"/>
      <c r="AT168" s="21" t="s">
        <v>148</v>
      </c>
      <c r="AU168" s="21" t="s">
        <v>86</v>
      </c>
    </row>
    <row r="169" spans="2:65" s="1" customFormat="1" ht="22.5" customHeight="1">
      <c r="B169" s="38"/>
      <c r="C169" s="189" t="s">
        <v>9</v>
      </c>
      <c r="D169" s="189" t="s">
        <v>141</v>
      </c>
      <c r="E169" s="190" t="s">
        <v>268</v>
      </c>
      <c r="F169" s="191" t="s">
        <v>269</v>
      </c>
      <c r="G169" s="192" t="s">
        <v>260</v>
      </c>
      <c r="H169" s="193">
        <v>5.922</v>
      </c>
      <c r="I169" s="194"/>
      <c r="J169" s="195">
        <f>ROUND(I169*H169,2)</f>
        <v>0</v>
      </c>
      <c r="K169" s="191" t="s">
        <v>145</v>
      </c>
      <c r="L169" s="58"/>
      <c r="M169" s="196" t="s">
        <v>24</v>
      </c>
      <c r="N169" s="197" t="s">
        <v>48</v>
      </c>
      <c r="O169" s="39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AR169" s="21" t="s">
        <v>146</v>
      </c>
      <c r="AT169" s="21" t="s">
        <v>141</v>
      </c>
      <c r="AU169" s="21" t="s">
        <v>86</v>
      </c>
      <c r="AY169" s="21" t="s">
        <v>138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21" t="s">
        <v>25</v>
      </c>
      <c r="BK169" s="200">
        <f>ROUND(I169*H169,2)</f>
        <v>0</v>
      </c>
      <c r="BL169" s="21" t="s">
        <v>146</v>
      </c>
      <c r="BM169" s="21" t="s">
        <v>270</v>
      </c>
    </row>
    <row r="170" spans="2:47" s="1" customFormat="1" ht="27">
      <c r="B170" s="38"/>
      <c r="C170" s="60"/>
      <c r="D170" s="201" t="s">
        <v>148</v>
      </c>
      <c r="E170" s="60"/>
      <c r="F170" s="202" t="s">
        <v>271</v>
      </c>
      <c r="G170" s="60"/>
      <c r="H170" s="60"/>
      <c r="I170" s="160"/>
      <c r="J170" s="60"/>
      <c r="K170" s="60"/>
      <c r="L170" s="58"/>
      <c r="M170" s="203"/>
      <c r="N170" s="39"/>
      <c r="O170" s="39"/>
      <c r="P170" s="39"/>
      <c r="Q170" s="39"/>
      <c r="R170" s="39"/>
      <c r="S170" s="39"/>
      <c r="T170" s="75"/>
      <c r="AT170" s="21" t="s">
        <v>148</v>
      </c>
      <c r="AU170" s="21" t="s">
        <v>86</v>
      </c>
    </row>
    <row r="171" spans="2:47" s="1" customFormat="1" ht="27">
      <c r="B171" s="38"/>
      <c r="C171" s="60"/>
      <c r="D171" s="201" t="s">
        <v>272</v>
      </c>
      <c r="E171" s="60"/>
      <c r="F171" s="225" t="s">
        <v>273</v>
      </c>
      <c r="G171" s="60"/>
      <c r="H171" s="60"/>
      <c r="I171" s="160"/>
      <c r="J171" s="60"/>
      <c r="K171" s="60"/>
      <c r="L171" s="58"/>
      <c r="M171" s="203"/>
      <c r="N171" s="39"/>
      <c r="O171" s="39"/>
      <c r="P171" s="39"/>
      <c r="Q171" s="39"/>
      <c r="R171" s="39"/>
      <c r="S171" s="39"/>
      <c r="T171" s="75"/>
      <c r="AT171" s="21" t="s">
        <v>272</v>
      </c>
      <c r="AU171" s="21" t="s">
        <v>86</v>
      </c>
    </row>
    <row r="172" spans="2:51" s="11" customFormat="1" ht="13.5">
      <c r="B172" s="204"/>
      <c r="C172" s="205"/>
      <c r="D172" s="201" t="s">
        <v>150</v>
      </c>
      <c r="E172" s="205"/>
      <c r="F172" s="207" t="s">
        <v>274</v>
      </c>
      <c r="G172" s="205"/>
      <c r="H172" s="208">
        <v>5.922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150</v>
      </c>
      <c r="AU172" s="214" t="s">
        <v>86</v>
      </c>
      <c r="AV172" s="11" t="s">
        <v>86</v>
      </c>
      <c r="AW172" s="11" t="s">
        <v>6</v>
      </c>
      <c r="AX172" s="11" t="s">
        <v>25</v>
      </c>
      <c r="AY172" s="214" t="s">
        <v>138</v>
      </c>
    </row>
    <row r="173" spans="2:65" s="1" customFormat="1" ht="22.5" customHeight="1">
      <c r="B173" s="38"/>
      <c r="C173" s="189" t="s">
        <v>275</v>
      </c>
      <c r="D173" s="189" t="s">
        <v>141</v>
      </c>
      <c r="E173" s="190" t="s">
        <v>276</v>
      </c>
      <c r="F173" s="191" t="s">
        <v>277</v>
      </c>
      <c r="G173" s="192" t="s">
        <v>260</v>
      </c>
      <c r="H173" s="193">
        <v>0.151</v>
      </c>
      <c r="I173" s="194"/>
      <c r="J173" s="195">
        <f>ROUND(I173*H173,2)</f>
        <v>0</v>
      </c>
      <c r="K173" s="191" t="s">
        <v>145</v>
      </c>
      <c r="L173" s="58"/>
      <c r="M173" s="196" t="s">
        <v>24</v>
      </c>
      <c r="N173" s="197" t="s">
        <v>48</v>
      </c>
      <c r="O173" s="39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AR173" s="21" t="s">
        <v>146</v>
      </c>
      <c r="AT173" s="21" t="s">
        <v>141</v>
      </c>
      <c r="AU173" s="21" t="s">
        <v>86</v>
      </c>
      <c r="AY173" s="21" t="s">
        <v>138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21" t="s">
        <v>25</v>
      </c>
      <c r="BK173" s="200">
        <f>ROUND(I173*H173,2)</f>
        <v>0</v>
      </c>
      <c r="BL173" s="21" t="s">
        <v>146</v>
      </c>
      <c r="BM173" s="21" t="s">
        <v>278</v>
      </c>
    </row>
    <row r="174" spans="2:47" s="1" customFormat="1" ht="13.5">
      <c r="B174" s="38"/>
      <c r="C174" s="60"/>
      <c r="D174" s="201" t="s">
        <v>148</v>
      </c>
      <c r="E174" s="60"/>
      <c r="F174" s="202" t="s">
        <v>279</v>
      </c>
      <c r="G174" s="60"/>
      <c r="H174" s="60"/>
      <c r="I174" s="160"/>
      <c r="J174" s="60"/>
      <c r="K174" s="60"/>
      <c r="L174" s="58"/>
      <c r="M174" s="203"/>
      <c r="N174" s="39"/>
      <c r="O174" s="39"/>
      <c r="P174" s="39"/>
      <c r="Q174" s="39"/>
      <c r="R174" s="39"/>
      <c r="S174" s="39"/>
      <c r="T174" s="75"/>
      <c r="AT174" s="21" t="s">
        <v>148</v>
      </c>
      <c r="AU174" s="21" t="s">
        <v>86</v>
      </c>
    </row>
    <row r="175" spans="2:51" s="11" customFormat="1" ht="13.5">
      <c r="B175" s="204"/>
      <c r="C175" s="205"/>
      <c r="D175" s="201" t="s">
        <v>150</v>
      </c>
      <c r="E175" s="206" t="s">
        <v>24</v>
      </c>
      <c r="F175" s="207" t="s">
        <v>280</v>
      </c>
      <c r="G175" s="205"/>
      <c r="H175" s="208">
        <v>0.423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150</v>
      </c>
      <c r="AU175" s="214" t="s">
        <v>86</v>
      </c>
      <c r="AV175" s="11" t="s">
        <v>86</v>
      </c>
      <c r="AW175" s="11" t="s">
        <v>40</v>
      </c>
      <c r="AX175" s="11" t="s">
        <v>77</v>
      </c>
      <c r="AY175" s="214" t="s">
        <v>138</v>
      </c>
    </row>
    <row r="176" spans="2:51" s="11" customFormat="1" ht="13.5">
      <c r="B176" s="204"/>
      <c r="C176" s="205"/>
      <c r="D176" s="201" t="s">
        <v>150</v>
      </c>
      <c r="E176" s="206" t="s">
        <v>24</v>
      </c>
      <c r="F176" s="207" t="s">
        <v>281</v>
      </c>
      <c r="G176" s="205"/>
      <c r="H176" s="208">
        <v>-0.272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150</v>
      </c>
      <c r="AU176" s="214" t="s">
        <v>86</v>
      </c>
      <c r="AV176" s="11" t="s">
        <v>86</v>
      </c>
      <c r="AW176" s="11" t="s">
        <v>40</v>
      </c>
      <c r="AX176" s="11" t="s">
        <v>77</v>
      </c>
      <c r="AY176" s="214" t="s">
        <v>138</v>
      </c>
    </row>
    <row r="177" spans="2:65" s="1" customFormat="1" ht="22.5" customHeight="1">
      <c r="B177" s="38"/>
      <c r="C177" s="189" t="s">
        <v>282</v>
      </c>
      <c r="D177" s="189" t="s">
        <v>141</v>
      </c>
      <c r="E177" s="190" t="s">
        <v>283</v>
      </c>
      <c r="F177" s="191" t="s">
        <v>284</v>
      </c>
      <c r="G177" s="192" t="s">
        <v>260</v>
      </c>
      <c r="H177" s="193">
        <v>0.272</v>
      </c>
      <c r="I177" s="194"/>
      <c r="J177" s="195">
        <f>ROUND(I177*H177,2)</f>
        <v>0</v>
      </c>
      <c r="K177" s="191" t="s">
        <v>145</v>
      </c>
      <c r="L177" s="58"/>
      <c r="M177" s="196" t="s">
        <v>24</v>
      </c>
      <c r="N177" s="197" t="s">
        <v>48</v>
      </c>
      <c r="O177" s="39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AR177" s="21" t="s">
        <v>146</v>
      </c>
      <c r="AT177" s="21" t="s">
        <v>141</v>
      </c>
      <c r="AU177" s="21" t="s">
        <v>86</v>
      </c>
      <c r="AY177" s="21" t="s">
        <v>138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21" t="s">
        <v>25</v>
      </c>
      <c r="BK177" s="200">
        <f>ROUND(I177*H177,2)</f>
        <v>0</v>
      </c>
      <c r="BL177" s="21" t="s">
        <v>146</v>
      </c>
      <c r="BM177" s="21" t="s">
        <v>285</v>
      </c>
    </row>
    <row r="178" spans="2:47" s="1" customFormat="1" ht="13.5">
      <c r="B178" s="38"/>
      <c r="C178" s="60"/>
      <c r="D178" s="201" t="s">
        <v>148</v>
      </c>
      <c r="E178" s="60"/>
      <c r="F178" s="202" t="s">
        <v>286</v>
      </c>
      <c r="G178" s="60"/>
      <c r="H178" s="60"/>
      <c r="I178" s="160"/>
      <c r="J178" s="60"/>
      <c r="K178" s="60"/>
      <c r="L178" s="58"/>
      <c r="M178" s="203"/>
      <c r="N178" s="39"/>
      <c r="O178" s="39"/>
      <c r="P178" s="39"/>
      <c r="Q178" s="39"/>
      <c r="R178" s="39"/>
      <c r="S178" s="39"/>
      <c r="T178" s="75"/>
      <c r="AT178" s="21" t="s">
        <v>148</v>
      </c>
      <c r="AU178" s="21" t="s">
        <v>86</v>
      </c>
    </row>
    <row r="179" spans="2:51" s="11" customFormat="1" ht="13.5">
      <c r="B179" s="204"/>
      <c r="C179" s="205"/>
      <c r="D179" s="201" t="s">
        <v>150</v>
      </c>
      <c r="E179" s="206" t="s">
        <v>24</v>
      </c>
      <c r="F179" s="207" t="s">
        <v>287</v>
      </c>
      <c r="G179" s="205"/>
      <c r="H179" s="208">
        <v>0.272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150</v>
      </c>
      <c r="AU179" s="214" t="s">
        <v>86</v>
      </c>
      <c r="AV179" s="11" t="s">
        <v>86</v>
      </c>
      <c r="AW179" s="11" t="s">
        <v>40</v>
      </c>
      <c r="AX179" s="11" t="s">
        <v>77</v>
      </c>
      <c r="AY179" s="214" t="s">
        <v>138</v>
      </c>
    </row>
    <row r="180" spans="2:63" s="10" customFormat="1" ht="29.25" customHeight="1">
      <c r="B180" s="173"/>
      <c r="C180" s="174"/>
      <c r="D180" s="175" t="s">
        <v>76</v>
      </c>
      <c r="E180" s="187" t="s">
        <v>288</v>
      </c>
      <c r="F180" s="187" t="s">
        <v>289</v>
      </c>
      <c r="G180" s="174"/>
      <c r="H180" s="174"/>
      <c r="I180" s="177"/>
      <c r="J180" s="188">
        <f>BK180</f>
        <v>0</v>
      </c>
      <c r="K180" s="174"/>
      <c r="L180" s="179"/>
      <c r="M180" s="180"/>
      <c r="N180" s="181"/>
      <c r="O180" s="181"/>
      <c r="P180" s="182">
        <f>SUM(P181:P182)</f>
        <v>0</v>
      </c>
      <c r="Q180" s="181"/>
      <c r="R180" s="182">
        <f>SUM(R181:R182)</f>
        <v>0</v>
      </c>
      <c r="S180" s="181"/>
      <c r="T180" s="183">
        <f>SUM(T181:T182)</f>
        <v>0</v>
      </c>
      <c r="AR180" s="184" t="s">
        <v>25</v>
      </c>
      <c r="AT180" s="185" t="s">
        <v>76</v>
      </c>
      <c r="AU180" s="185" t="s">
        <v>25</v>
      </c>
      <c r="AY180" s="184" t="s">
        <v>138</v>
      </c>
      <c r="BK180" s="186">
        <f>SUM(BK181:BK182)</f>
        <v>0</v>
      </c>
    </row>
    <row r="181" spans="2:65" s="1" customFormat="1" ht="14.25" customHeight="1">
      <c r="B181" s="38"/>
      <c r="C181" s="189" t="s">
        <v>290</v>
      </c>
      <c r="D181" s="189" t="s">
        <v>141</v>
      </c>
      <c r="E181" s="190" t="s">
        <v>291</v>
      </c>
      <c r="F181" s="191" t="s">
        <v>292</v>
      </c>
      <c r="G181" s="192" t="s">
        <v>260</v>
      </c>
      <c r="H181" s="193">
        <v>2.939</v>
      </c>
      <c r="I181" s="194"/>
      <c r="J181" s="195">
        <f>ROUND(I181*H181,2)</f>
        <v>0</v>
      </c>
      <c r="K181" s="191" t="s">
        <v>145</v>
      </c>
      <c r="L181" s="58"/>
      <c r="M181" s="196" t="s">
        <v>24</v>
      </c>
      <c r="N181" s="197" t="s">
        <v>48</v>
      </c>
      <c r="O181" s="39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AR181" s="21" t="s">
        <v>146</v>
      </c>
      <c r="AT181" s="21" t="s">
        <v>141</v>
      </c>
      <c r="AU181" s="21" t="s">
        <v>86</v>
      </c>
      <c r="AY181" s="21" t="s">
        <v>138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1" t="s">
        <v>25</v>
      </c>
      <c r="BK181" s="200">
        <f>ROUND(I181*H181,2)</f>
        <v>0</v>
      </c>
      <c r="BL181" s="21" t="s">
        <v>146</v>
      </c>
      <c r="BM181" s="21" t="s">
        <v>293</v>
      </c>
    </row>
    <row r="182" spans="2:47" s="1" customFormat="1" ht="40.5">
      <c r="B182" s="38"/>
      <c r="C182" s="60"/>
      <c r="D182" s="201" t="s">
        <v>148</v>
      </c>
      <c r="E182" s="60"/>
      <c r="F182" s="202" t="s">
        <v>294</v>
      </c>
      <c r="G182" s="60"/>
      <c r="H182" s="60"/>
      <c r="I182" s="160"/>
      <c r="J182" s="60"/>
      <c r="K182" s="60"/>
      <c r="L182" s="58"/>
      <c r="M182" s="203"/>
      <c r="N182" s="39"/>
      <c r="O182" s="39"/>
      <c r="P182" s="39"/>
      <c r="Q182" s="39"/>
      <c r="R182" s="39"/>
      <c r="S182" s="39"/>
      <c r="T182" s="75"/>
      <c r="AT182" s="21" t="s">
        <v>148</v>
      </c>
      <c r="AU182" s="21" t="s">
        <v>86</v>
      </c>
    </row>
    <row r="183" spans="2:63" s="10" customFormat="1" ht="36.75" customHeight="1">
      <c r="B183" s="173"/>
      <c r="C183" s="174"/>
      <c r="D183" s="175" t="s">
        <v>76</v>
      </c>
      <c r="E183" s="176" t="s">
        <v>295</v>
      </c>
      <c r="F183" s="176" t="s">
        <v>296</v>
      </c>
      <c r="G183" s="174"/>
      <c r="H183" s="174"/>
      <c r="I183" s="177"/>
      <c r="J183" s="178">
        <f>BK183</f>
        <v>0</v>
      </c>
      <c r="K183" s="174"/>
      <c r="L183" s="179"/>
      <c r="M183" s="180"/>
      <c r="N183" s="181"/>
      <c r="O183" s="181"/>
      <c r="P183" s="182">
        <f>P184+P192+P205+P233+P245</f>
        <v>0</v>
      </c>
      <c r="Q183" s="181"/>
      <c r="R183" s="182">
        <f>R184+R192+R205+R233+R245</f>
        <v>0.9137832390620001</v>
      </c>
      <c r="S183" s="181"/>
      <c r="T183" s="183">
        <f>T184+T192+T205+T233+T245</f>
        <v>0.112</v>
      </c>
      <c r="AR183" s="184" t="s">
        <v>86</v>
      </c>
      <c r="AT183" s="185" t="s">
        <v>76</v>
      </c>
      <c r="AU183" s="185" t="s">
        <v>77</v>
      </c>
      <c r="AY183" s="184" t="s">
        <v>138</v>
      </c>
      <c r="BK183" s="186">
        <f>BK184+BK192+BK205+BK233+BK245</f>
        <v>0</v>
      </c>
    </row>
    <row r="184" spans="2:63" s="10" customFormat="1" ht="19.5" customHeight="1">
      <c r="B184" s="173"/>
      <c r="C184" s="174"/>
      <c r="D184" s="175" t="s">
        <v>76</v>
      </c>
      <c r="E184" s="187" t="s">
        <v>297</v>
      </c>
      <c r="F184" s="187" t="s">
        <v>298</v>
      </c>
      <c r="G184" s="174"/>
      <c r="H184" s="174"/>
      <c r="I184" s="177"/>
      <c r="J184" s="188">
        <f>BK184</f>
        <v>0</v>
      </c>
      <c r="K184" s="174"/>
      <c r="L184" s="179"/>
      <c r="M184" s="180"/>
      <c r="N184" s="181"/>
      <c r="O184" s="181"/>
      <c r="P184" s="182">
        <f>SUM(P185:P191)</f>
        <v>0</v>
      </c>
      <c r="Q184" s="181"/>
      <c r="R184" s="182">
        <f>SUM(R185:R191)</f>
        <v>0.4087073280000001</v>
      </c>
      <c r="S184" s="181"/>
      <c r="T184" s="183">
        <f>SUM(T185:T191)</f>
        <v>0</v>
      </c>
      <c r="AR184" s="184" t="s">
        <v>86</v>
      </c>
      <c r="AT184" s="185" t="s">
        <v>76</v>
      </c>
      <c r="AU184" s="185" t="s">
        <v>25</v>
      </c>
      <c r="AY184" s="184" t="s">
        <v>138</v>
      </c>
      <c r="BK184" s="186">
        <f>SUM(BK185:BK191)</f>
        <v>0</v>
      </c>
    </row>
    <row r="185" spans="2:65" s="1" customFormat="1" ht="22.5" customHeight="1">
      <c r="B185" s="38"/>
      <c r="C185" s="189" t="s">
        <v>299</v>
      </c>
      <c r="D185" s="189" t="s">
        <v>141</v>
      </c>
      <c r="E185" s="190" t="s">
        <v>300</v>
      </c>
      <c r="F185" s="191" t="s">
        <v>301</v>
      </c>
      <c r="G185" s="192" t="s">
        <v>144</v>
      </c>
      <c r="H185" s="193">
        <v>35.52</v>
      </c>
      <c r="I185" s="194"/>
      <c r="J185" s="195">
        <f>ROUND(I185*H185,2)</f>
        <v>0</v>
      </c>
      <c r="K185" s="191" t="s">
        <v>145</v>
      </c>
      <c r="L185" s="58"/>
      <c r="M185" s="196" t="s">
        <v>24</v>
      </c>
      <c r="N185" s="197" t="s">
        <v>48</v>
      </c>
      <c r="O185" s="39"/>
      <c r="P185" s="198">
        <f>O185*H185</f>
        <v>0</v>
      </c>
      <c r="Q185" s="198">
        <v>0.0113094</v>
      </c>
      <c r="R185" s="198">
        <f>Q185*H185</f>
        <v>0.40170988800000007</v>
      </c>
      <c r="S185" s="198">
        <v>0</v>
      </c>
      <c r="T185" s="199">
        <f>S185*H185</f>
        <v>0</v>
      </c>
      <c r="AR185" s="21" t="s">
        <v>237</v>
      </c>
      <c r="AT185" s="21" t="s">
        <v>141</v>
      </c>
      <c r="AU185" s="21" t="s">
        <v>86</v>
      </c>
      <c r="AY185" s="21" t="s">
        <v>138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21" t="s">
        <v>25</v>
      </c>
      <c r="BK185" s="200">
        <f>ROUND(I185*H185,2)</f>
        <v>0</v>
      </c>
      <c r="BL185" s="21" t="s">
        <v>237</v>
      </c>
      <c r="BM185" s="21" t="s">
        <v>302</v>
      </c>
    </row>
    <row r="186" spans="2:47" s="1" customFormat="1" ht="27">
      <c r="B186" s="38"/>
      <c r="C186" s="60"/>
      <c r="D186" s="201" t="s">
        <v>148</v>
      </c>
      <c r="E186" s="60"/>
      <c r="F186" s="202" t="s">
        <v>303</v>
      </c>
      <c r="G186" s="60"/>
      <c r="H186" s="60"/>
      <c r="I186" s="160"/>
      <c r="J186" s="60"/>
      <c r="K186" s="60"/>
      <c r="L186" s="58"/>
      <c r="M186" s="203"/>
      <c r="N186" s="39"/>
      <c r="O186" s="39"/>
      <c r="P186" s="39"/>
      <c r="Q186" s="39"/>
      <c r="R186" s="39"/>
      <c r="S186" s="39"/>
      <c r="T186" s="75"/>
      <c r="AT186" s="21" t="s">
        <v>148</v>
      </c>
      <c r="AU186" s="21" t="s">
        <v>86</v>
      </c>
    </row>
    <row r="187" spans="2:51" s="11" customFormat="1" ht="13.5">
      <c r="B187" s="204"/>
      <c r="C187" s="205"/>
      <c r="D187" s="201" t="s">
        <v>150</v>
      </c>
      <c r="E187" s="206" t="s">
        <v>24</v>
      </c>
      <c r="F187" s="207" t="s">
        <v>304</v>
      </c>
      <c r="G187" s="205"/>
      <c r="H187" s="208">
        <v>35.52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150</v>
      </c>
      <c r="AU187" s="214" t="s">
        <v>86</v>
      </c>
      <c r="AV187" s="11" t="s">
        <v>86</v>
      </c>
      <c r="AW187" s="11" t="s">
        <v>40</v>
      </c>
      <c r="AX187" s="11" t="s">
        <v>77</v>
      </c>
      <c r="AY187" s="214" t="s">
        <v>138</v>
      </c>
    </row>
    <row r="188" spans="2:65" s="1" customFormat="1" ht="22.5" customHeight="1">
      <c r="B188" s="38"/>
      <c r="C188" s="189" t="s">
        <v>305</v>
      </c>
      <c r="D188" s="189" t="s">
        <v>141</v>
      </c>
      <c r="E188" s="190" t="s">
        <v>306</v>
      </c>
      <c r="F188" s="191" t="s">
        <v>307</v>
      </c>
      <c r="G188" s="192" t="s">
        <v>144</v>
      </c>
      <c r="H188" s="193">
        <v>35.52</v>
      </c>
      <c r="I188" s="194"/>
      <c r="J188" s="195">
        <f>ROUND(I188*H188,2)</f>
        <v>0</v>
      </c>
      <c r="K188" s="191" t="s">
        <v>145</v>
      </c>
      <c r="L188" s="58"/>
      <c r="M188" s="196" t="s">
        <v>24</v>
      </c>
      <c r="N188" s="197" t="s">
        <v>48</v>
      </c>
      <c r="O188" s="39"/>
      <c r="P188" s="198">
        <f>O188*H188</f>
        <v>0</v>
      </c>
      <c r="Q188" s="198">
        <v>0.000197</v>
      </c>
      <c r="R188" s="198">
        <f>Q188*H188</f>
        <v>0.006997440000000001</v>
      </c>
      <c r="S188" s="198">
        <v>0</v>
      </c>
      <c r="T188" s="199">
        <f>S188*H188</f>
        <v>0</v>
      </c>
      <c r="AR188" s="21" t="s">
        <v>237</v>
      </c>
      <c r="AT188" s="21" t="s">
        <v>141</v>
      </c>
      <c r="AU188" s="21" t="s">
        <v>86</v>
      </c>
      <c r="AY188" s="21" t="s">
        <v>138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21" t="s">
        <v>25</v>
      </c>
      <c r="BK188" s="200">
        <f>ROUND(I188*H188,2)</f>
        <v>0</v>
      </c>
      <c r="BL188" s="21" t="s">
        <v>237</v>
      </c>
      <c r="BM188" s="21" t="s">
        <v>308</v>
      </c>
    </row>
    <row r="189" spans="2:47" s="1" customFormat="1" ht="13.5">
      <c r="B189" s="38"/>
      <c r="C189" s="60"/>
      <c r="D189" s="201" t="s">
        <v>148</v>
      </c>
      <c r="E189" s="60"/>
      <c r="F189" s="202" t="s">
        <v>309</v>
      </c>
      <c r="G189" s="60"/>
      <c r="H189" s="60"/>
      <c r="I189" s="160"/>
      <c r="J189" s="60"/>
      <c r="K189" s="60"/>
      <c r="L189" s="58"/>
      <c r="M189" s="203"/>
      <c r="N189" s="39"/>
      <c r="O189" s="39"/>
      <c r="P189" s="39"/>
      <c r="Q189" s="39"/>
      <c r="R189" s="39"/>
      <c r="S189" s="39"/>
      <c r="T189" s="75"/>
      <c r="AT189" s="21" t="s">
        <v>148</v>
      </c>
      <c r="AU189" s="21" t="s">
        <v>86</v>
      </c>
    </row>
    <row r="190" spans="2:65" s="1" customFormat="1" ht="14.25" customHeight="1">
      <c r="B190" s="38"/>
      <c r="C190" s="189" t="s">
        <v>310</v>
      </c>
      <c r="D190" s="189" t="s">
        <v>141</v>
      </c>
      <c r="E190" s="190" t="s">
        <v>311</v>
      </c>
      <c r="F190" s="191" t="s">
        <v>312</v>
      </c>
      <c r="G190" s="192" t="s">
        <v>260</v>
      </c>
      <c r="H190" s="193">
        <v>0.409</v>
      </c>
      <c r="I190" s="194"/>
      <c r="J190" s="195">
        <f>ROUND(I190*H190,2)</f>
        <v>0</v>
      </c>
      <c r="K190" s="191" t="s">
        <v>145</v>
      </c>
      <c r="L190" s="58"/>
      <c r="M190" s="196" t="s">
        <v>24</v>
      </c>
      <c r="N190" s="197" t="s">
        <v>48</v>
      </c>
      <c r="O190" s="39"/>
      <c r="P190" s="198">
        <f>O190*H190</f>
        <v>0</v>
      </c>
      <c r="Q190" s="198">
        <v>0</v>
      </c>
      <c r="R190" s="198">
        <f>Q190*H190</f>
        <v>0</v>
      </c>
      <c r="S190" s="198">
        <v>0</v>
      </c>
      <c r="T190" s="199">
        <f>S190*H190</f>
        <v>0</v>
      </c>
      <c r="AR190" s="21" t="s">
        <v>237</v>
      </c>
      <c r="AT190" s="21" t="s">
        <v>141</v>
      </c>
      <c r="AU190" s="21" t="s">
        <v>86</v>
      </c>
      <c r="AY190" s="21" t="s">
        <v>138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21" t="s">
        <v>25</v>
      </c>
      <c r="BK190" s="200">
        <f>ROUND(I190*H190,2)</f>
        <v>0</v>
      </c>
      <c r="BL190" s="21" t="s">
        <v>237</v>
      </c>
      <c r="BM190" s="21" t="s">
        <v>313</v>
      </c>
    </row>
    <row r="191" spans="2:47" s="1" customFormat="1" ht="27">
      <c r="B191" s="38"/>
      <c r="C191" s="60"/>
      <c r="D191" s="201" t="s">
        <v>148</v>
      </c>
      <c r="E191" s="60"/>
      <c r="F191" s="202" t="s">
        <v>314</v>
      </c>
      <c r="G191" s="60"/>
      <c r="H191" s="60"/>
      <c r="I191" s="160"/>
      <c r="J191" s="60"/>
      <c r="K191" s="60"/>
      <c r="L191" s="58"/>
      <c r="M191" s="203"/>
      <c r="N191" s="39"/>
      <c r="O191" s="39"/>
      <c r="P191" s="39"/>
      <c r="Q191" s="39"/>
      <c r="R191" s="39"/>
      <c r="S191" s="39"/>
      <c r="T191" s="75"/>
      <c r="AT191" s="21" t="s">
        <v>148</v>
      </c>
      <c r="AU191" s="21" t="s">
        <v>86</v>
      </c>
    </row>
    <row r="192" spans="2:63" s="10" customFormat="1" ht="29.25" customHeight="1">
      <c r="B192" s="173"/>
      <c r="C192" s="174"/>
      <c r="D192" s="175" t="s">
        <v>76</v>
      </c>
      <c r="E192" s="187" t="s">
        <v>315</v>
      </c>
      <c r="F192" s="187" t="s">
        <v>316</v>
      </c>
      <c r="G192" s="174"/>
      <c r="H192" s="174"/>
      <c r="I192" s="177"/>
      <c r="J192" s="188">
        <f>BK192</f>
        <v>0</v>
      </c>
      <c r="K192" s="174"/>
      <c r="L192" s="179"/>
      <c r="M192" s="180"/>
      <c r="N192" s="181"/>
      <c r="O192" s="181"/>
      <c r="P192" s="182">
        <f>SUM(P193:P204)</f>
        <v>0</v>
      </c>
      <c r="Q192" s="181"/>
      <c r="R192" s="182">
        <f>SUM(R193:R204)</f>
        <v>0</v>
      </c>
      <c r="S192" s="181"/>
      <c r="T192" s="183">
        <f>SUM(T193:T204)</f>
        <v>0.112</v>
      </c>
      <c r="AR192" s="184" t="s">
        <v>86</v>
      </c>
      <c r="AT192" s="185" t="s">
        <v>76</v>
      </c>
      <c r="AU192" s="185" t="s">
        <v>25</v>
      </c>
      <c r="AY192" s="184" t="s">
        <v>138</v>
      </c>
      <c r="BK192" s="186">
        <f>SUM(BK193:BK204)</f>
        <v>0</v>
      </c>
    </row>
    <row r="193" spans="2:65" s="1" customFormat="1" ht="22.5" customHeight="1">
      <c r="B193" s="38"/>
      <c r="C193" s="189" t="s">
        <v>317</v>
      </c>
      <c r="D193" s="189" t="s">
        <v>141</v>
      </c>
      <c r="E193" s="190" t="s">
        <v>318</v>
      </c>
      <c r="F193" s="191" t="s">
        <v>319</v>
      </c>
      <c r="G193" s="192" t="s">
        <v>320</v>
      </c>
      <c r="H193" s="193">
        <v>3</v>
      </c>
      <c r="I193" s="194"/>
      <c r="J193" s="195">
        <f>ROUND(I193*H193,2)</f>
        <v>0</v>
      </c>
      <c r="K193" s="191" t="s">
        <v>145</v>
      </c>
      <c r="L193" s="58"/>
      <c r="M193" s="196" t="s">
        <v>24</v>
      </c>
      <c r="N193" s="197" t="s">
        <v>48</v>
      </c>
      <c r="O193" s="39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AR193" s="21" t="s">
        <v>237</v>
      </c>
      <c r="AT193" s="21" t="s">
        <v>141</v>
      </c>
      <c r="AU193" s="21" t="s">
        <v>86</v>
      </c>
      <c r="AY193" s="21" t="s">
        <v>138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21" t="s">
        <v>25</v>
      </c>
      <c r="BK193" s="200">
        <f>ROUND(I193*H193,2)</f>
        <v>0</v>
      </c>
      <c r="BL193" s="21" t="s">
        <v>237</v>
      </c>
      <c r="BM193" s="21" t="s">
        <v>321</v>
      </c>
    </row>
    <row r="194" spans="2:47" s="1" customFormat="1" ht="27">
      <c r="B194" s="38"/>
      <c r="C194" s="60"/>
      <c r="D194" s="201" t="s">
        <v>148</v>
      </c>
      <c r="E194" s="60"/>
      <c r="F194" s="202" t="s">
        <v>322</v>
      </c>
      <c r="G194" s="60"/>
      <c r="H194" s="60"/>
      <c r="I194" s="160"/>
      <c r="J194" s="60"/>
      <c r="K194" s="60"/>
      <c r="L194" s="58"/>
      <c r="M194" s="203"/>
      <c r="N194" s="39"/>
      <c r="O194" s="39"/>
      <c r="P194" s="39"/>
      <c r="Q194" s="39"/>
      <c r="R194" s="39"/>
      <c r="S194" s="39"/>
      <c r="T194" s="75"/>
      <c r="AT194" s="21" t="s">
        <v>148</v>
      </c>
      <c r="AU194" s="21" t="s">
        <v>86</v>
      </c>
    </row>
    <row r="195" spans="2:65" s="1" customFormat="1" ht="14.25" customHeight="1">
      <c r="B195" s="38"/>
      <c r="C195" s="189" t="s">
        <v>323</v>
      </c>
      <c r="D195" s="189" t="s">
        <v>141</v>
      </c>
      <c r="E195" s="190" t="s">
        <v>324</v>
      </c>
      <c r="F195" s="191" t="s">
        <v>325</v>
      </c>
      <c r="G195" s="192" t="s">
        <v>320</v>
      </c>
      <c r="H195" s="193">
        <v>4</v>
      </c>
      <c r="I195" s="194"/>
      <c r="J195" s="195">
        <f>ROUND(I195*H195,2)</f>
        <v>0</v>
      </c>
      <c r="K195" s="191" t="s">
        <v>145</v>
      </c>
      <c r="L195" s="58"/>
      <c r="M195" s="196" t="s">
        <v>24</v>
      </c>
      <c r="N195" s="197" t="s">
        <v>48</v>
      </c>
      <c r="O195" s="39"/>
      <c r="P195" s="198">
        <f>O195*H195</f>
        <v>0</v>
      </c>
      <c r="Q195" s="198">
        <v>0</v>
      </c>
      <c r="R195" s="198">
        <f>Q195*H195</f>
        <v>0</v>
      </c>
      <c r="S195" s="198">
        <v>0.028</v>
      </c>
      <c r="T195" s="199">
        <f>S195*H195</f>
        <v>0.112</v>
      </c>
      <c r="AR195" s="21" t="s">
        <v>237</v>
      </c>
      <c r="AT195" s="21" t="s">
        <v>141</v>
      </c>
      <c r="AU195" s="21" t="s">
        <v>86</v>
      </c>
      <c r="AY195" s="21" t="s">
        <v>138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21" t="s">
        <v>25</v>
      </c>
      <c r="BK195" s="200">
        <f>ROUND(I195*H195,2)</f>
        <v>0</v>
      </c>
      <c r="BL195" s="21" t="s">
        <v>237</v>
      </c>
      <c r="BM195" s="21" t="s">
        <v>326</v>
      </c>
    </row>
    <row r="196" spans="2:47" s="1" customFormat="1" ht="27">
      <c r="B196" s="38"/>
      <c r="C196" s="60"/>
      <c r="D196" s="201" t="s">
        <v>148</v>
      </c>
      <c r="E196" s="60"/>
      <c r="F196" s="202" t="s">
        <v>327</v>
      </c>
      <c r="G196" s="60"/>
      <c r="H196" s="60"/>
      <c r="I196" s="160"/>
      <c r="J196" s="60"/>
      <c r="K196" s="60"/>
      <c r="L196" s="58"/>
      <c r="M196" s="203"/>
      <c r="N196" s="39"/>
      <c r="O196" s="39"/>
      <c r="P196" s="39"/>
      <c r="Q196" s="39"/>
      <c r="R196" s="39"/>
      <c r="S196" s="39"/>
      <c r="T196" s="75"/>
      <c r="AT196" s="21" t="s">
        <v>148</v>
      </c>
      <c r="AU196" s="21" t="s">
        <v>86</v>
      </c>
    </row>
    <row r="197" spans="2:51" s="11" customFormat="1" ht="13.5">
      <c r="B197" s="204"/>
      <c r="C197" s="205"/>
      <c r="D197" s="201" t="s">
        <v>150</v>
      </c>
      <c r="E197" s="206" t="s">
        <v>24</v>
      </c>
      <c r="F197" s="207" t="s">
        <v>328</v>
      </c>
      <c r="G197" s="205"/>
      <c r="H197" s="208">
        <v>4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150</v>
      </c>
      <c r="AU197" s="214" t="s">
        <v>86</v>
      </c>
      <c r="AV197" s="11" t="s">
        <v>86</v>
      </c>
      <c r="AW197" s="11" t="s">
        <v>40</v>
      </c>
      <c r="AX197" s="11" t="s">
        <v>77</v>
      </c>
      <c r="AY197" s="214" t="s">
        <v>138</v>
      </c>
    </row>
    <row r="198" spans="2:65" s="1" customFormat="1" ht="22.5" customHeight="1">
      <c r="B198" s="38"/>
      <c r="C198" s="189" t="s">
        <v>329</v>
      </c>
      <c r="D198" s="189" t="s">
        <v>141</v>
      </c>
      <c r="E198" s="190" t="s">
        <v>330</v>
      </c>
      <c r="F198" s="191" t="s">
        <v>331</v>
      </c>
      <c r="G198" s="192" t="s">
        <v>320</v>
      </c>
      <c r="H198" s="193">
        <v>2</v>
      </c>
      <c r="I198" s="194"/>
      <c r="J198" s="195">
        <f>ROUND(I198*H198,2)</f>
        <v>0</v>
      </c>
      <c r="K198" s="191" t="s">
        <v>145</v>
      </c>
      <c r="L198" s="58"/>
      <c r="M198" s="196" t="s">
        <v>24</v>
      </c>
      <c r="N198" s="197" t="s">
        <v>48</v>
      </c>
      <c r="O198" s="39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AR198" s="21" t="s">
        <v>237</v>
      </c>
      <c r="AT198" s="21" t="s">
        <v>141</v>
      </c>
      <c r="AU198" s="21" t="s">
        <v>86</v>
      </c>
      <c r="AY198" s="21" t="s">
        <v>138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1" t="s">
        <v>25</v>
      </c>
      <c r="BK198" s="200">
        <f>ROUND(I198*H198,2)</f>
        <v>0</v>
      </c>
      <c r="BL198" s="21" t="s">
        <v>237</v>
      </c>
      <c r="BM198" s="21" t="s">
        <v>332</v>
      </c>
    </row>
    <row r="199" spans="2:47" s="1" customFormat="1" ht="27">
      <c r="B199" s="38"/>
      <c r="C199" s="60"/>
      <c r="D199" s="201" t="s">
        <v>148</v>
      </c>
      <c r="E199" s="60"/>
      <c r="F199" s="202" t="s">
        <v>333</v>
      </c>
      <c r="G199" s="60"/>
      <c r="H199" s="60"/>
      <c r="I199" s="160"/>
      <c r="J199" s="60"/>
      <c r="K199" s="60"/>
      <c r="L199" s="58"/>
      <c r="M199" s="203"/>
      <c r="N199" s="39"/>
      <c r="O199" s="39"/>
      <c r="P199" s="39"/>
      <c r="Q199" s="39"/>
      <c r="R199" s="39"/>
      <c r="S199" s="39"/>
      <c r="T199" s="75"/>
      <c r="AT199" s="21" t="s">
        <v>148</v>
      </c>
      <c r="AU199" s="21" t="s">
        <v>86</v>
      </c>
    </row>
    <row r="200" spans="2:65" s="1" customFormat="1" ht="22.5" customHeight="1">
      <c r="B200" s="38"/>
      <c r="C200" s="189" t="s">
        <v>334</v>
      </c>
      <c r="D200" s="189" t="s">
        <v>141</v>
      </c>
      <c r="E200" s="190" t="s">
        <v>335</v>
      </c>
      <c r="F200" s="191" t="s">
        <v>336</v>
      </c>
      <c r="G200" s="192" t="s">
        <v>320</v>
      </c>
      <c r="H200" s="193">
        <v>6</v>
      </c>
      <c r="I200" s="194"/>
      <c r="J200" s="195">
        <f>ROUND(I200*H200,2)</f>
        <v>0</v>
      </c>
      <c r="K200" s="191" t="s">
        <v>145</v>
      </c>
      <c r="L200" s="58"/>
      <c r="M200" s="196" t="s">
        <v>24</v>
      </c>
      <c r="N200" s="197" t="s">
        <v>48</v>
      </c>
      <c r="O200" s="39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AR200" s="21" t="s">
        <v>237</v>
      </c>
      <c r="AT200" s="21" t="s">
        <v>141</v>
      </c>
      <c r="AU200" s="21" t="s">
        <v>86</v>
      </c>
      <c r="AY200" s="21" t="s">
        <v>138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21" t="s">
        <v>25</v>
      </c>
      <c r="BK200" s="200">
        <f>ROUND(I200*H200,2)</f>
        <v>0</v>
      </c>
      <c r="BL200" s="21" t="s">
        <v>237</v>
      </c>
      <c r="BM200" s="21" t="s">
        <v>337</v>
      </c>
    </row>
    <row r="201" spans="2:47" s="1" customFormat="1" ht="27">
      <c r="B201" s="38"/>
      <c r="C201" s="60"/>
      <c r="D201" s="201" t="s">
        <v>148</v>
      </c>
      <c r="E201" s="60"/>
      <c r="F201" s="202" t="s">
        <v>338</v>
      </c>
      <c r="G201" s="60"/>
      <c r="H201" s="60"/>
      <c r="I201" s="160"/>
      <c r="J201" s="60"/>
      <c r="K201" s="60"/>
      <c r="L201" s="58"/>
      <c r="M201" s="203"/>
      <c r="N201" s="39"/>
      <c r="O201" s="39"/>
      <c r="P201" s="39"/>
      <c r="Q201" s="39"/>
      <c r="R201" s="39"/>
      <c r="S201" s="39"/>
      <c r="T201" s="75"/>
      <c r="AT201" s="21" t="s">
        <v>148</v>
      </c>
      <c r="AU201" s="21" t="s">
        <v>86</v>
      </c>
    </row>
    <row r="202" spans="2:51" s="11" customFormat="1" ht="13.5">
      <c r="B202" s="204"/>
      <c r="C202" s="205"/>
      <c r="D202" s="201" t="s">
        <v>150</v>
      </c>
      <c r="E202" s="206" t="s">
        <v>24</v>
      </c>
      <c r="F202" s="207" t="s">
        <v>339</v>
      </c>
      <c r="G202" s="205"/>
      <c r="H202" s="208">
        <v>6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150</v>
      </c>
      <c r="AU202" s="214" t="s">
        <v>86</v>
      </c>
      <c r="AV202" s="11" t="s">
        <v>86</v>
      </c>
      <c r="AW202" s="11" t="s">
        <v>40</v>
      </c>
      <c r="AX202" s="11" t="s">
        <v>77</v>
      </c>
      <c r="AY202" s="214" t="s">
        <v>138</v>
      </c>
    </row>
    <row r="203" spans="2:65" s="1" customFormat="1" ht="22.5" customHeight="1">
      <c r="B203" s="38"/>
      <c r="C203" s="189" t="s">
        <v>340</v>
      </c>
      <c r="D203" s="189" t="s">
        <v>141</v>
      </c>
      <c r="E203" s="190" t="s">
        <v>341</v>
      </c>
      <c r="F203" s="191" t="s">
        <v>342</v>
      </c>
      <c r="G203" s="192" t="s">
        <v>260</v>
      </c>
      <c r="H203" s="193">
        <v>0.001</v>
      </c>
      <c r="I203" s="194"/>
      <c r="J203" s="195">
        <f>ROUND(I203*H203,2)</f>
        <v>0</v>
      </c>
      <c r="K203" s="191" t="s">
        <v>145</v>
      </c>
      <c r="L203" s="58"/>
      <c r="M203" s="196" t="s">
        <v>24</v>
      </c>
      <c r="N203" s="197" t="s">
        <v>48</v>
      </c>
      <c r="O203" s="39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AR203" s="21" t="s">
        <v>237</v>
      </c>
      <c r="AT203" s="21" t="s">
        <v>141</v>
      </c>
      <c r="AU203" s="21" t="s">
        <v>86</v>
      </c>
      <c r="AY203" s="21" t="s">
        <v>138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21" t="s">
        <v>25</v>
      </c>
      <c r="BK203" s="200">
        <f>ROUND(I203*H203,2)</f>
        <v>0</v>
      </c>
      <c r="BL203" s="21" t="s">
        <v>237</v>
      </c>
      <c r="BM203" s="21" t="s">
        <v>343</v>
      </c>
    </row>
    <row r="204" spans="2:47" s="1" customFormat="1" ht="27">
      <c r="B204" s="38"/>
      <c r="C204" s="60"/>
      <c r="D204" s="201" t="s">
        <v>148</v>
      </c>
      <c r="E204" s="60"/>
      <c r="F204" s="202" t="s">
        <v>344</v>
      </c>
      <c r="G204" s="60"/>
      <c r="H204" s="60"/>
      <c r="I204" s="160"/>
      <c r="J204" s="60"/>
      <c r="K204" s="60"/>
      <c r="L204" s="58"/>
      <c r="M204" s="203"/>
      <c r="N204" s="39"/>
      <c r="O204" s="39"/>
      <c r="P204" s="39"/>
      <c r="Q204" s="39"/>
      <c r="R204" s="39"/>
      <c r="S204" s="39"/>
      <c r="T204" s="75"/>
      <c r="AT204" s="21" t="s">
        <v>148</v>
      </c>
      <c r="AU204" s="21" t="s">
        <v>86</v>
      </c>
    </row>
    <row r="205" spans="2:63" s="10" customFormat="1" ht="29.25" customHeight="1">
      <c r="B205" s="173"/>
      <c r="C205" s="174"/>
      <c r="D205" s="175" t="s">
        <v>76</v>
      </c>
      <c r="E205" s="187" t="s">
        <v>345</v>
      </c>
      <c r="F205" s="187" t="s">
        <v>346</v>
      </c>
      <c r="G205" s="174"/>
      <c r="H205" s="174"/>
      <c r="I205" s="177"/>
      <c r="J205" s="188">
        <f>BK205</f>
        <v>0</v>
      </c>
      <c r="K205" s="174"/>
      <c r="L205" s="179"/>
      <c r="M205" s="180"/>
      <c r="N205" s="181"/>
      <c r="O205" s="181"/>
      <c r="P205" s="182">
        <f>SUM(P206:P232)</f>
        <v>0</v>
      </c>
      <c r="Q205" s="181"/>
      <c r="R205" s="182">
        <f>SUM(R206:R232)</f>
        <v>0.4318121529600001</v>
      </c>
      <c r="S205" s="181"/>
      <c r="T205" s="183">
        <f>SUM(T206:T232)</f>
        <v>0</v>
      </c>
      <c r="AR205" s="184" t="s">
        <v>86</v>
      </c>
      <c r="AT205" s="185" t="s">
        <v>76</v>
      </c>
      <c r="AU205" s="185" t="s">
        <v>25</v>
      </c>
      <c r="AY205" s="184" t="s">
        <v>138</v>
      </c>
      <c r="BK205" s="186">
        <f>SUM(BK206:BK232)</f>
        <v>0</v>
      </c>
    </row>
    <row r="206" spans="2:65" s="1" customFormat="1" ht="14.25" customHeight="1">
      <c r="B206" s="38"/>
      <c r="C206" s="189" t="s">
        <v>347</v>
      </c>
      <c r="D206" s="189" t="s">
        <v>141</v>
      </c>
      <c r="E206" s="190" t="s">
        <v>348</v>
      </c>
      <c r="F206" s="191" t="s">
        <v>349</v>
      </c>
      <c r="G206" s="192" t="s">
        <v>144</v>
      </c>
      <c r="H206" s="193">
        <v>35.52</v>
      </c>
      <c r="I206" s="194"/>
      <c r="J206" s="195">
        <f>ROUND(I206*H206,2)</f>
        <v>0</v>
      </c>
      <c r="K206" s="191" t="s">
        <v>145</v>
      </c>
      <c r="L206" s="58"/>
      <c r="M206" s="196" t="s">
        <v>24</v>
      </c>
      <c r="N206" s="197" t="s">
        <v>48</v>
      </c>
      <c r="O206" s="39"/>
      <c r="P206" s="198">
        <f>O206*H206</f>
        <v>0</v>
      </c>
      <c r="Q206" s="198">
        <v>4.48E-07</v>
      </c>
      <c r="R206" s="198">
        <f>Q206*H206</f>
        <v>1.5912960000000002E-05</v>
      </c>
      <c r="S206" s="198">
        <v>0</v>
      </c>
      <c r="T206" s="199">
        <f>S206*H206</f>
        <v>0</v>
      </c>
      <c r="AR206" s="21" t="s">
        <v>237</v>
      </c>
      <c r="AT206" s="21" t="s">
        <v>141</v>
      </c>
      <c r="AU206" s="21" t="s">
        <v>86</v>
      </c>
      <c r="AY206" s="21" t="s">
        <v>138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21" t="s">
        <v>25</v>
      </c>
      <c r="BK206" s="200">
        <f>ROUND(I206*H206,2)</f>
        <v>0</v>
      </c>
      <c r="BL206" s="21" t="s">
        <v>237</v>
      </c>
      <c r="BM206" s="21" t="s">
        <v>350</v>
      </c>
    </row>
    <row r="207" spans="2:47" s="1" customFormat="1" ht="13.5">
      <c r="B207" s="38"/>
      <c r="C207" s="60"/>
      <c r="D207" s="201" t="s">
        <v>148</v>
      </c>
      <c r="E207" s="60"/>
      <c r="F207" s="202" t="s">
        <v>351</v>
      </c>
      <c r="G207" s="60"/>
      <c r="H207" s="60"/>
      <c r="I207" s="160"/>
      <c r="J207" s="60"/>
      <c r="K207" s="60"/>
      <c r="L207" s="58"/>
      <c r="M207" s="203"/>
      <c r="N207" s="39"/>
      <c r="O207" s="39"/>
      <c r="P207" s="39"/>
      <c r="Q207" s="39"/>
      <c r="R207" s="39"/>
      <c r="S207" s="39"/>
      <c r="T207" s="75"/>
      <c r="AT207" s="21" t="s">
        <v>148</v>
      </c>
      <c r="AU207" s="21" t="s">
        <v>86</v>
      </c>
    </row>
    <row r="208" spans="2:51" s="11" customFormat="1" ht="13.5">
      <c r="B208" s="204"/>
      <c r="C208" s="205"/>
      <c r="D208" s="201" t="s">
        <v>150</v>
      </c>
      <c r="E208" s="206" t="s">
        <v>24</v>
      </c>
      <c r="F208" s="207" t="s">
        <v>352</v>
      </c>
      <c r="G208" s="205"/>
      <c r="H208" s="208">
        <v>35.52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150</v>
      </c>
      <c r="AU208" s="214" t="s">
        <v>86</v>
      </c>
      <c r="AV208" s="11" t="s">
        <v>86</v>
      </c>
      <c r="AW208" s="11" t="s">
        <v>40</v>
      </c>
      <c r="AX208" s="11" t="s">
        <v>77</v>
      </c>
      <c r="AY208" s="214" t="s">
        <v>138</v>
      </c>
    </row>
    <row r="209" spans="2:65" s="1" customFormat="1" ht="14.25" customHeight="1">
      <c r="B209" s="38"/>
      <c r="C209" s="189" t="s">
        <v>353</v>
      </c>
      <c r="D209" s="189" t="s">
        <v>141</v>
      </c>
      <c r="E209" s="190" t="s">
        <v>354</v>
      </c>
      <c r="F209" s="191" t="s">
        <v>355</v>
      </c>
      <c r="G209" s="192" t="s">
        <v>144</v>
      </c>
      <c r="H209" s="193">
        <v>71.04</v>
      </c>
      <c r="I209" s="194"/>
      <c r="J209" s="195">
        <f>ROUND(I209*H209,2)</f>
        <v>0</v>
      </c>
      <c r="K209" s="191" t="s">
        <v>145</v>
      </c>
      <c r="L209" s="58"/>
      <c r="M209" s="196" t="s">
        <v>24</v>
      </c>
      <c r="N209" s="197" t="s">
        <v>48</v>
      </c>
      <c r="O209" s="39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AR209" s="21" t="s">
        <v>237</v>
      </c>
      <c r="AT209" s="21" t="s">
        <v>141</v>
      </c>
      <c r="AU209" s="21" t="s">
        <v>86</v>
      </c>
      <c r="AY209" s="21" t="s">
        <v>138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21" t="s">
        <v>25</v>
      </c>
      <c r="BK209" s="200">
        <f>ROUND(I209*H209,2)</f>
        <v>0</v>
      </c>
      <c r="BL209" s="21" t="s">
        <v>237</v>
      </c>
      <c r="BM209" s="21" t="s">
        <v>356</v>
      </c>
    </row>
    <row r="210" spans="2:47" s="1" customFormat="1" ht="13.5">
      <c r="B210" s="38"/>
      <c r="C210" s="60"/>
      <c r="D210" s="201" t="s">
        <v>148</v>
      </c>
      <c r="E210" s="60"/>
      <c r="F210" s="202" t="s">
        <v>357</v>
      </c>
      <c r="G210" s="60"/>
      <c r="H210" s="60"/>
      <c r="I210" s="160"/>
      <c r="J210" s="60"/>
      <c r="K210" s="60"/>
      <c r="L210" s="58"/>
      <c r="M210" s="203"/>
      <c r="N210" s="39"/>
      <c r="O210" s="39"/>
      <c r="P210" s="39"/>
      <c r="Q210" s="39"/>
      <c r="R210" s="39"/>
      <c r="S210" s="39"/>
      <c r="T210" s="75"/>
      <c r="AT210" s="21" t="s">
        <v>148</v>
      </c>
      <c r="AU210" s="21" t="s">
        <v>86</v>
      </c>
    </row>
    <row r="211" spans="2:47" s="1" customFormat="1" ht="27">
      <c r="B211" s="38"/>
      <c r="C211" s="60"/>
      <c r="D211" s="201" t="s">
        <v>272</v>
      </c>
      <c r="E211" s="60"/>
      <c r="F211" s="225" t="s">
        <v>358</v>
      </c>
      <c r="G211" s="60"/>
      <c r="H211" s="60"/>
      <c r="I211" s="160"/>
      <c r="J211" s="60"/>
      <c r="K211" s="60"/>
      <c r="L211" s="58"/>
      <c r="M211" s="203"/>
      <c r="N211" s="39"/>
      <c r="O211" s="39"/>
      <c r="P211" s="39"/>
      <c r="Q211" s="39"/>
      <c r="R211" s="39"/>
      <c r="S211" s="39"/>
      <c r="T211" s="75"/>
      <c r="AT211" s="21" t="s">
        <v>272</v>
      </c>
      <c r="AU211" s="21" t="s">
        <v>86</v>
      </c>
    </row>
    <row r="212" spans="2:51" s="11" customFormat="1" ht="13.5">
      <c r="B212" s="204"/>
      <c r="C212" s="205"/>
      <c r="D212" s="201" t="s">
        <v>150</v>
      </c>
      <c r="E212" s="205"/>
      <c r="F212" s="207" t="s">
        <v>359</v>
      </c>
      <c r="G212" s="205"/>
      <c r="H212" s="208">
        <v>71.04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150</v>
      </c>
      <c r="AU212" s="214" t="s">
        <v>86</v>
      </c>
      <c r="AV212" s="11" t="s">
        <v>86</v>
      </c>
      <c r="AW212" s="11" t="s">
        <v>6</v>
      </c>
      <c r="AX212" s="11" t="s">
        <v>25</v>
      </c>
      <c r="AY212" s="214" t="s">
        <v>138</v>
      </c>
    </row>
    <row r="213" spans="2:65" s="1" customFormat="1" ht="22.5" customHeight="1">
      <c r="B213" s="38"/>
      <c r="C213" s="189" t="s">
        <v>360</v>
      </c>
      <c r="D213" s="189" t="s">
        <v>141</v>
      </c>
      <c r="E213" s="190" t="s">
        <v>361</v>
      </c>
      <c r="F213" s="191" t="s">
        <v>362</v>
      </c>
      <c r="G213" s="192" t="s">
        <v>144</v>
      </c>
      <c r="H213" s="193">
        <v>35.52</v>
      </c>
      <c r="I213" s="194"/>
      <c r="J213" s="195">
        <f>ROUND(I213*H213,2)</f>
        <v>0</v>
      </c>
      <c r="K213" s="191" t="s">
        <v>145</v>
      </c>
      <c r="L213" s="58"/>
      <c r="M213" s="196" t="s">
        <v>24</v>
      </c>
      <c r="N213" s="197" t="s">
        <v>48</v>
      </c>
      <c r="O213" s="39"/>
      <c r="P213" s="198">
        <f>O213*H213</f>
        <v>0</v>
      </c>
      <c r="Q213" s="198">
        <v>3.3E-05</v>
      </c>
      <c r="R213" s="198">
        <f>Q213*H213</f>
        <v>0.0011721600000000002</v>
      </c>
      <c r="S213" s="198">
        <v>0</v>
      </c>
      <c r="T213" s="199">
        <f>S213*H213</f>
        <v>0</v>
      </c>
      <c r="AR213" s="21" t="s">
        <v>237</v>
      </c>
      <c r="AT213" s="21" t="s">
        <v>141</v>
      </c>
      <c r="AU213" s="21" t="s">
        <v>86</v>
      </c>
      <c r="AY213" s="21" t="s">
        <v>138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21" t="s">
        <v>25</v>
      </c>
      <c r="BK213" s="200">
        <f>ROUND(I213*H213,2)</f>
        <v>0</v>
      </c>
      <c r="BL213" s="21" t="s">
        <v>237</v>
      </c>
      <c r="BM213" s="21" t="s">
        <v>363</v>
      </c>
    </row>
    <row r="214" spans="2:47" s="1" customFormat="1" ht="27">
      <c r="B214" s="38"/>
      <c r="C214" s="60"/>
      <c r="D214" s="201" t="s">
        <v>148</v>
      </c>
      <c r="E214" s="60"/>
      <c r="F214" s="202" t="s">
        <v>364</v>
      </c>
      <c r="G214" s="60"/>
      <c r="H214" s="60"/>
      <c r="I214" s="160"/>
      <c r="J214" s="60"/>
      <c r="K214" s="60"/>
      <c r="L214" s="58"/>
      <c r="M214" s="203"/>
      <c r="N214" s="39"/>
      <c r="O214" s="39"/>
      <c r="P214" s="39"/>
      <c r="Q214" s="39"/>
      <c r="R214" s="39"/>
      <c r="S214" s="39"/>
      <c r="T214" s="75"/>
      <c r="AT214" s="21" t="s">
        <v>148</v>
      </c>
      <c r="AU214" s="21" t="s">
        <v>86</v>
      </c>
    </row>
    <row r="215" spans="2:47" s="1" customFormat="1" ht="27">
      <c r="B215" s="38"/>
      <c r="C215" s="60"/>
      <c r="D215" s="201" t="s">
        <v>272</v>
      </c>
      <c r="E215" s="60"/>
      <c r="F215" s="225" t="s">
        <v>365</v>
      </c>
      <c r="G215" s="60"/>
      <c r="H215" s="60"/>
      <c r="I215" s="160"/>
      <c r="J215" s="60"/>
      <c r="K215" s="60"/>
      <c r="L215" s="58"/>
      <c r="M215" s="203"/>
      <c r="N215" s="39"/>
      <c r="O215" s="39"/>
      <c r="P215" s="39"/>
      <c r="Q215" s="39"/>
      <c r="R215" s="39"/>
      <c r="S215" s="39"/>
      <c r="T215" s="75"/>
      <c r="AT215" s="21" t="s">
        <v>272</v>
      </c>
      <c r="AU215" s="21" t="s">
        <v>86</v>
      </c>
    </row>
    <row r="216" spans="2:51" s="11" customFormat="1" ht="13.5">
      <c r="B216" s="204"/>
      <c r="C216" s="205"/>
      <c r="D216" s="201" t="s">
        <v>150</v>
      </c>
      <c r="E216" s="205"/>
      <c r="F216" s="207" t="s">
        <v>366</v>
      </c>
      <c r="G216" s="205"/>
      <c r="H216" s="208">
        <v>35.52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150</v>
      </c>
      <c r="AU216" s="214" t="s">
        <v>86</v>
      </c>
      <c r="AV216" s="11" t="s">
        <v>86</v>
      </c>
      <c r="AW216" s="11" t="s">
        <v>6</v>
      </c>
      <c r="AX216" s="11" t="s">
        <v>25</v>
      </c>
      <c r="AY216" s="214" t="s">
        <v>138</v>
      </c>
    </row>
    <row r="217" spans="2:65" s="1" customFormat="1" ht="22.5" customHeight="1">
      <c r="B217" s="38"/>
      <c r="C217" s="189" t="s">
        <v>367</v>
      </c>
      <c r="D217" s="189" t="s">
        <v>141</v>
      </c>
      <c r="E217" s="190" t="s">
        <v>368</v>
      </c>
      <c r="F217" s="191" t="s">
        <v>369</v>
      </c>
      <c r="G217" s="192" t="s">
        <v>144</v>
      </c>
      <c r="H217" s="193">
        <v>35.52</v>
      </c>
      <c r="I217" s="194"/>
      <c r="J217" s="195">
        <f>ROUND(I217*H217,2)</f>
        <v>0</v>
      </c>
      <c r="K217" s="191" t="s">
        <v>145</v>
      </c>
      <c r="L217" s="58"/>
      <c r="M217" s="196" t="s">
        <v>24</v>
      </c>
      <c r="N217" s="197" t="s">
        <v>48</v>
      </c>
      <c r="O217" s="39"/>
      <c r="P217" s="198">
        <f>O217*H217</f>
        <v>0</v>
      </c>
      <c r="Q217" s="198">
        <v>0.0075</v>
      </c>
      <c r="R217" s="198">
        <f>Q217*H217</f>
        <v>0.2664</v>
      </c>
      <c r="S217" s="198">
        <v>0</v>
      </c>
      <c r="T217" s="199">
        <f>S217*H217</f>
        <v>0</v>
      </c>
      <c r="AR217" s="21" t="s">
        <v>237</v>
      </c>
      <c r="AT217" s="21" t="s">
        <v>141</v>
      </c>
      <c r="AU217" s="21" t="s">
        <v>86</v>
      </c>
      <c r="AY217" s="21" t="s">
        <v>138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21" t="s">
        <v>25</v>
      </c>
      <c r="BK217" s="200">
        <f>ROUND(I217*H217,2)</f>
        <v>0</v>
      </c>
      <c r="BL217" s="21" t="s">
        <v>237</v>
      </c>
      <c r="BM217" s="21" t="s">
        <v>370</v>
      </c>
    </row>
    <row r="218" spans="2:47" s="1" customFormat="1" ht="27">
      <c r="B218" s="38"/>
      <c r="C218" s="60"/>
      <c r="D218" s="201" t="s">
        <v>148</v>
      </c>
      <c r="E218" s="60"/>
      <c r="F218" s="202" t="s">
        <v>371</v>
      </c>
      <c r="G218" s="60"/>
      <c r="H218" s="60"/>
      <c r="I218" s="160"/>
      <c r="J218" s="60"/>
      <c r="K218" s="60"/>
      <c r="L218" s="58"/>
      <c r="M218" s="203"/>
      <c r="N218" s="39"/>
      <c r="O218" s="39"/>
      <c r="P218" s="39"/>
      <c r="Q218" s="39"/>
      <c r="R218" s="39"/>
      <c r="S218" s="39"/>
      <c r="T218" s="75"/>
      <c r="AT218" s="21" t="s">
        <v>148</v>
      </c>
      <c r="AU218" s="21" t="s">
        <v>86</v>
      </c>
    </row>
    <row r="219" spans="2:47" s="1" customFormat="1" ht="27">
      <c r="B219" s="38"/>
      <c r="C219" s="60"/>
      <c r="D219" s="201" t="s">
        <v>272</v>
      </c>
      <c r="E219" s="60"/>
      <c r="F219" s="225" t="s">
        <v>372</v>
      </c>
      <c r="G219" s="60"/>
      <c r="H219" s="60"/>
      <c r="I219" s="160"/>
      <c r="J219" s="60"/>
      <c r="K219" s="60"/>
      <c r="L219" s="58"/>
      <c r="M219" s="203"/>
      <c r="N219" s="39"/>
      <c r="O219" s="39"/>
      <c r="P219" s="39"/>
      <c r="Q219" s="39"/>
      <c r="R219" s="39"/>
      <c r="S219" s="39"/>
      <c r="T219" s="75"/>
      <c r="AT219" s="21" t="s">
        <v>272</v>
      </c>
      <c r="AU219" s="21" t="s">
        <v>86</v>
      </c>
    </row>
    <row r="220" spans="2:65" s="1" customFormat="1" ht="14.25" customHeight="1">
      <c r="B220" s="38"/>
      <c r="C220" s="189" t="s">
        <v>373</v>
      </c>
      <c r="D220" s="189" t="s">
        <v>141</v>
      </c>
      <c r="E220" s="190" t="s">
        <v>374</v>
      </c>
      <c r="F220" s="191" t="s">
        <v>375</v>
      </c>
      <c r="G220" s="192" t="s">
        <v>144</v>
      </c>
      <c r="H220" s="193">
        <v>35.52</v>
      </c>
      <c r="I220" s="194"/>
      <c r="J220" s="195">
        <f>ROUND(I220*H220,2)</f>
        <v>0</v>
      </c>
      <c r="K220" s="191" t="s">
        <v>145</v>
      </c>
      <c r="L220" s="58"/>
      <c r="M220" s="196" t="s">
        <v>24</v>
      </c>
      <c r="N220" s="197" t="s">
        <v>48</v>
      </c>
      <c r="O220" s="39"/>
      <c r="P220" s="198">
        <f>O220*H220</f>
        <v>0</v>
      </c>
      <c r="Q220" s="198">
        <v>0.0007</v>
      </c>
      <c r="R220" s="198">
        <f>Q220*H220</f>
        <v>0.024864</v>
      </c>
      <c r="S220" s="198">
        <v>0</v>
      </c>
      <c r="T220" s="199">
        <f>S220*H220</f>
        <v>0</v>
      </c>
      <c r="AR220" s="21" t="s">
        <v>237</v>
      </c>
      <c r="AT220" s="21" t="s">
        <v>141</v>
      </c>
      <c r="AU220" s="21" t="s">
        <v>86</v>
      </c>
      <c r="AY220" s="21" t="s">
        <v>138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21" t="s">
        <v>25</v>
      </c>
      <c r="BK220" s="200">
        <f>ROUND(I220*H220,2)</f>
        <v>0</v>
      </c>
      <c r="BL220" s="21" t="s">
        <v>237</v>
      </c>
      <c r="BM220" s="21" t="s">
        <v>376</v>
      </c>
    </row>
    <row r="221" spans="2:47" s="1" customFormat="1" ht="27">
      <c r="B221" s="38"/>
      <c r="C221" s="60"/>
      <c r="D221" s="201" t="s">
        <v>148</v>
      </c>
      <c r="E221" s="60"/>
      <c r="F221" s="202" t="s">
        <v>377</v>
      </c>
      <c r="G221" s="60"/>
      <c r="H221" s="60"/>
      <c r="I221" s="160"/>
      <c r="J221" s="60"/>
      <c r="K221" s="60"/>
      <c r="L221" s="58"/>
      <c r="M221" s="203"/>
      <c r="N221" s="39"/>
      <c r="O221" s="39"/>
      <c r="P221" s="39"/>
      <c r="Q221" s="39"/>
      <c r="R221" s="39"/>
      <c r="S221" s="39"/>
      <c r="T221" s="75"/>
      <c r="AT221" s="21" t="s">
        <v>148</v>
      </c>
      <c r="AU221" s="21" t="s">
        <v>86</v>
      </c>
    </row>
    <row r="222" spans="2:65" s="1" customFormat="1" ht="22.5" customHeight="1">
      <c r="B222" s="38"/>
      <c r="C222" s="215" t="s">
        <v>378</v>
      </c>
      <c r="D222" s="215" t="s">
        <v>214</v>
      </c>
      <c r="E222" s="216" t="s">
        <v>379</v>
      </c>
      <c r="F222" s="217" t="s">
        <v>380</v>
      </c>
      <c r="G222" s="218" t="s">
        <v>144</v>
      </c>
      <c r="H222" s="219">
        <v>39.072</v>
      </c>
      <c r="I222" s="220"/>
      <c r="J222" s="221">
        <f>ROUND(I222*H222,2)</f>
        <v>0</v>
      </c>
      <c r="K222" s="217" t="s">
        <v>145</v>
      </c>
      <c r="L222" s="222"/>
      <c r="M222" s="223" t="s">
        <v>24</v>
      </c>
      <c r="N222" s="224" t="s">
        <v>48</v>
      </c>
      <c r="O222" s="39"/>
      <c r="P222" s="198">
        <f>O222*H222</f>
        <v>0</v>
      </c>
      <c r="Q222" s="198">
        <v>0.0034</v>
      </c>
      <c r="R222" s="198">
        <f>Q222*H222</f>
        <v>0.1328448</v>
      </c>
      <c r="S222" s="198">
        <v>0</v>
      </c>
      <c r="T222" s="199">
        <f>S222*H222</f>
        <v>0</v>
      </c>
      <c r="AR222" s="21" t="s">
        <v>340</v>
      </c>
      <c r="AT222" s="21" t="s">
        <v>214</v>
      </c>
      <c r="AU222" s="21" t="s">
        <v>86</v>
      </c>
      <c r="AY222" s="21" t="s">
        <v>138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21" t="s">
        <v>25</v>
      </c>
      <c r="BK222" s="200">
        <f>ROUND(I222*H222,2)</f>
        <v>0</v>
      </c>
      <c r="BL222" s="21" t="s">
        <v>237</v>
      </c>
      <c r="BM222" s="21" t="s">
        <v>381</v>
      </c>
    </row>
    <row r="223" spans="2:47" s="1" customFormat="1" ht="13.5">
      <c r="B223" s="38"/>
      <c r="C223" s="60"/>
      <c r="D223" s="201" t="s">
        <v>148</v>
      </c>
      <c r="E223" s="60"/>
      <c r="F223" s="202" t="s">
        <v>380</v>
      </c>
      <c r="G223" s="60"/>
      <c r="H223" s="60"/>
      <c r="I223" s="160"/>
      <c r="J223" s="60"/>
      <c r="K223" s="60"/>
      <c r="L223" s="58"/>
      <c r="M223" s="203"/>
      <c r="N223" s="39"/>
      <c r="O223" s="39"/>
      <c r="P223" s="39"/>
      <c r="Q223" s="39"/>
      <c r="R223" s="39"/>
      <c r="S223" s="39"/>
      <c r="T223" s="75"/>
      <c r="AT223" s="21" t="s">
        <v>148</v>
      </c>
      <c r="AU223" s="21" t="s">
        <v>86</v>
      </c>
    </row>
    <row r="224" spans="2:51" s="11" customFormat="1" ht="13.5">
      <c r="B224" s="204"/>
      <c r="C224" s="205"/>
      <c r="D224" s="201" t="s">
        <v>150</v>
      </c>
      <c r="E224" s="205"/>
      <c r="F224" s="207" t="s">
        <v>382</v>
      </c>
      <c r="G224" s="205"/>
      <c r="H224" s="208">
        <v>39.072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150</v>
      </c>
      <c r="AU224" s="214" t="s">
        <v>86</v>
      </c>
      <c r="AV224" s="11" t="s">
        <v>86</v>
      </c>
      <c r="AW224" s="11" t="s">
        <v>6</v>
      </c>
      <c r="AX224" s="11" t="s">
        <v>25</v>
      </c>
      <c r="AY224" s="214" t="s">
        <v>138</v>
      </c>
    </row>
    <row r="225" spans="2:65" s="1" customFormat="1" ht="14.25" customHeight="1">
      <c r="B225" s="38"/>
      <c r="C225" s="189" t="s">
        <v>383</v>
      </c>
      <c r="D225" s="189" t="s">
        <v>141</v>
      </c>
      <c r="E225" s="190" t="s">
        <v>384</v>
      </c>
      <c r="F225" s="191" t="s">
        <v>385</v>
      </c>
      <c r="G225" s="192" t="s">
        <v>208</v>
      </c>
      <c r="H225" s="193">
        <v>21.32</v>
      </c>
      <c r="I225" s="194"/>
      <c r="J225" s="195">
        <f>ROUND(I225*H225,2)</f>
        <v>0</v>
      </c>
      <c r="K225" s="191" t="s">
        <v>145</v>
      </c>
      <c r="L225" s="58"/>
      <c r="M225" s="196" t="s">
        <v>24</v>
      </c>
      <c r="N225" s="197" t="s">
        <v>48</v>
      </c>
      <c r="O225" s="39"/>
      <c r="P225" s="198">
        <f>O225*H225</f>
        <v>0</v>
      </c>
      <c r="Q225" s="198">
        <v>2E-05</v>
      </c>
      <c r="R225" s="198">
        <f>Q225*H225</f>
        <v>0.00042640000000000006</v>
      </c>
      <c r="S225" s="198">
        <v>0</v>
      </c>
      <c r="T225" s="199">
        <f>S225*H225</f>
        <v>0</v>
      </c>
      <c r="AR225" s="21" t="s">
        <v>237</v>
      </c>
      <c r="AT225" s="21" t="s">
        <v>141</v>
      </c>
      <c r="AU225" s="21" t="s">
        <v>86</v>
      </c>
      <c r="AY225" s="21" t="s">
        <v>138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21" t="s">
        <v>25</v>
      </c>
      <c r="BK225" s="200">
        <f>ROUND(I225*H225,2)</f>
        <v>0</v>
      </c>
      <c r="BL225" s="21" t="s">
        <v>237</v>
      </c>
      <c r="BM225" s="21" t="s">
        <v>386</v>
      </c>
    </row>
    <row r="226" spans="2:47" s="1" customFormat="1" ht="13.5">
      <c r="B226" s="38"/>
      <c r="C226" s="60"/>
      <c r="D226" s="201" t="s">
        <v>148</v>
      </c>
      <c r="E226" s="60"/>
      <c r="F226" s="202" t="s">
        <v>387</v>
      </c>
      <c r="G226" s="60"/>
      <c r="H226" s="60"/>
      <c r="I226" s="160"/>
      <c r="J226" s="60"/>
      <c r="K226" s="60"/>
      <c r="L226" s="58"/>
      <c r="M226" s="203"/>
      <c r="N226" s="39"/>
      <c r="O226" s="39"/>
      <c r="P226" s="39"/>
      <c r="Q226" s="39"/>
      <c r="R226" s="39"/>
      <c r="S226" s="39"/>
      <c r="T226" s="75"/>
      <c r="AT226" s="21" t="s">
        <v>148</v>
      </c>
      <c r="AU226" s="21" t="s">
        <v>86</v>
      </c>
    </row>
    <row r="227" spans="2:51" s="11" customFormat="1" ht="13.5">
      <c r="B227" s="204"/>
      <c r="C227" s="205"/>
      <c r="D227" s="201" t="s">
        <v>150</v>
      </c>
      <c r="E227" s="206" t="s">
        <v>24</v>
      </c>
      <c r="F227" s="207" t="s">
        <v>248</v>
      </c>
      <c r="G227" s="205"/>
      <c r="H227" s="208">
        <v>21.32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150</v>
      </c>
      <c r="AU227" s="214" t="s">
        <v>86</v>
      </c>
      <c r="AV227" s="11" t="s">
        <v>86</v>
      </c>
      <c r="AW227" s="11" t="s">
        <v>40</v>
      </c>
      <c r="AX227" s="11" t="s">
        <v>77</v>
      </c>
      <c r="AY227" s="214" t="s">
        <v>138</v>
      </c>
    </row>
    <row r="228" spans="2:65" s="1" customFormat="1" ht="22.5" customHeight="1">
      <c r="B228" s="38"/>
      <c r="C228" s="215" t="s">
        <v>388</v>
      </c>
      <c r="D228" s="215" t="s">
        <v>214</v>
      </c>
      <c r="E228" s="216" t="s">
        <v>389</v>
      </c>
      <c r="F228" s="217" t="s">
        <v>390</v>
      </c>
      <c r="G228" s="218" t="s">
        <v>208</v>
      </c>
      <c r="H228" s="219">
        <v>21.746</v>
      </c>
      <c r="I228" s="220"/>
      <c r="J228" s="221">
        <f>ROUND(I228*H228,2)</f>
        <v>0</v>
      </c>
      <c r="K228" s="217" t="s">
        <v>145</v>
      </c>
      <c r="L228" s="222"/>
      <c r="M228" s="223" t="s">
        <v>24</v>
      </c>
      <c r="N228" s="224" t="s">
        <v>48</v>
      </c>
      <c r="O228" s="39"/>
      <c r="P228" s="198">
        <f>O228*H228</f>
        <v>0</v>
      </c>
      <c r="Q228" s="198">
        <v>0.00028</v>
      </c>
      <c r="R228" s="198">
        <f>Q228*H228</f>
        <v>0.006088879999999999</v>
      </c>
      <c r="S228" s="198">
        <v>0</v>
      </c>
      <c r="T228" s="199">
        <f>S228*H228</f>
        <v>0</v>
      </c>
      <c r="AR228" s="21" t="s">
        <v>340</v>
      </c>
      <c r="AT228" s="21" t="s">
        <v>214</v>
      </c>
      <c r="AU228" s="21" t="s">
        <v>86</v>
      </c>
      <c r="AY228" s="21" t="s">
        <v>138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21" t="s">
        <v>25</v>
      </c>
      <c r="BK228" s="200">
        <f>ROUND(I228*H228,2)</f>
        <v>0</v>
      </c>
      <c r="BL228" s="21" t="s">
        <v>237</v>
      </c>
      <c r="BM228" s="21" t="s">
        <v>391</v>
      </c>
    </row>
    <row r="229" spans="2:47" s="1" customFormat="1" ht="13.5">
      <c r="B229" s="38"/>
      <c r="C229" s="60"/>
      <c r="D229" s="201" t="s">
        <v>148</v>
      </c>
      <c r="E229" s="60"/>
      <c r="F229" s="202" t="s">
        <v>392</v>
      </c>
      <c r="G229" s="60"/>
      <c r="H229" s="60"/>
      <c r="I229" s="160"/>
      <c r="J229" s="60"/>
      <c r="K229" s="60"/>
      <c r="L229" s="58"/>
      <c r="M229" s="203"/>
      <c r="N229" s="39"/>
      <c r="O229" s="39"/>
      <c r="P229" s="39"/>
      <c r="Q229" s="39"/>
      <c r="R229" s="39"/>
      <c r="S229" s="39"/>
      <c r="T229" s="75"/>
      <c r="AT229" s="21" t="s">
        <v>148</v>
      </c>
      <c r="AU229" s="21" t="s">
        <v>86</v>
      </c>
    </row>
    <row r="230" spans="2:51" s="11" customFormat="1" ht="13.5">
      <c r="B230" s="204"/>
      <c r="C230" s="205"/>
      <c r="D230" s="201" t="s">
        <v>150</v>
      </c>
      <c r="E230" s="205"/>
      <c r="F230" s="207" t="s">
        <v>393</v>
      </c>
      <c r="G230" s="205"/>
      <c r="H230" s="208">
        <v>21.746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150</v>
      </c>
      <c r="AU230" s="214" t="s">
        <v>86</v>
      </c>
      <c r="AV230" s="11" t="s">
        <v>86</v>
      </c>
      <c r="AW230" s="11" t="s">
        <v>6</v>
      </c>
      <c r="AX230" s="11" t="s">
        <v>25</v>
      </c>
      <c r="AY230" s="214" t="s">
        <v>138</v>
      </c>
    </row>
    <row r="231" spans="2:65" s="1" customFormat="1" ht="22.5" customHeight="1">
      <c r="B231" s="38"/>
      <c r="C231" s="189" t="s">
        <v>394</v>
      </c>
      <c r="D231" s="189" t="s">
        <v>141</v>
      </c>
      <c r="E231" s="190" t="s">
        <v>395</v>
      </c>
      <c r="F231" s="191" t="s">
        <v>396</v>
      </c>
      <c r="G231" s="192" t="s">
        <v>260</v>
      </c>
      <c r="H231" s="193">
        <v>0.432</v>
      </c>
      <c r="I231" s="194"/>
      <c r="J231" s="195">
        <f>ROUND(I231*H231,2)</f>
        <v>0</v>
      </c>
      <c r="K231" s="191" t="s">
        <v>145</v>
      </c>
      <c r="L231" s="58"/>
      <c r="M231" s="196" t="s">
        <v>24</v>
      </c>
      <c r="N231" s="197" t="s">
        <v>48</v>
      </c>
      <c r="O231" s="39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AR231" s="21" t="s">
        <v>237</v>
      </c>
      <c r="AT231" s="21" t="s">
        <v>141</v>
      </c>
      <c r="AU231" s="21" t="s">
        <v>86</v>
      </c>
      <c r="AY231" s="21" t="s">
        <v>138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21" t="s">
        <v>25</v>
      </c>
      <c r="BK231" s="200">
        <f>ROUND(I231*H231,2)</f>
        <v>0</v>
      </c>
      <c r="BL231" s="21" t="s">
        <v>237</v>
      </c>
      <c r="BM231" s="21" t="s">
        <v>397</v>
      </c>
    </row>
    <row r="232" spans="2:47" s="1" customFormat="1" ht="27">
      <c r="B232" s="38"/>
      <c r="C232" s="60"/>
      <c r="D232" s="201" t="s">
        <v>148</v>
      </c>
      <c r="E232" s="60"/>
      <c r="F232" s="202" t="s">
        <v>398</v>
      </c>
      <c r="G232" s="60"/>
      <c r="H232" s="60"/>
      <c r="I232" s="160"/>
      <c r="J232" s="60"/>
      <c r="K232" s="60"/>
      <c r="L232" s="58"/>
      <c r="M232" s="203"/>
      <c r="N232" s="39"/>
      <c r="O232" s="39"/>
      <c r="P232" s="39"/>
      <c r="Q232" s="39"/>
      <c r="R232" s="39"/>
      <c r="S232" s="39"/>
      <c r="T232" s="75"/>
      <c r="AT232" s="21" t="s">
        <v>148</v>
      </c>
      <c r="AU232" s="21" t="s">
        <v>86</v>
      </c>
    </row>
    <row r="233" spans="2:63" s="10" customFormat="1" ht="29.25" customHeight="1">
      <c r="B233" s="173"/>
      <c r="C233" s="174"/>
      <c r="D233" s="175" t="s">
        <v>76</v>
      </c>
      <c r="E233" s="187" t="s">
        <v>399</v>
      </c>
      <c r="F233" s="187" t="s">
        <v>400</v>
      </c>
      <c r="G233" s="174"/>
      <c r="H233" s="174"/>
      <c r="I233" s="177"/>
      <c r="J233" s="188">
        <f>BK233</f>
        <v>0</v>
      </c>
      <c r="K233" s="174"/>
      <c r="L233" s="179"/>
      <c r="M233" s="180"/>
      <c r="N233" s="181"/>
      <c r="O233" s="181"/>
      <c r="P233" s="182">
        <f>SUM(P234:P244)</f>
        <v>0</v>
      </c>
      <c r="Q233" s="181"/>
      <c r="R233" s="182">
        <f>SUM(R234:R244)</f>
        <v>0.012806920601999998</v>
      </c>
      <c r="S233" s="181"/>
      <c r="T233" s="183">
        <f>SUM(T234:T244)</f>
        <v>0</v>
      </c>
      <c r="AR233" s="184" t="s">
        <v>86</v>
      </c>
      <c r="AT233" s="185" t="s">
        <v>76</v>
      </c>
      <c r="AU233" s="185" t="s">
        <v>25</v>
      </c>
      <c r="AY233" s="184" t="s">
        <v>138</v>
      </c>
      <c r="BK233" s="186">
        <f>SUM(BK234:BK244)</f>
        <v>0</v>
      </c>
    </row>
    <row r="234" spans="2:65" s="1" customFormat="1" ht="14.25" customHeight="1">
      <c r="B234" s="38"/>
      <c r="C234" s="189" t="s">
        <v>401</v>
      </c>
      <c r="D234" s="189" t="s">
        <v>141</v>
      </c>
      <c r="E234" s="190" t="s">
        <v>402</v>
      </c>
      <c r="F234" s="191" t="s">
        <v>403</v>
      </c>
      <c r="G234" s="192" t="s">
        <v>144</v>
      </c>
      <c r="H234" s="193">
        <v>16.229</v>
      </c>
      <c r="I234" s="194"/>
      <c r="J234" s="195">
        <f>ROUND(I234*H234,2)</f>
        <v>0</v>
      </c>
      <c r="K234" s="191" t="s">
        <v>145</v>
      </c>
      <c r="L234" s="58"/>
      <c r="M234" s="196" t="s">
        <v>24</v>
      </c>
      <c r="N234" s="197" t="s">
        <v>48</v>
      </c>
      <c r="O234" s="39"/>
      <c r="P234" s="198">
        <f>O234*H234</f>
        <v>0</v>
      </c>
      <c r="Q234" s="198">
        <v>6.0528E-05</v>
      </c>
      <c r="R234" s="198">
        <f>Q234*H234</f>
        <v>0.000982308912</v>
      </c>
      <c r="S234" s="198">
        <v>0</v>
      </c>
      <c r="T234" s="199">
        <f>S234*H234</f>
        <v>0</v>
      </c>
      <c r="AR234" s="21" t="s">
        <v>237</v>
      </c>
      <c r="AT234" s="21" t="s">
        <v>141</v>
      </c>
      <c r="AU234" s="21" t="s">
        <v>86</v>
      </c>
      <c r="AY234" s="21" t="s">
        <v>138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21" t="s">
        <v>25</v>
      </c>
      <c r="BK234" s="200">
        <f>ROUND(I234*H234,2)</f>
        <v>0</v>
      </c>
      <c r="BL234" s="21" t="s">
        <v>237</v>
      </c>
      <c r="BM234" s="21" t="s">
        <v>404</v>
      </c>
    </row>
    <row r="235" spans="2:47" s="1" customFormat="1" ht="13.5">
      <c r="B235" s="38"/>
      <c r="C235" s="60"/>
      <c r="D235" s="201" t="s">
        <v>148</v>
      </c>
      <c r="E235" s="60"/>
      <c r="F235" s="202" t="s">
        <v>403</v>
      </c>
      <c r="G235" s="60"/>
      <c r="H235" s="60"/>
      <c r="I235" s="160"/>
      <c r="J235" s="60"/>
      <c r="K235" s="60"/>
      <c r="L235" s="58"/>
      <c r="M235" s="203"/>
      <c r="N235" s="39"/>
      <c r="O235" s="39"/>
      <c r="P235" s="39"/>
      <c r="Q235" s="39"/>
      <c r="R235" s="39"/>
      <c r="S235" s="39"/>
      <c r="T235" s="75"/>
      <c r="AT235" s="21" t="s">
        <v>148</v>
      </c>
      <c r="AU235" s="21" t="s">
        <v>86</v>
      </c>
    </row>
    <row r="236" spans="2:51" s="11" customFormat="1" ht="13.5">
      <c r="B236" s="204"/>
      <c r="C236" s="205"/>
      <c r="D236" s="201" t="s">
        <v>150</v>
      </c>
      <c r="E236" s="206" t="s">
        <v>24</v>
      </c>
      <c r="F236" s="207" t="s">
        <v>405</v>
      </c>
      <c r="G236" s="205"/>
      <c r="H236" s="208">
        <v>16.229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150</v>
      </c>
      <c r="AU236" s="214" t="s">
        <v>86</v>
      </c>
      <c r="AV236" s="11" t="s">
        <v>86</v>
      </c>
      <c r="AW236" s="11" t="s">
        <v>40</v>
      </c>
      <c r="AX236" s="11" t="s">
        <v>77</v>
      </c>
      <c r="AY236" s="214" t="s">
        <v>138</v>
      </c>
    </row>
    <row r="237" spans="2:65" s="1" customFormat="1" ht="22.5" customHeight="1">
      <c r="B237" s="38"/>
      <c r="C237" s="189" t="s">
        <v>406</v>
      </c>
      <c r="D237" s="189" t="s">
        <v>141</v>
      </c>
      <c r="E237" s="190" t="s">
        <v>407</v>
      </c>
      <c r="F237" s="191" t="s">
        <v>408</v>
      </c>
      <c r="G237" s="192" t="s">
        <v>144</v>
      </c>
      <c r="H237" s="193">
        <v>16.229</v>
      </c>
      <c r="I237" s="194"/>
      <c r="J237" s="195">
        <f>ROUND(I237*H237,2)</f>
        <v>0</v>
      </c>
      <c r="K237" s="191" t="s">
        <v>145</v>
      </c>
      <c r="L237" s="58"/>
      <c r="M237" s="196" t="s">
        <v>24</v>
      </c>
      <c r="N237" s="197" t="s">
        <v>48</v>
      </c>
      <c r="O237" s="39"/>
      <c r="P237" s="198">
        <f>O237*H237</f>
        <v>0</v>
      </c>
      <c r="Q237" s="198">
        <v>0.00017</v>
      </c>
      <c r="R237" s="198">
        <f>Q237*H237</f>
        <v>0.00275893</v>
      </c>
      <c r="S237" s="198">
        <v>0</v>
      </c>
      <c r="T237" s="199">
        <f>S237*H237</f>
        <v>0</v>
      </c>
      <c r="AR237" s="21" t="s">
        <v>237</v>
      </c>
      <c r="AT237" s="21" t="s">
        <v>141</v>
      </c>
      <c r="AU237" s="21" t="s">
        <v>86</v>
      </c>
      <c r="AY237" s="21" t="s">
        <v>138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21" t="s">
        <v>25</v>
      </c>
      <c r="BK237" s="200">
        <f>ROUND(I237*H237,2)</f>
        <v>0</v>
      </c>
      <c r="BL237" s="21" t="s">
        <v>237</v>
      </c>
      <c r="BM237" s="21" t="s">
        <v>409</v>
      </c>
    </row>
    <row r="238" spans="2:47" s="1" customFormat="1" ht="27">
      <c r="B238" s="38"/>
      <c r="C238" s="60"/>
      <c r="D238" s="201" t="s">
        <v>148</v>
      </c>
      <c r="E238" s="60"/>
      <c r="F238" s="202" t="s">
        <v>410</v>
      </c>
      <c r="G238" s="60"/>
      <c r="H238" s="60"/>
      <c r="I238" s="160"/>
      <c r="J238" s="60"/>
      <c r="K238" s="60"/>
      <c r="L238" s="58"/>
      <c r="M238" s="203"/>
      <c r="N238" s="39"/>
      <c r="O238" s="39"/>
      <c r="P238" s="39"/>
      <c r="Q238" s="39"/>
      <c r="R238" s="39"/>
      <c r="S238" s="39"/>
      <c r="T238" s="75"/>
      <c r="AT238" s="21" t="s">
        <v>148</v>
      </c>
      <c r="AU238" s="21" t="s">
        <v>86</v>
      </c>
    </row>
    <row r="239" spans="2:65" s="1" customFormat="1" ht="14.25" customHeight="1">
      <c r="B239" s="38"/>
      <c r="C239" s="189" t="s">
        <v>411</v>
      </c>
      <c r="D239" s="189" t="s">
        <v>141</v>
      </c>
      <c r="E239" s="190" t="s">
        <v>412</v>
      </c>
      <c r="F239" s="191" t="s">
        <v>413</v>
      </c>
      <c r="G239" s="192" t="s">
        <v>144</v>
      </c>
      <c r="H239" s="193">
        <v>16.229</v>
      </c>
      <c r="I239" s="194"/>
      <c r="J239" s="195">
        <f>ROUND(I239*H239,2)</f>
        <v>0</v>
      </c>
      <c r="K239" s="191" t="s">
        <v>145</v>
      </c>
      <c r="L239" s="58"/>
      <c r="M239" s="196" t="s">
        <v>24</v>
      </c>
      <c r="N239" s="197" t="s">
        <v>48</v>
      </c>
      <c r="O239" s="39"/>
      <c r="P239" s="198">
        <f>O239*H239</f>
        <v>0</v>
      </c>
      <c r="Q239" s="198">
        <v>0.00016875</v>
      </c>
      <c r="R239" s="198">
        <f>Q239*H239</f>
        <v>0.00273864375</v>
      </c>
      <c r="S239" s="198">
        <v>0</v>
      </c>
      <c r="T239" s="199">
        <f>S239*H239</f>
        <v>0</v>
      </c>
      <c r="AR239" s="21" t="s">
        <v>237</v>
      </c>
      <c r="AT239" s="21" t="s">
        <v>141</v>
      </c>
      <c r="AU239" s="21" t="s">
        <v>86</v>
      </c>
      <c r="AY239" s="21" t="s">
        <v>138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21" t="s">
        <v>25</v>
      </c>
      <c r="BK239" s="200">
        <f>ROUND(I239*H239,2)</f>
        <v>0</v>
      </c>
      <c r="BL239" s="21" t="s">
        <v>237</v>
      </c>
      <c r="BM239" s="21" t="s">
        <v>414</v>
      </c>
    </row>
    <row r="240" spans="2:47" s="1" customFormat="1" ht="13.5">
      <c r="B240" s="38"/>
      <c r="C240" s="60"/>
      <c r="D240" s="201" t="s">
        <v>148</v>
      </c>
      <c r="E240" s="60"/>
      <c r="F240" s="202" t="s">
        <v>415</v>
      </c>
      <c r="G240" s="60"/>
      <c r="H240" s="60"/>
      <c r="I240" s="160"/>
      <c r="J240" s="60"/>
      <c r="K240" s="60"/>
      <c r="L240" s="58"/>
      <c r="M240" s="203"/>
      <c r="N240" s="39"/>
      <c r="O240" s="39"/>
      <c r="P240" s="39"/>
      <c r="Q240" s="39"/>
      <c r="R240" s="39"/>
      <c r="S240" s="39"/>
      <c r="T240" s="75"/>
      <c r="AT240" s="21" t="s">
        <v>148</v>
      </c>
      <c r="AU240" s="21" t="s">
        <v>86</v>
      </c>
    </row>
    <row r="241" spans="2:65" s="1" customFormat="1" ht="14.25" customHeight="1">
      <c r="B241" s="38"/>
      <c r="C241" s="189" t="s">
        <v>416</v>
      </c>
      <c r="D241" s="189" t="s">
        <v>141</v>
      </c>
      <c r="E241" s="190" t="s">
        <v>417</v>
      </c>
      <c r="F241" s="191" t="s">
        <v>418</v>
      </c>
      <c r="G241" s="192" t="s">
        <v>144</v>
      </c>
      <c r="H241" s="193">
        <v>16.229</v>
      </c>
      <c r="I241" s="194"/>
      <c r="J241" s="195">
        <f>ROUND(I241*H241,2)</f>
        <v>0</v>
      </c>
      <c r="K241" s="191" t="s">
        <v>145</v>
      </c>
      <c r="L241" s="58"/>
      <c r="M241" s="196" t="s">
        <v>24</v>
      </c>
      <c r="N241" s="197" t="s">
        <v>48</v>
      </c>
      <c r="O241" s="39"/>
      <c r="P241" s="198">
        <f>O241*H241</f>
        <v>0</v>
      </c>
      <c r="Q241" s="198">
        <v>0.00014986</v>
      </c>
      <c r="R241" s="198">
        <f>Q241*H241</f>
        <v>0.00243207794</v>
      </c>
      <c r="S241" s="198">
        <v>0</v>
      </c>
      <c r="T241" s="199">
        <f>S241*H241</f>
        <v>0</v>
      </c>
      <c r="AR241" s="21" t="s">
        <v>237</v>
      </c>
      <c r="AT241" s="21" t="s">
        <v>141</v>
      </c>
      <c r="AU241" s="21" t="s">
        <v>86</v>
      </c>
      <c r="AY241" s="21" t="s">
        <v>138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21" t="s">
        <v>25</v>
      </c>
      <c r="BK241" s="200">
        <f>ROUND(I241*H241,2)</f>
        <v>0</v>
      </c>
      <c r="BL241" s="21" t="s">
        <v>237</v>
      </c>
      <c r="BM241" s="21" t="s">
        <v>419</v>
      </c>
    </row>
    <row r="242" spans="2:47" s="1" customFormat="1" ht="13.5">
      <c r="B242" s="38"/>
      <c r="C242" s="60"/>
      <c r="D242" s="201" t="s">
        <v>148</v>
      </c>
      <c r="E242" s="60"/>
      <c r="F242" s="202" t="s">
        <v>420</v>
      </c>
      <c r="G242" s="60"/>
      <c r="H242" s="60"/>
      <c r="I242" s="160"/>
      <c r="J242" s="60"/>
      <c r="K242" s="60"/>
      <c r="L242" s="58"/>
      <c r="M242" s="203"/>
      <c r="N242" s="39"/>
      <c r="O242" s="39"/>
      <c r="P242" s="39"/>
      <c r="Q242" s="39"/>
      <c r="R242" s="39"/>
      <c r="S242" s="39"/>
      <c r="T242" s="75"/>
      <c r="AT242" s="21" t="s">
        <v>148</v>
      </c>
      <c r="AU242" s="21" t="s">
        <v>86</v>
      </c>
    </row>
    <row r="243" spans="2:65" s="1" customFormat="1" ht="22.5" customHeight="1">
      <c r="B243" s="38"/>
      <c r="C243" s="189" t="s">
        <v>421</v>
      </c>
      <c r="D243" s="189" t="s">
        <v>141</v>
      </c>
      <c r="E243" s="190" t="s">
        <v>422</v>
      </c>
      <c r="F243" s="191" t="s">
        <v>423</v>
      </c>
      <c r="G243" s="192" t="s">
        <v>144</v>
      </c>
      <c r="H243" s="193">
        <v>16.229</v>
      </c>
      <c r="I243" s="194"/>
      <c r="J243" s="195">
        <f>ROUND(I243*H243,2)</f>
        <v>0</v>
      </c>
      <c r="K243" s="191" t="s">
        <v>145</v>
      </c>
      <c r="L243" s="58"/>
      <c r="M243" s="196" t="s">
        <v>24</v>
      </c>
      <c r="N243" s="197" t="s">
        <v>48</v>
      </c>
      <c r="O243" s="39"/>
      <c r="P243" s="198">
        <f>O243*H243</f>
        <v>0</v>
      </c>
      <c r="Q243" s="198">
        <v>0.00024</v>
      </c>
      <c r="R243" s="198">
        <f>Q243*H243</f>
        <v>0.00389496</v>
      </c>
      <c r="S243" s="198">
        <v>0</v>
      </c>
      <c r="T243" s="199">
        <f>S243*H243</f>
        <v>0</v>
      </c>
      <c r="AR243" s="21" t="s">
        <v>237</v>
      </c>
      <c r="AT243" s="21" t="s">
        <v>141</v>
      </c>
      <c r="AU243" s="21" t="s">
        <v>86</v>
      </c>
      <c r="AY243" s="21" t="s">
        <v>138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21" t="s">
        <v>25</v>
      </c>
      <c r="BK243" s="200">
        <f>ROUND(I243*H243,2)</f>
        <v>0</v>
      </c>
      <c r="BL243" s="21" t="s">
        <v>237</v>
      </c>
      <c r="BM243" s="21" t="s">
        <v>424</v>
      </c>
    </row>
    <row r="244" spans="2:47" s="1" customFormat="1" ht="13.5">
      <c r="B244" s="38"/>
      <c r="C244" s="60"/>
      <c r="D244" s="201" t="s">
        <v>148</v>
      </c>
      <c r="E244" s="60"/>
      <c r="F244" s="202" t="s">
        <v>425</v>
      </c>
      <c r="G244" s="60"/>
      <c r="H244" s="60"/>
      <c r="I244" s="160"/>
      <c r="J244" s="60"/>
      <c r="K244" s="60"/>
      <c r="L244" s="58"/>
      <c r="M244" s="203"/>
      <c r="N244" s="39"/>
      <c r="O244" s="39"/>
      <c r="P244" s="39"/>
      <c r="Q244" s="39"/>
      <c r="R244" s="39"/>
      <c r="S244" s="39"/>
      <c r="T244" s="75"/>
      <c r="AT244" s="21" t="s">
        <v>148</v>
      </c>
      <c r="AU244" s="21" t="s">
        <v>86</v>
      </c>
    </row>
    <row r="245" spans="2:63" s="10" customFormat="1" ht="29.25" customHeight="1">
      <c r="B245" s="173"/>
      <c r="C245" s="174"/>
      <c r="D245" s="175" t="s">
        <v>76</v>
      </c>
      <c r="E245" s="187" t="s">
        <v>426</v>
      </c>
      <c r="F245" s="187" t="s">
        <v>427</v>
      </c>
      <c r="G245" s="174"/>
      <c r="H245" s="174"/>
      <c r="I245" s="177"/>
      <c r="J245" s="188">
        <f>BK245</f>
        <v>0</v>
      </c>
      <c r="K245" s="174"/>
      <c r="L245" s="179"/>
      <c r="M245" s="180"/>
      <c r="N245" s="181"/>
      <c r="O245" s="181"/>
      <c r="P245" s="182">
        <f>SUM(P246:P256)</f>
        <v>0</v>
      </c>
      <c r="Q245" s="181"/>
      <c r="R245" s="182">
        <f>SUM(R246:R256)</f>
        <v>0.0604568375</v>
      </c>
      <c r="S245" s="181"/>
      <c r="T245" s="183">
        <f>SUM(T246:T256)</f>
        <v>0</v>
      </c>
      <c r="AR245" s="184" t="s">
        <v>86</v>
      </c>
      <c r="AT245" s="185" t="s">
        <v>76</v>
      </c>
      <c r="AU245" s="185" t="s">
        <v>25</v>
      </c>
      <c r="AY245" s="184" t="s">
        <v>138</v>
      </c>
      <c r="BK245" s="186">
        <f>SUM(BK246:BK256)</f>
        <v>0</v>
      </c>
    </row>
    <row r="246" spans="2:65" s="1" customFormat="1" ht="22.5" customHeight="1">
      <c r="B246" s="38"/>
      <c r="C246" s="189" t="s">
        <v>428</v>
      </c>
      <c r="D246" s="189" t="s">
        <v>141</v>
      </c>
      <c r="E246" s="190" t="s">
        <v>429</v>
      </c>
      <c r="F246" s="191" t="s">
        <v>430</v>
      </c>
      <c r="G246" s="192" t="s">
        <v>144</v>
      </c>
      <c r="H246" s="193">
        <v>122.755</v>
      </c>
      <c r="I246" s="194"/>
      <c r="J246" s="195">
        <f>ROUND(I246*H246,2)</f>
        <v>0</v>
      </c>
      <c r="K246" s="191" t="s">
        <v>145</v>
      </c>
      <c r="L246" s="58"/>
      <c r="M246" s="196" t="s">
        <v>24</v>
      </c>
      <c r="N246" s="197" t="s">
        <v>48</v>
      </c>
      <c r="O246" s="39"/>
      <c r="P246" s="198">
        <f>O246*H246</f>
        <v>0</v>
      </c>
      <c r="Q246" s="198">
        <v>0.0002</v>
      </c>
      <c r="R246" s="198">
        <f>Q246*H246</f>
        <v>0.024551</v>
      </c>
      <c r="S246" s="198">
        <v>0</v>
      </c>
      <c r="T246" s="199">
        <f>S246*H246</f>
        <v>0</v>
      </c>
      <c r="AR246" s="21" t="s">
        <v>237</v>
      </c>
      <c r="AT246" s="21" t="s">
        <v>141</v>
      </c>
      <c r="AU246" s="21" t="s">
        <v>86</v>
      </c>
      <c r="AY246" s="21" t="s">
        <v>138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21" t="s">
        <v>25</v>
      </c>
      <c r="BK246" s="200">
        <f>ROUND(I246*H246,2)</f>
        <v>0</v>
      </c>
      <c r="BL246" s="21" t="s">
        <v>237</v>
      </c>
      <c r="BM246" s="21" t="s">
        <v>431</v>
      </c>
    </row>
    <row r="247" spans="2:47" s="1" customFormat="1" ht="13.5">
      <c r="B247" s="38"/>
      <c r="C247" s="60"/>
      <c r="D247" s="201" t="s">
        <v>148</v>
      </c>
      <c r="E247" s="60"/>
      <c r="F247" s="202" t="s">
        <v>432</v>
      </c>
      <c r="G247" s="60"/>
      <c r="H247" s="60"/>
      <c r="I247" s="160"/>
      <c r="J247" s="60"/>
      <c r="K247" s="60"/>
      <c r="L247" s="58"/>
      <c r="M247" s="203"/>
      <c r="N247" s="39"/>
      <c r="O247" s="39"/>
      <c r="P247" s="39"/>
      <c r="Q247" s="39"/>
      <c r="R247" s="39"/>
      <c r="S247" s="39"/>
      <c r="T247" s="75"/>
      <c r="AT247" s="21" t="s">
        <v>148</v>
      </c>
      <c r="AU247" s="21" t="s">
        <v>86</v>
      </c>
    </row>
    <row r="248" spans="2:51" s="11" customFormat="1" ht="13.5">
      <c r="B248" s="204"/>
      <c r="C248" s="205"/>
      <c r="D248" s="201" t="s">
        <v>150</v>
      </c>
      <c r="E248" s="206" t="s">
        <v>24</v>
      </c>
      <c r="F248" s="207" t="s">
        <v>163</v>
      </c>
      <c r="G248" s="205"/>
      <c r="H248" s="208">
        <v>35.52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150</v>
      </c>
      <c r="AU248" s="214" t="s">
        <v>86</v>
      </c>
      <c r="AV248" s="11" t="s">
        <v>86</v>
      </c>
      <c r="AW248" s="11" t="s">
        <v>40</v>
      </c>
      <c r="AX248" s="11" t="s">
        <v>77</v>
      </c>
      <c r="AY248" s="214" t="s">
        <v>138</v>
      </c>
    </row>
    <row r="249" spans="2:51" s="11" customFormat="1" ht="13.5">
      <c r="B249" s="204"/>
      <c r="C249" s="205"/>
      <c r="D249" s="201" t="s">
        <v>150</v>
      </c>
      <c r="E249" s="206" t="s">
        <v>24</v>
      </c>
      <c r="F249" s="207" t="s">
        <v>182</v>
      </c>
      <c r="G249" s="205"/>
      <c r="H249" s="208">
        <v>87.235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150</v>
      </c>
      <c r="AU249" s="214" t="s">
        <v>86</v>
      </c>
      <c r="AV249" s="11" t="s">
        <v>86</v>
      </c>
      <c r="AW249" s="11" t="s">
        <v>40</v>
      </c>
      <c r="AX249" s="11" t="s">
        <v>77</v>
      </c>
      <c r="AY249" s="214" t="s">
        <v>138</v>
      </c>
    </row>
    <row r="250" spans="2:65" s="1" customFormat="1" ht="22.5" customHeight="1">
      <c r="B250" s="38"/>
      <c r="C250" s="189" t="s">
        <v>433</v>
      </c>
      <c r="D250" s="189" t="s">
        <v>141</v>
      </c>
      <c r="E250" s="190" t="s">
        <v>434</v>
      </c>
      <c r="F250" s="191" t="s">
        <v>435</v>
      </c>
      <c r="G250" s="192" t="s">
        <v>144</v>
      </c>
      <c r="H250" s="193">
        <v>122.755</v>
      </c>
      <c r="I250" s="194"/>
      <c r="J250" s="195">
        <f>ROUND(I250*H250,2)</f>
        <v>0</v>
      </c>
      <c r="K250" s="191" t="s">
        <v>145</v>
      </c>
      <c r="L250" s="58"/>
      <c r="M250" s="196" t="s">
        <v>24</v>
      </c>
      <c r="N250" s="197" t="s">
        <v>48</v>
      </c>
      <c r="O250" s="39"/>
      <c r="P250" s="198">
        <f>O250*H250</f>
        <v>0</v>
      </c>
      <c r="Q250" s="198">
        <v>0.000286</v>
      </c>
      <c r="R250" s="198">
        <f>Q250*H250</f>
        <v>0.03510793</v>
      </c>
      <c r="S250" s="198">
        <v>0</v>
      </c>
      <c r="T250" s="199">
        <f>S250*H250</f>
        <v>0</v>
      </c>
      <c r="AR250" s="21" t="s">
        <v>237</v>
      </c>
      <c r="AT250" s="21" t="s">
        <v>141</v>
      </c>
      <c r="AU250" s="21" t="s">
        <v>86</v>
      </c>
      <c r="AY250" s="21" t="s">
        <v>138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21" t="s">
        <v>25</v>
      </c>
      <c r="BK250" s="200">
        <f>ROUND(I250*H250,2)</f>
        <v>0</v>
      </c>
      <c r="BL250" s="21" t="s">
        <v>237</v>
      </c>
      <c r="BM250" s="21" t="s">
        <v>436</v>
      </c>
    </row>
    <row r="251" spans="2:47" s="1" customFormat="1" ht="27">
      <c r="B251" s="38"/>
      <c r="C251" s="60"/>
      <c r="D251" s="201" t="s">
        <v>148</v>
      </c>
      <c r="E251" s="60"/>
      <c r="F251" s="202" t="s">
        <v>437</v>
      </c>
      <c r="G251" s="60"/>
      <c r="H251" s="60"/>
      <c r="I251" s="160"/>
      <c r="J251" s="60"/>
      <c r="K251" s="60"/>
      <c r="L251" s="58"/>
      <c r="M251" s="203"/>
      <c r="N251" s="39"/>
      <c r="O251" s="39"/>
      <c r="P251" s="39"/>
      <c r="Q251" s="39"/>
      <c r="R251" s="39"/>
      <c r="S251" s="39"/>
      <c r="T251" s="75"/>
      <c r="AT251" s="21" t="s">
        <v>148</v>
      </c>
      <c r="AU251" s="21" t="s">
        <v>86</v>
      </c>
    </row>
    <row r="252" spans="2:65" s="1" customFormat="1" ht="22.5" customHeight="1">
      <c r="B252" s="38"/>
      <c r="C252" s="189" t="s">
        <v>438</v>
      </c>
      <c r="D252" s="189" t="s">
        <v>141</v>
      </c>
      <c r="E252" s="190" t="s">
        <v>439</v>
      </c>
      <c r="F252" s="191" t="s">
        <v>440</v>
      </c>
      <c r="G252" s="192" t="s">
        <v>208</v>
      </c>
      <c r="H252" s="193">
        <v>23.9</v>
      </c>
      <c r="I252" s="194"/>
      <c r="J252" s="195">
        <f>ROUND(I252*H252,2)</f>
        <v>0</v>
      </c>
      <c r="K252" s="191" t="s">
        <v>145</v>
      </c>
      <c r="L252" s="58"/>
      <c r="M252" s="196" t="s">
        <v>24</v>
      </c>
      <c r="N252" s="197" t="s">
        <v>48</v>
      </c>
      <c r="O252" s="39"/>
      <c r="P252" s="198">
        <f>O252*H252</f>
        <v>0</v>
      </c>
      <c r="Q252" s="198">
        <v>0</v>
      </c>
      <c r="R252" s="198">
        <f>Q252*H252</f>
        <v>0</v>
      </c>
      <c r="S252" s="198">
        <v>0</v>
      </c>
      <c r="T252" s="199">
        <f>S252*H252</f>
        <v>0</v>
      </c>
      <c r="AR252" s="21" t="s">
        <v>237</v>
      </c>
      <c r="AT252" s="21" t="s">
        <v>141</v>
      </c>
      <c r="AU252" s="21" t="s">
        <v>86</v>
      </c>
      <c r="AY252" s="21" t="s">
        <v>138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21" t="s">
        <v>25</v>
      </c>
      <c r="BK252" s="200">
        <f>ROUND(I252*H252,2)</f>
        <v>0</v>
      </c>
      <c r="BL252" s="21" t="s">
        <v>237</v>
      </c>
      <c r="BM252" s="21" t="s">
        <v>441</v>
      </c>
    </row>
    <row r="253" spans="2:47" s="1" customFormat="1" ht="27">
      <c r="B253" s="38"/>
      <c r="C253" s="60"/>
      <c r="D253" s="201" t="s">
        <v>148</v>
      </c>
      <c r="E253" s="60"/>
      <c r="F253" s="202" t="s">
        <v>442</v>
      </c>
      <c r="G253" s="60"/>
      <c r="H253" s="60"/>
      <c r="I253" s="160"/>
      <c r="J253" s="60"/>
      <c r="K253" s="60"/>
      <c r="L253" s="58"/>
      <c r="M253" s="203"/>
      <c r="N253" s="39"/>
      <c r="O253" s="39"/>
      <c r="P253" s="39"/>
      <c r="Q253" s="39"/>
      <c r="R253" s="39"/>
      <c r="S253" s="39"/>
      <c r="T253" s="75"/>
      <c r="AT253" s="21" t="s">
        <v>148</v>
      </c>
      <c r="AU253" s="21" t="s">
        <v>86</v>
      </c>
    </row>
    <row r="254" spans="2:51" s="11" customFormat="1" ht="13.5">
      <c r="B254" s="204"/>
      <c r="C254" s="205"/>
      <c r="D254" s="201" t="s">
        <v>150</v>
      </c>
      <c r="E254" s="206" t="s">
        <v>24</v>
      </c>
      <c r="F254" s="207" t="s">
        <v>443</v>
      </c>
      <c r="G254" s="205"/>
      <c r="H254" s="208">
        <v>23.9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150</v>
      </c>
      <c r="AU254" s="214" t="s">
        <v>86</v>
      </c>
      <c r="AV254" s="11" t="s">
        <v>86</v>
      </c>
      <c r="AW254" s="11" t="s">
        <v>40</v>
      </c>
      <c r="AX254" s="11" t="s">
        <v>77</v>
      </c>
      <c r="AY254" s="214" t="s">
        <v>138</v>
      </c>
    </row>
    <row r="255" spans="2:65" s="1" customFormat="1" ht="22.5" customHeight="1">
      <c r="B255" s="38"/>
      <c r="C255" s="189" t="s">
        <v>444</v>
      </c>
      <c r="D255" s="189" t="s">
        <v>141</v>
      </c>
      <c r="E255" s="190" t="s">
        <v>445</v>
      </c>
      <c r="F255" s="191" t="s">
        <v>446</v>
      </c>
      <c r="G255" s="192" t="s">
        <v>144</v>
      </c>
      <c r="H255" s="193">
        <v>122.755</v>
      </c>
      <c r="I255" s="194"/>
      <c r="J255" s="195">
        <f>ROUND(I255*H255,2)</f>
        <v>0</v>
      </c>
      <c r="K255" s="191" t="s">
        <v>145</v>
      </c>
      <c r="L255" s="58"/>
      <c r="M255" s="196" t="s">
        <v>24</v>
      </c>
      <c r="N255" s="197" t="s">
        <v>48</v>
      </c>
      <c r="O255" s="39"/>
      <c r="P255" s="198">
        <f>O255*H255</f>
        <v>0</v>
      </c>
      <c r="Q255" s="198">
        <v>6.5E-06</v>
      </c>
      <c r="R255" s="198">
        <f>Q255*H255</f>
        <v>0.0007979074999999999</v>
      </c>
      <c r="S255" s="198">
        <v>0</v>
      </c>
      <c r="T255" s="199">
        <f>S255*H255</f>
        <v>0</v>
      </c>
      <c r="AR255" s="21" t="s">
        <v>237</v>
      </c>
      <c r="AT255" s="21" t="s">
        <v>141</v>
      </c>
      <c r="AU255" s="21" t="s">
        <v>86</v>
      </c>
      <c r="AY255" s="21" t="s">
        <v>138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21" t="s">
        <v>25</v>
      </c>
      <c r="BK255" s="200">
        <f>ROUND(I255*H255,2)</f>
        <v>0</v>
      </c>
      <c r="BL255" s="21" t="s">
        <v>237</v>
      </c>
      <c r="BM255" s="21" t="s">
        <v>447</v>
      </c>
    </row>
    <row r="256" spans="2:47" s="1" customFormat="1" ht="27">
      <c r="B256" s="38"/>
      <c r="C256" s="60"/>
      <c r="D256" s="201" t="s">
        <v>148</v>
      </c>
      <c r="E256" s="60"/>
      <c r="F256" s="202" t="s">
        <v>448</v>
      </c>
      <c r="G256" s="60"/>
      <c r="H256" s="60"/>
      <c r="I256" s="160"/>
      <c r="J256" s="60"/>
      <c r="K256" s="60"/>
      <c r="L256" s="58"/>
      <c r="M256" s="203"/>
      <c r="N256" s="39"/>
      <c r="O256" s="39"/>
      <c r="P256" s="39"/>
      <c r="Q256" s="39"/>
      <c r="R256" s="39"/>
      <c r="S256" s="39"/>
      <c r="T256" s="75"/>
      <c r="AT256" s="21" t="s">
        <v>148</v>
      </c>
      <c r="AU256" s="21" t="s">
        <v>86</v>
      </c>
    </row>
    <row r="257" spans="2:63" s="10" customFormat="1" ht="36.75" customHeight="1">
      <c r="B257" s="173"/>
      <c r="C257" s="174"/>
      <c r="D257" s="175" t="s">
        <v>76</v>
      </c>
      <c r="E257" s="176" t="s">
        <v>214</v>
      </c>
      <c r="F257" s="176" t="s">
        <v>449</v>
      </c>
      <c r="G257" s="174"/>
      <c r="H257" s="174"/>
      <c r="I257" s="177"/>
      <c r="J257" s="178">
        <f>BK257</f>
        <v>0</v>
      </c>
      <c r="K257" s="174"/>
      <c r="L257" s="179"/>
      <c r="M257" s="180"/>
      <c r="N257" s="181"/>
      <c r="O257" s="181"/>
      <c r="P257" s="182">
        <f>P258</f>
        <v>0</v>
      </c>
      <c r="Q257" s="181"/>
      <c r="R257" s="182">
        <f>R258</f>
        <v>0.0001</v>
      </c>
      <c r="S257" s="181"/>
      <c r="T257" s="183">
        <f>T258</f>
        <v>0</v>
      </c>
      <c r="AR257" s="184" t="s">
        <v>158</v>
      </c>
      <c r="AT257" s="185" t="s">
        <v>76</v>
      </c>
      <c r="AU257" s="185" t="s">
        <v>77</v>
      </c>
      <c r="AY257" s="184" t="s">
        <v>138</v>
      </c>
      <c r="BK257" s="186">
        <f>BK258</f>
        <v>0</v>
      </c>
    </row>
    <row r="258" spans="2:63" s="10" customFormat="1" ht="19.5" customHeight="1">
      <c r="B258" s="173"/>
      <c r="C258" s="174"/>
      <c r="D258" s="175" t="s">
        <v>76</v>
      </c>
      <c r="E258" s="187" t="s">
        <v>450</v>
      </c>
      <c r="F258" s="187" t="s">
        <v>451</v>
      </c>
      <c r="G258" s="174"/>
      <c r="H258" s="174"/>
      <c r="I258" s="177"/>
      <c r="J258" s="188">
        <f>BK258</f>
        <v>0</v>
      </c>
      <c r="K258" s="174"/>
      <c r="L258" s="179"/>
      <c r="M258" s="180"/>
      <c r="N258" s="181"/>
      <c r="O258" s="181"/>
      <c r="P258" s="182">
        <f>SUM(P259:P264)</f>
        <v>0</v>
      </c>
      <c r="Q258" s="181"/>
      <c r="R258" s="182">
        <f>SUM(R259:R264)</f>
        <v>0.0001</v>
      </c>
      <c r="S258" s="181"/>
      <c r="T258" s="183">
        <f>SUM(T259:T264)</f>
        <v>0</v>
      </c>
      <c r="AR258" s="184" t="s">
        <v>158</v>
      </c>
      <c r="AT258" s="185" t="s">
        <v>76</v>
      </c>
      <c r="AU258" s="185" t="s">
        <v>25</v>
      </c>
      <c r="AY258" s="184" t="s">
        <v>138</v>
      </c>
      <c r="BK258" s="186">
        <f>SUM(BK259:BK264)</f>
        <v>0</v>
      </c>
    </row>
    <row r="259" spans="2:65" s="1" customFormat="1" ht="22.5" customHeight="1">
      <c r="B259" s="38"/>
      <c r="C259" s="189" t="s">
        <v>452</v>
      </c>
      <c r="D259" s="189" t="s">
        <v>141</v>
      </c>
      <c r="E259" s="190" t="s">
        <v>453</v>
      </c>
      <c r="F259" s="191" t="s">
        <v>454</v>
      </c>
      <c r="G259" s="192" t="s">
        <v>320</v>
      </c>
      <c r="H259" s="193">
        <v>2</v>
      </c>
      <c r="I259" s="194"/>
      <c r="J259" s="195">
        <f>ROUND(I259*H259,2)</f>
        <v>0</v>
      </c>
      <c r="K259" s="191" t="s">
        <v>145</v>
      </c>
      <c r="L259" s="58"/>
      <c r="M259" s="196" t="s">
        <v>24</v>
      </c>
      <c r="N259" s="197" t="s">
        <v>48</v>
      </c>
      <c r="O259" s="39"/>
      <c r="P259" s="198">
        <f>O259*H259</f>
        <v>0</v>
      </c>
      <c r="Q259" s="198">
        <v>0</v>
      </c>
      <c r="R259" s="198">
        <f>Q259*H259</f>
        <v>0</v>
      </c>
      <c r="S259" s="198">
        <v>0</v>
      </c>
      <c r="T259" s="199">
        <f>S259*H259</f>
        <v>0</v>
      </c>
      <c r="AR259" s="21" t="s">
        <v>455</v>
      </c>
      <c r="AT259" s="21" t="s">
        <v>141</v>
      </c>
      <c r="AU259" s="21" t="s">
        <v>86</v>
      </c>
      <c r="AY259" s="21" t="s">
        <v>138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21" t="s">
        <v>25</v>
      </c>
      <c r="BK259" s="200">
        <f>ROUND(I259*H259,2)</f>
        <v>0</v>
      </c>
      <c r="BL259" s="21" t="s">
        <v>455</v>
      </c>
      <c r="BM259" s="21" t="s">
        <v>456</v>
      </c>
    </row>
    <row r="260" spans="2:47" s="1" customFormat="1" ht="27">
      <c r="B260" s="38"/>
      <c r="C260" s="60"/>
      <c r="D260" s="201" t="s">
        <v>148</v>
      </c>
      <c r="E260" s="60"/>
      <c r="F260" s="202" t="s">
        <v>457</v>
      </c>
      <c r="G260" s="60"/>
      <c r="H260" s="60"/>
      <c r="I260" s="160"/>
      <c r="J260" s="60"/>
      <c r="K260" s="60"/>
      <c r="L260" s="58"/>
      <c r="M260" s="203"/>
      <c r="N260" s="39"/>
      <c r="O260" s="39"/>
      <c r="P260" s="39"/>
      <c r="Q260" s="39"/>
      <c r="R260" s="39"/>
      <c r="S260" s="39"/>
      <c r="T260" s="75"/>
      <c r="AT260" s="21" t="s">
        <v>148</v>
      </c>
      <c r="AU260" s="21" t="s">
        <v>86</v>
      </c>
    </row>
    <row r="261" spans="2:65" s="1" customFormat="1" ht="14.25" customHeight="1">
      <c r="B261" s="38"/>
      <c r="C261" s="215" t="s">
        <v>458</v>
      </c>
      <c r="D261" s="215" t="s">
        <v>214</v>
      </c>
      <c r="E261" s="216" t="s">
        <v>459</v>
      </c>
      <c r="F261" s="217" t="s">
        <v>460</v>
      </c>
      <c r="G261" s="218" t="s">
        <v>320</v>
      </c>
      <c r="H261" s="219">
        <v>2</v>
      </c>
      <c r="I261" s="220"/>
      <c r="J261" s="221">
        <f>ROUND(I261*H261,2)</f>
        <v>0</v>
      </c>
      <c r="K261" s="217" t="s">
        <v>145</v>
      </c>
      <c r="L261" s="222"/>
      <c r="M261" s="223" t="s">
        <v>24</v>
      </c>
      <c r="N261" s="224" t="s">
        <v>48</v>
      </c>
      <c r="O261" s="39"/>
      <c r="P261" s="198">
        <f>O261*H261</f>
        <v>0</v>
      </c>
      <c r="Q261" s="198">
        <v>5E-05</v>
      </c>
      <c r="R261" s="198">
        <f>Q261*H261</f>
        <v>0.0001</v>
      </c>
      <c r="S261" s="198">
        <v>0</v>
      </c>
      <c r="T261" s="199">
        <f>S261*H261</f>
        <v>0</v>
      </c>
      <c r="AR261" s="21" t="s">
        <v>461</v>
      </c>
      <c r="AT261" s="21" t="s">
        <v>214</v>
      </c>
      <c r="AU261" s="21" t="s">
        <v>86</v>
      </c>
      <c r="AY261" s="21" t="s">
        <v>138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21" t="s">
        <v>25</v>
      </c>
      <c r="BK261" s="200">
        <f>ROUND(I261*H261,2)</f>
        <v>0</v>
      </c>
      <c r="BL261" s="21" t="s">
        <v>461</v>
      </c>
      <c r="BM261" s="21" t="s">
        <v>462</v>
      </c>
    </row>
    <row r="262" spans="2:47" s="1" customFormat="1" ht="13.5">
      <c r="B262" s="38"/>
      <c r="C262" s="60"/>
      <c r="D262" s="201" t="s">
        <v>148</v>
      </c>
      <c r="E262" s="60"/>
      <c r="F262" s="202" t="s">
        <v>463</v>
      </c>
      <c r="G262" s="60"/>
      <c r="H262" s="60"/>
      <c r="I262" s="160"/>
      <c r="J262" s="60"/>
      <c r="K262" s="60"/>
      <c r="L262" s="58"/>
      <c r="M262" s="203"/>
      <c r="N262" s="39"/>
      <c r="O262" s="39"/>
      <c r="P262" s="39"/>
      <c r="Q262" s="39"/>
      <c r="R262" s="39"/>
      <c r="S262" s="39"/>
      <c r="T262" s="75"/>
      <c r="AT262" s="21" t="s">
        <v>148</v>
      </c>
      <c r="AU262" s="21" t="s">
        <v>86</v>
      </c>
    </row>
    <row r="263" spans="2:65" s="1" customFormat="1" ht="22.5" customHeight="1">
      <c r="B263" s="38"/>
      <c r="C263" s="189" t="s">
        <v>464</v>
      </c>
      <c r="D263" s="189" t="s">
        <v>141</v>
      </c>
      <c r="E263" s="190" t="s">
        <v>465</v>
      </c>
      <c r="F263" s="191" t="s">
        <v>466</v>
      </c>
      <c r="G263" s="192" t="s">
        <v>320</v>
      </c>
      <c r="H263" s="193">
        <v>2</v>
      </c>
      <c r="I263" s="194"/>
      <c r="J263" s="195">
        <f>ROUND(I263*H263,2)</f>
        <v>0</v>
      </c>
      <c r="K263" s="191" t="s">
        <v>145</v>
      </c>
      <c r="L263" s="58"/>
      <c r="M263" s="196" t="s">
        <v>24</v>
      </c>
      <c r="N263" s="197" t="s">
        <v>48</v>
      </c>
      <c r="O263" s="39"/>
      <c r="P263" s="198">
        <f>O263*H263</f>
        <v>0</v>
      </c>
      <c r="Q263" s="198">
        <v>0</v>
      </c>
      <c r="R263" s="198">
        <f>Q263*H263</f>
        <v>0</v>
      </c>
      <c r="S263" s="198">
        <v>0</v>
      </c>
      <c r="T263" s="199">
        <f>S263*H263</f>
        <v>0</v>
      </c>
      <c r="AR263" s="21" t="s">
        <v>455</v>
      </c>
      <c r="AT263" s="21" t="s">
        <v>141</v>
      </c>
      <c r="AU263" s="21" t="s">
        <v>86</v>
      </c>
      <c r="AY263" s="21" t="s">
        <v>138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21" t="s">
        <v>25</v>
      </c>
      <c r="BK263" s="200">
        <f>ROUND(I263*H263,2)</f>
        <v>0</v>
      </c>
      <c r="BL263" s="21" t="s">
        <v>455</v>
      </c>
      <c r="BM263" s="21" t="s">
        <v>467</v>
      </c>
    </row>
    <row r="264" spans="2:47" s="1" customFormat="1" ht="27">
      <c r="B264" s="38"/>
      <c r="C264" s="60"/>
      <c r="D264" s="201" t="s">
        <v>148</v>
      </c>
      <c r="E264" s="60"/>
      <c r="F264" s="202" t="s">
        <v>468</v>
      </c>
      <c r="G264" s="60"/>
      <c r="H264" s="60"/>
      <c r="I264" s="160"/>
      <c r="J264" s="60"/>
      <c r="K264" s="60"/>
      <c r="L264" s="58"/>
      <c r="M264" s="203"/>
      <c r="N264" s="39"/>
      <c r="O264" s="39"/>
      <c r="P264" s="39"/>
      <c r="Q264" s="39"/>
      <c r="R264" s="39"/>
      <c r="S264" s="39"/>
      <c r="T264" s="75"/>
      <c r="AT264" s="21" t="s">
        <v>148</v>
      </c>
      <c r="AU264" s="21" t="s">
        <v>86</v>
      </c>
    </row>
    <row r="265" spans="2:63" s="10" customFormat="1" ht="36.75" customHeight="1">
      <c r="B265" s="173"/>
      <c r="C265" s="174"/>
      <c r="D265" s="175" t="s">
        <v>76</v>
      </c>
      <c r="E265" s="176" t="s">
        <v>469</v>
      </c>
      <c r="F265" s="176" t="s">
        <v>470</v>
      </c>
      <c r="G265" s="174"/>
      <c r="H265" s="174"/>
      <c r="I265" s="177"/>
      <c r="J265" s="178">
        <f>BK265</f>
        <v>0</v>
      </c>
      <c r="K265" s="174"/>
      <c r="L265" s="179"/>
      <c r="M265" s="180"/>
      <c r="N265" s="181"/>
      <c r="O265" s="181"/>
      <c r="P265" s="182">
        <f>SUM(P266:P268)</f>
        <v>0</v>
      </c>
      <c r="Q265" s="181"/>
      <c r="R265" s="182">
        <f>SUM(R266:R268)</f>
        <v>0</v>
      </c>
      <c r="S265" s="181"/>
      <c r="T265" s="183">
        <f>SUM(T266:T268)</f>
        <v>0</v>
      </c>
      <c r="AR265" s="184" t="s">
        <v>146</v>
      </c>
      <c r="AT265" s="185" t="s">
        <v>76</v>
      </c>
      <c r="AU265" s="185" t="s">
        <v>77</v>
      </c>
      <c r="AY265" s="184" t="s">
        <v>138</v>
      </c>
      <c r="BK265" s="186">
        <f>SUM(BK266:BK268)</f>
        <v>0</v>
      </c>
    </row>
    <row r="266" spans="2:65" s="1" customFormat="1" ht="14.25" customHeight="1">
      <c r="B266" s="38"/>
      <c r="C266" s="189" t="s">
        <v>471</v>
      </c>
      <c r="D266" s="189" t="s">
        <v>141</v>
      </c>
      <c r="E266" s="190" t="s">
        <v>472</v>
      </c>
      <c r="F266" s="191" t="s">
        <v>473</v>
      </c>
      <c r="G266" s="192" t="s">
        <v>474</v>
      </c>
      <c r="H266" s="193">
        <v>24</v>
      </c>
      <c r="I266" s="194"/>
      <c r="J266" s="195">
        <f>ROUND(I266*H266,2)</f>
        <v>0</v>
      </c>
      <c r="K266" s="191" t="s">
        <v>145</v>
      </c>
      <c r="L266" s="58"/>
      <c r="M266" s="196" t="s">
        <v>24</v>
      </c>
      <c r="N266" s="197" t="s">
        <v>48</v>
      </c>
      <c r="O266" s="39"/>
      <c r="P266" s="198">
        <f>O266*H266</f>
        <v>0</v>
      </c>
      <c r="Q266" s="198">
        <v>0</v>
      </c>
      <c r="R266" s="198">
        <f>Q266*H266</f>
        <v>0</v>
      </c>
      <c r="S266" s="198">
        <v>0</v>
      </c>
      <c r="T266" s="199">
        <f>S266*H266</f>
        <v>0</v>
      </c>
      <c r="AR266" s="21" t="s">
        <v>475</v>
      </c>
      <c r="AT266" s="21" t="s">
        <v>141</v>
      </c>
      <c r="AU266" s="21" t="s">
        <v>25</v>
      </c>
      <c r="AY266" s="21" t="s">
        <v>138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21" t="s">
        <v>25</v>
      </c>
      <c r="BK266" s="200">
        <f>ROUND(I266*H266,2)</f>
        <v>0</v>
      </c>
      <c r="BL266" s="21" t="s">
        <v>475</v>
      </c>
      <c r="BM266" s="21" t="s">
        <v>476</v>
      </c>
    </row>
    <row r="267" spans="2:47" s="1" customFormat="1" ht="27">
      <c r="B267" s="38"/>
      <c r="C267" s="60"/>
      <c r="D267" s="201" t="s">
        <v>148</v>
      </c>
      <c r="E267" s="60"/>
      <c r="F267" s="202" t="s">
        <v>477</v>
      </c>
      <c r="G267" s="60"/>
      <c r="H267" s="60"/>
      <c r="I267" s="160"/>
      <c r="J267" s="60"/>
      <c r="K267" s="60"/>
      <c r="L267" s="58"/>
      <c r="M267" s="203"/>
      <c r="N267" s="39"/>
      <c r="O267" s="39"/>
      <c r="P267" s="39"/>
      <c r="Q267" s="39"/>
      <c r="R267" s="39"/>
      <c r="S267" s="39"/>
      <c r="T267" s="75"/>
      <c r="AT267" s="21" t="s">
        <v>148</v>
      </c>
      <c r="AU267" s="21" t="s">
        <v>25</v>
      </c>
    </row>
    <row r="268" spans="2:47" s="1" customFormat="1" ht="27">
      <c r="B268" s="38"/>
      <c r="C268" s="60"/>
      <c r="D268" s="201" t="s">
        <v>272</v>
      </c>
      <c r="E268" s="60"/>
      <c r="F268" s="225" t="s">
        <v>478</v>
      </c>
      <c r="G268" s="60"/>
      <c r="H268" s="60"/>
      <c r="I268" s="160"/>
      <c r="J268" s="60"/>
      <c r="K268" s="60"/>
      <c r="L268" s="58"/>
      <c r="M268" s="226"/>
      <c r="N268" s="227"/>
      <c r="O268" s="227"/>
      <c r="P268" s="227"/>
      <c r="Q268" s="227"/>
      <c r="R268" s="227"/>
      <c r="S268" s="227"/>
      <c r="T268" s="228"/>
      <c r="AT268" s="21" t="s">
        <v>272</v>
      </c>
      <c r="AU268" s="21" t="s">
        <v>25</v>
      </c>
    </row>
    <row r="269" spans="2:12" s="1" customFormat="1" ht="6.75" customHeight="1">
      <c r="B269" s="53"/>
      <c r="C269" s="54"/>
      <c r="D269" s="54"/>
      <c r="E269" s="54"/>
      <c r="F269" s="54"/>
      <c r="G269" s="54"/>
      <c r="H269" s="54"/>
      <c r="I269" s="136"/>
      <c r="J269" s="54"/>
      <c r="K269" s="54"/>
      <c r="L269" s="58"/>
    </row>
  </sheetData>
  <sheetProtection sheet="1" objects="1" scenarios="1" formatColumns="0" formatRows="0" autoFilter="0"/>
  <autoFilter ref="C92:K268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91</v>
      </c>
      <c r="G1" s="353" t="s">
        <v>92</v>
      </c>
      <c r="H1" s="353"/>
      <c r="I1" s="112"/>
      <c r="J1" s="111" t="s">
        <v>93</v>
      </c>
      <c r="K1" s="110" t="s">
        <v>94</v>
      </c>
      <c r="L1" s="111" t="s">
        <v>95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1" t="s">
        <v>89</v>
      </c>
    </row>
    <row r="3" spans="2:46" ht="6.7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75" customHeight="1">
      <c r="B4" s="25"/>
      <c r="C4" s="26"/>
      <c r="D4" s="27" t="s">
        <v>96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25" customHeight="1">
      <c r="B7" s="25"/>
      <c r="C7" s="26"/>
      <c r="D7" s="26"/>
      <c r="E7" s="345" t="str">
        <f>'Rekapitulace stavby'!K6</f>
        <v>DM SPŠ Loket - místnost č. 311</v>
      </c>
      <c r="F7" s="346"/>
      <c r="G7" s="346"/>
      <c r="H7" s="346"/>
      <c r="I7" s="114"/>
      <c r="J7" s="26"/>
      <c r="K7" s="28"/>
    </row>
    <row r="8" spans="2:11" s="1" customFormat="1" ht="15">
      <c r="B8" s="38"/>
      <c r="C8" s="39"/>
      <c r="D8" s="34" t="s">
        <v>97</v>
      </c>
      <c r="E8" s="39"/>
      <c r="F8" s="39"/>
      <c r="G8" s="39"/>
      <c r="H8" s="39"/>
      <c r="I8" s="115"/>
      <c r="J8" s="39"/>
      <c r="K8" s="42"/>
    </row>
    <row r="9" spans="2:11" s="1" customFormat="1" ht="36.75" customHeight="1">
      <c r="B9" s="38"/>
      <c r="C9" s="39"/>
      <c r="D9" s="39"/>
      <c r="E9" s="347" t="s">
        <v>479</v>
      </c>
      <c r="F9" s="348"/>
      <c r="G9" s="348"/>
      <c r="H9" s="348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90</v>
      </c>
      <c r="G11" s="39"/>
      <c r="H11" s="39"/>
      <c r="I11" s="116" t="s">
        <v>23</v>
      </c>
      <c r="J11" s="32" t="s">
        <v>24</v>
      </c>
      <c r="K11" s="42"/>
    </row>
    <row r="12" spans="2:11" s="1" customFormat="1" ht="14.25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6" t="s">
        <v>28</v>
      </c>
      <c r="J12" s="117" t="str">
        <f>'Rekapitulace stavby'!AN8</f>
        <v>19. 10. 2017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25" customHeight="1">
      <c r="B14" s="38"/>
      <c r="C14" s="39"/>
      <c r="D14" s="34" t="s">
        <v>32</v>
      </c>
      <c r="E14" s="39"/>
      <c r="F14" s="39"/>
      <c r="G14" s="39"/>
      <c r="H14" s="39"/>
      <c r="I14" s="116" t="s">
        <v>33</v>
      </c>
      <c r="J14" s="32" t="s">
        <v>24</v>
      </c>
      <c r="K14" s="42"/>
    </row>
    <row r="15" spans="2:11" s="1" customFormat="1" ht="18" customHeight="1">
      <c r="B15" s="38"/>
      <c r="C15" s="39"/>
      <c r="D15" s="39"/>
      <c r="E15" s="32" t="s">
        <v>34</v>
      </c>
      <c r="F15" s="39"/>
      <c r="G15" s="39"/>
      <c r="H15" s="39"/>
      <c r="I15" s="116" t="s">
        <v>35</v>
      </c>
      <c r="J15" s="32" t="s">
        <v>24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25" customHeight="1">
      <c r="B17" s="38"/>
      <c r="C17" s="39"/>
      <c r="D17" s="34" t="s">
        <v>36</v>
      </c>
      <c r="E17" s="39"/>
      <c r="F17" s="39"/>
      <c r="G17" s="39"/>
      <c r="H17" s="39"/>
      <c r="I17" s="116" t="s">
        <v>33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6" t="s">
        <v>35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25" customHeight="1">
      <c r="B20" s="38"/>
      <c r="C20" s="39"/>
      <c r="D20" s="34" t="s">
        <v>38</v>
      </c>
      <c r="E20" s="39"/>
      <c r="F20" s="39"/>
      <c r="G20" s="39"/>
      <c r="H20" s="39"/>
      <c r="I20" s="116" t="s">
        <v>33</v>
      </c>
      <c r="J20" s="32">
        <f>IF('Rekapitulace stavby'!AN16="","",'Rekapitulace stavby'!AN16)</f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> </v>
      </c>
      <c r="F21" s="39"/>
      <c r="G21" s="39"/>
      <c r="H21" s="39"/>
      <c r="I21" s="116" t="s">
        <v>35</v>
      </c>
      <c r="J21" s="32">
        <f>IF('Rekapitulace stavby'!AN17="","",'Rekapitulace stavby'!AN17)</f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25" customHeight="1">
      <c r="B23" s="38"/>
      <c r="C23" s="39"/>
      <c r="D23" s="34" t="s">
        <v>41</v>
      </c>
      <c r="E23" s="39"/>
      <c r="F23" s="39"/>
      <c r="G23" s="39"/>
      <c r="H23" s="39"/>
      <c r="I23" s="115"/>
      <c r="J23" s="39"/>
      <c r="K23" s="42"/>
    </row>
    <row r="24" spans="2:11" s="6" customFormat="1" ht="100.5" customHeight="1">
      <c r="B24" s="118"/>
      <c r="C24" s="119"/>
      <c r="D24" s="119"/>
      <c r="E24" s="314" t="s">
        <v>99</v>
      </c>
      <c r="F24" s="314"/>
      <c r="G24" s="314"/>
      <c r="H24" s="314"/>
      <c r="I24" s="120"/>
      <c r="J24" s="119"/>
      <c r="K24" s="121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7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4.75" customHeight="1">
      <c r="B27" s="38"/>
      <c r="C27" s="39"/>
      <c r="D27" s="124" t="s">
        <v>43</v>
      </c>
      <c r="E27" s="39"/>
      <c r="F27" s="39"/>
      <c r="G27" s="39"/>
      <c r="H27" s="39"/>
      <c r="I27" s="115"/>
      <c r="J27" s="125">
        <f>ROUND(J80,2)</f>
        <v>0</v>
      </c>
      <c r="K27" s="42"/>
    </row>
    <row r="28" spans="2:11" s="1" customFormat="1" ht="6.7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25" customHeight="1">
      <c r="B29" s="38"/>
      <c r="C29" s="39"/>
      <c r="D29" s="39"/>
      <c r="E29" s="39"/>
      <c r="F29" s="43" t="s">
        <v>45</v>
      </c>
      <c r="G29" s="39"/>
      <c r="H29" s="39"/>
      <c r="I29" s="126" t="s">
        <v>44</v>
      </c>
      <c r="J29" s="43" t="s">
        <v>46</v>
      </c>
      <c r="K29" s="42"/>
    </row>
    <row r="30" spans="2:11" s="1" customFormat="1" ht="14.25" customHeight="1">
      <c r="B30" s="38"/>
      <c r="C30" s="39"/>
      <c r="D30" s="46" t="s">
        <v>47</v>
      </c>
      <c r="E30" s="46" t="s">
        <v>48</v>
      </c>
      <c r="F30" s="127">
        <f>ROUND(SUM(BE80:BE91),2)</f>
        <v>0</v>
      </c>
      <c r="G30" s="39"/>
      <c r="H30" s="39"/>
      <c r="I30" s="128">
        <v>0.21</v>
      </c>
      <c r="J30" s="127">
        <f>ROUND(ROUND((SUM(BE80:BE91)),2)*I30,2)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49</v>
      </c>
      <c r="F31" s="127">
        <f>ROUND(SUM(BF80:BF91),2)</f>
        <v>0</v>
      </c>
      <c r="G31" s="39"/>
      <c r="H31" s="39"/>
      <c r="I31" s="128">
        <v>0.15</v>
      </c>
      <c r="J31" s="127">
        <f>ROUND(ROUND((SUM(BF80:BF91)),2)*I31,2)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50</v>
      </c>
      <c r="F32" s="127">
        <f>ROUND(SUM(BG80:BG91),2)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51</v>
      </c>
      <c r="F33" s="127">
        <f>ROUND(SUM(BH80:BH91),2)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52</v>
      </c>
      <c r="F34" s="127">
        <f>ROUND(SUM(BI80:BI91),2)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4.75" customHeight="1">
      <c r="B36" s="38"/>
      <c r="C36" s="129"/>
      <c r="D36" s="130" t="s">
        <v>53</v>
      </c>
      <c r="E36" s="76"/>
      <c r="F36" s="76"/>
      <c r="G36" s="131" t="s">
        <v>54</v>
      </c>
      <c r="H36" s="132" t="s">
        <v>55</v>
      </c>
      <c r="I36" s="133"/>
      <c r="J36" s="134">
        <f>SUM(J27:J34)</f>
        <v>0</v>
      </c>
      <c r="K36" s="135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7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7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25" customHeight="1">
      <c r="B45" s="38"/>
      <c r="C45" s="39"/>
      <c r="D45" s="39"/>
      <c r="E45" s="345" t="str">
        <f>E7</f>
        <v>DM SPŠ Loket - místnost č. 311</v>
      </c>
      <c r="F45" s="346"/>
      <c r="G45" s="346"/>
      <c r="H45" s="346"/>
      <c r="I45" s="115"/>
      <c r="J45" s="39"/>
      <c r="K45" s="42"/>
    </row>
    <row r="46" spans="2:11" s="1" customFormat="1" ht="14.25" customHeight="1">
      <c r="B46" s="38"/>
      <c r="C46" s="34" t="s">
        <v>97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5.75" customHeight="1">
      <c r="B47" s="38"/>
      <c r="C47" s="39"/>
      <c r="D47" s="39"/>
      <c r="E47" s="347" t="str">
        <f>E9</f>
        <v>VON - Vedlejší a ostatní náklady</v>
      </c>
      <c r="F47" s="348"/>
      <c r="G47" s="348"/>
      <c r="H47" s="348"/>
      <c r="I47" s="115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>Loket</v>
      </c>
      <c r="G49" s="39"/>
      <c r="H49" s="39"/>
      <c r="I49" s="116" t="s">
        <v>28</v>
      </c>
      <c r="J49" s="117" t="str">
        <f>IF(J12="","",J12)</f>
        <v>19. 10. 2017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32</v>
      </c>
      <c r="D51" s="39"/>
      <c r="E51" s="39"/>
      <c r="F51" s="32" t="str">
        <f>E15</f>
        <v>SPŠ Loket, příspěvková organizace, T.G.Masaryka 3</v>
      </c>
      <c r="G51" s="39"/>
      <c r="H51" s="39"/>
      <c r="I51" s="116" t="s">
        <v>38</v>
      </c>
      <c r="J51" s="314" t="str">
        <f>E21</f>
        <v> </v>
      </c>
      <c r="K51" s="42"/>
    </row>
    <row r="52" spans="2:11" s="1" customFormat="1" ht="14.25" customHeight="1">
      <c r="B52" s="38"/>
      <c r="C52" s="34" t="s">
        <v>36</v>
      </c>
      <c r="D52" s="39"/>
      <c r="E52" s="39"/>
      <c r="F52" s="32">
        <f>IF(E18="","",E18)</f>
      </c>
      <c r="G52" s="39"/>
      <c r="H52" s="39"/>
      <c r="I52" s="115"/>
      <c r="J52" s="34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J80</f>
        <v>0</v>
      </c>
      <c r="K56" s="42"/>
      <c r="AU56" s="21" t="s">
        <v>104</v>
      </c>
    </row>
    <row r="57" spans="2:11" s="7" customFormat="1" ht="24.75" customHeight="1">
      <c r="B57" s="146"/>
      <c r="C57" s="147"/>
      <c r="D57" s="148" t="s">
        <v>480</v>
      </c>
      <c r="E57" s="149"/>
      <c r="F57" s="149"/>
      <c r="G57" s="149"/>
      <c r="H57" s="149"/>
      <c r="I57" s="150"/>
      <c r="J57" s="151">
        <f>J81</f>
        <v>0</v>
      </c>
      <c r="K57" s="152"/>
    </row>
    <row r="58" spans="2:11" s="8" customFormat="1" ht="19.5" customHeight="1">
      <c r="B58" s="153"/>
      <c r="C58" s="154"/>
      <c r="D58" s="155" t="s">
        <v>481</v>
      </c>
      <c r="E58" s="156"/>
      <c r="F58" s="156"/>
      <c r="G58" s="156"/>
      <c r="H58" s="156"/>
      <c r="I58" s="157"/>
      <c r="J58" s="158">
        <f>J82</f>
        <v>0</v>
      </c>
      <c r="K58" s="159"/>
    </row>
    <row r="59" spans="2:11" s="8" customFormat="1" ht="19.5" customHeight="1">
      <c r="B59" s="153"/>
      <c r="C59" s="154"/>
      <c r="D59" s="155" t="s">
        <v>482</v>
      </c>
      <c r="E59" s="156"/>
      <c r="F59" s="156"/>
      <c r="G59" s="156"/>
      <c r="H59" s="156"/>
      <c r="I59" s="157"/>
      <c r="J59" s="158">
        <f>J85</f>
        <v>0</v>
      </c>
      <c r="K59" s="159"/>
    </row>
    <row r="60" spans="2:11" s="8" customFormat="1" ht="19.5" customHeight="1">
      <c r="B60" s="153"/>
      <c r="C60" s="154"/>
      <c r="D60" s="155" t="s">
        <v>483</v>
      </c>
      <c r="E60" s="156"/>
      <c r="F60" s="156"/>
      <c r="G60" s="156"/>
      <c r="H60" s="156"/>
      <c r="I60" s="157"/>
      <c r="J60" s="158">
        <f>J89</f>
        <v>0</v>
      </c>
      <c r="K60" s="159"/>
    </row>
    <row r="61" spans="2:11" s="1" customFormat="1" ht="21.75" customHeight="1">
      <c r="B61" s="38"/>
      <c r="C61" s="39"/>
      <c r="D61" s="39"/>
      <c r="E61" s="39"/>
      <c r="F61" s="39"/>
      <c r="G61" s="39"/>
      <c r="H61" s="39"/>
      <c r="I61" s="115"/>
      <c r="J61" s="39"/>
      <c r="K61" s="42"/>
    </row>
    <row r="62" spans="2:11" s="1" customFormat="1" ht="6.75" customHeight="1">
      <c r="B62" s="53"/>
      <c r="C62" s="54"/>
      <c r="D62" s="54"/>
      <c r="E62" s="54"/>
      <c r="F62" s="54"/>
      <c r="G62" s="54"/>
      <c r="H62" s="54"/>
      <c r="I62" s="136"/>
      <c r="J62" s="54"/>
      <c r="K62" s="55"/>
    </row>
    <row r="66" spans="2:12" s="1" customFormat="1" ht="6.75" customHeight="1">
      <c r="B66" s="56"/>
      <c r="C66" s="57"/>
      <c r="D66" s="57"/>
      <c r="E66" s="57"/>
      <c r="F66" s="57"/>
      <c r="G66" s="57"/>
      <c r="H66" s="57"/>
      <c r="I66" s="139"/>
      <c r="J66" s="57"/>
      <c r="K66" s="57"/>
      <c r="L66" s="58"/>
    </row>
    <row r="67" spans="2:12" s="1" customFormat="1" ht="36.75" customHeight="1">
      <c r="B67" s="38"/>
      <c r="C67" s="59" t="s">
        <v>122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6.75" customHeight="1">
      <c r="B68" s="38"/>
      <c r="C68" s="60"/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25" customHeight="1">
      <c r="B69" s="38"/>
      <c r="C69" s="62" t="s">
        <v>18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25" customHeight="1">
      <c r="B70" s="38"/>
      <c r="C70" s="60"/>
      <c r="D70" s="60"/>
      <c r="E70" s="350" t="str">
        <f>E7</f>
        <v>DM SPŠ Loket - místnost č. 311</v>
      </c>
      <c r="F70" s="351"/>
      <c r="G70" s="351"/>
      <c r="H70" s="351"/>
      <c r="I70" s="160"/>
      <c r="J70" s="60"/>
      <c r="K70" s="60"/>
      <c r="L70" s="58"/>
    </row>
    <row r="71" spans="2:12" s="1" customFormat="1" ht="14.25" customHeight="1">
      <c r="B71" s="38"/>
      <c r="C71" s="62" t="s">
        <v>97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5.75" customHeight="1">
      <c r="B72" s="38"/>
      <c r="C72" s="60"/>
      <c r="D72" s="60"/>
      <c r="E72" s="325" t="str">
        <f>E9</f>
        <v>VON - Vedlejší a ostatní náklady</v>
      </c>
      <c r="F72" s="352"/>
      <c r="G72" s="352"/>
      <c r="H72" s="352"/>
      <c r="I72" s="160"/>
      <c r="J72" s="60"/>
      <c r="K72" s="60"/>
      <c r="L72" s="58"/>
    </row>
    <row r="73" spans="2:12" s="1" customFormat="1" ht="6.7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8" customHeight="1">
      <c r="B74" s="38"/>
      <c r="C74" s="62" t="s">
        <v>26</v>
      </c>
      <c r="D74" s="60"/>
      <c r="E74" s="60"/>
      <c r="F74" s="161" t="str">
        <f>F12</f>
        <v>Loket</v>
      </c>
      <c r="G74" s="60"/>
      <c r="H74" s="60"/>
      <c r="I74" s="162" t="s">
        <v>28</v>
      </c>
      <c r="J74" s="70" t="str">
        <f>IF(J12="","",J12)</f>
        <v>19. 10. 2017</v>
      </c>
      <c r="K74" s="60"/>
      <c r="L74" s="58"/>
    </row>
    <row r="75" spans="2:12" s="1" customFormat="1" ht="6.7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5">
      <c r="B76" s="38"/>
      <c r="C76" s="62" t="s">
        <v>32</v>
      </c>
      <c r="D76" s="60"/>
      <c r="E76" s="60"/>
      <c r="F76" s="161" t="str">
        <f>E15</f>
        <v>SPŠ Loket, příspěvková organizace, T.G.Masaryka 3</v>
      </c>
      <c r="G76" s="60"/>
      <c r="H76" s="60"/>
      <c r="I76" s="162" t="s">
        <v>38</v>
      </c>
      <c r="J76" s="161" t="str">
        <f>E21</f>
        <v> </v>
      </c>
      <c r="K76" s="60"/>
      <c r="L76" s="58"/>
    </row>
    <row r="77" spans="2:12" s="1" customFormat="1" ht="14.25" customHeight="1">
      <c r="B77" s="38"/>
      <c r="C77" s="62" t="s">
        <v>36</v>
      </c>
      <c r="D77" s="60"/>
      <c r="E77" s="60"/>
      <c r="F77" s="161">
        <f>IF(E18="","",E18)</f>
      </c>
      <c r="G77" s="60"/>
      <c r="H77" s="60"/>
      <c r="I77" s="160"/>
      <c r="J77" s="60"/>
      <c r="K77" s="60"/>
      <c r="L77" s="58"/>
    </row>
    <row r="78" spans="2:12" s="1" customFormat="1" ht="9.7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20" s="9" customFormat="1" ht="29.25" customHeight="1">
      <c r="B79" s="163"/>
      <c r="C79" s="164" t="s">
        <v>123</v>
      </c>
      <c r="D79" s="165" t="s">
        <v>62</v>
      </c>
      <c r="E79" s="165" t="s">
        <v>58</v>
      </c>
      <c r="F79" s="165" t="s">
        <v>124</v>
      </c>
      <c r="G79" s="165" t="s">
        <v>125</v>
      </c>
      <c r="H79" s="165" t="s">
        <v>126</v>
      </c>
      <c r="I79" s="166" t="s">
        <v>127</v>
      </c>
      <c r="J79" s="165" t="s">
        <v>102</v>
      </c>
      <c r="K79" s="167" t="s">
        <v>128</v>
      </c>
      <c r="L79" s="168"/>
      <c r="M79" s="78" t="s">
        <v>129</v>
      </c>
      <c r="N79" s="79" t="s">
        <v>47</v>
      </c>
      <c r="O79" s="79" t="s">
        <v>130</v>
      </c>
      <c r="P79" s="79" t="s">
        <v>131</v>
      </c>
      <c r="Q79" s="79" t="s">
        <v>132</v>
      </c>
      <c r="R79" s="79" t="s">
        <v>133</v>
      </c>
      <c r="S79" s="79" t="s">
        <v>134</v>
      </c>
      <c r="T79" s="80" t="s">
        <v>135</v>
      </c>
    </row>
    <row r="80" spans="2:63" s="1" customFormat="1" ht="29.25" customHeight="1">
      <c r="B80" s="38"/>
      <c r="C80" s="84" t="s">
        <v>103</v>
      </c>
      <c r="D80" s="60"/>
      <c r="E80" s="60"/>
      <c r="F80" s="60"/>
      <c r="G80" s="60"/>
      <c r="H80" s="60"/>
      <c r="I80" s="160"/>
      <c r="J80" s="169">
        <f>BK80</f>
        <v>0</v>
      </c>
      <c r="K80" s="60"/>
      <c r="L80" s="58"/>
      <c r="M80" s="81"/>
      <c r="N80" s="82"/>
      <c r="O80" s="82"/>
      <c r="P80" s="170">
        <f>P81</f>
        <v>0</v>
      </c>
      <c r="Q80" s="82"/>
      <c r="R80" s="170">
        <f>R81</f>
        <v>0</v>
      </c>
      <c r="S80" s="82"/>
      <c r="T80" s="171">
        <f>T81</f>
        <v>0</v>
      </c>
      <c r="AT80" s="21" t="s">
        <v>76</v>
      </c>
      <c r="AU80" s="21" t="s">
        <v>104</v>
      </c>
      <c r="BK80" s="172">
        <f>BK81</f>
        <v>0</v>
      </c>
    </row>
    <row r="81" spans="2:63" s="10" customFormat="1" ht="36.75" customHeight="1">
      <c r="B81" s="173"/>
      <c r="C81" s="174"/>
      <c r="D81" s="175" t="s">
        <v>76</v>
      </c>
      <c r="E81" s="176" t="s">
        <v>484</v>
      </c>
      <c r="F81" s="176" t="s">
        <v>485</v>
      </c>
      <c r="G81" s="174"/>
      <c r="H81" s="174"/>
      <c r="I81" s="177"/>
      <c r="J81" s="178">
        <f>BK81</f>
        <v>0</v>
      </c>
      <c r="K81" s="174"/>
      <c r="L81" s="179"/>
      <c r="M81" s="180"/>
      <c r="N81" s="181"/>
      <c r="O81" s="181"/>
      <c r="P81" s="182">
        <f>P82+P85+P89</f>
        <v>0</v>
      </c>
      <c r="Q81" s="181"/>
      <c r="R81" s="182">
        <f>R82+R85+R89</f>
        <v>0</v>
      </c>
      <c r="S81" s="181"/>
      <c r="T81" s="183">
        <f>T82+T85+T89</f>
        <v>0</v>
      </c>
      <c r="AR81" s="184" t="s">
        <v>168</v>
      </c>
      <c r="AT81" s="185" t="s">
        <v>76</v>
      </c>
      <c r="AU81" s="185" t="s">
        <v>77</v>
      </c>
      <c r="AY81" s="184" t="s">
        <v>138</v>
      </c>
      <c r="BK81" s="186">
        <f>BK82+BK85+BK89</f>
        <v>0</v>
      </c>
    </row>
    <row r="82" spans="2:63" s="10" customFormat="1" ht="19.5" customHeight="1">
      <c r="B82" s="173"/>
      <c r="C82" s="174"/>
      <c r="D82" s="175" t="s">
        <v>76</v>
      </c>
      <c r="E82" s="187" t="s">
        <v>486</v>
      </c>
      <c r="F82" s="187" t="s">
        <v>487</v>
      </c>
      <c r="G82" s="174"/>
      <c r="H82" s="174"/>
      <c r="I82" s="177"/>
      <c r="J82" s="188">
        <f>BK82</f>
        <v>0</v>
      </c>
      <c r="K82" s="174"/>
      <c r="L82" s="179"/>
      <c r="M82" s="180"/>
      <c r="N82" s="181"/>
      <c r="O82" s="181"/>
      <c r="P82" s="182">
        <f>SUM(P83:P84)</f>
        <v>0</v>
      </c>
      <c r="Q82" s="181"/>
      <c r="R82" s="182">
        <f>SUM(R83:R84)</f>
        <v>0</v>
      </c>
      <c r="S82" s="181"/>
      <c r="T82" s="183">
        <f>SUM(T83:T84)</f>
        <v>0</v>
      </c>
      <c r="AR82" s="184" t="s">
        <v>168</v>
      </c>
      <c r="AT82" s="185" t="s">
        <v>76</v>
      </c>
      <c r="AU82" s="185" t="s">
        <v>25</v>
      </c>
      <c r="AY82" s="184" t="s">
        <v>138</v>
      </c>
      <c r="BK82" s="186">
        <f>SUM(BK83:BK84)</f>
        <v>0</v>
      </c>
    </row>
    <row r="83" spans="2:65" s="1" customFormat="1" ht="14.25" customHeight="1">
      <c r="B83" s="38"/>
      <c r="C83" s="189" t="s">
        <v>25</v>
      </c>
      <c r="D83" s="189" t="s">
        <v>141</v>
      </c>
      <c r="E83" s="190" t="s">
        <v>488</v>
      </c>
      <c r="F83" s="191" t="s">
        <v>489</v>
      </c>
      <c r="G83" s="192" t="s">
        <v>490</v>
      </c>
      <c r="H83" s="193">
        <v>1</v>
      </c>
      <c r="I83" s="194"/>
      <c r="J83" s="195">
        <f>ROUND(I83*H83,2)</f>
        <v>0</v>
      </c>
      <c r="K83" s="191" t="s">
        <v>491</v>
      </c>
      <c r="L83" s="58"/>
      <c r="M83" s="196" t="s">
        <v>24</v>
      </c>
      <c r="N83" s="197" t="s">
        <v>48</v>
      </c>
      <c r="O83" s="39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AR83" s="21" t="s">
        <v>492</v>
      </c>
      <c r="AT83" s="21" t="s">
        <v>141</v>
      </c>
      <c r="AU83" s="21" t="s">
        <v>86</v>
      </c>
      <c r="AY83" s="21" t="s">
        <v>138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1" t="s">
        <v>25</v>
      </c>
      <c r="BK83" s="200">
        <f>ROUND(I83*H83,2)</f>
        <v>0</v>
      </c>
      <c r="BL83" s="21" t="s">
        <v>492</v>
      </c>
      <c r="BM83" s="21" t="s">
        <v>493</v>
      </c>
    </row>
    <row r="84" spans="2:47" s="1" customFormat="1" ht="13.5">
      <c r="B84" s="38"/>
      <c r="C84" s="60"/>
      <c r="D84" s="201" t="s">
        <v>148</v>
      </c>
      <c r="E84" s="60"/>
      <c r="F84" s="202" t="s">
        <v>494</v>
      </c>
      <c r="G84" s="60"/>
      <c r="H84" s="60"/>
      <c r="I84" s="160"/>
      <c r="J84" s="60"/>
      <c r="K84" s="60"/>
      <c r="L84" s="58"/>
      <c r="M84" s="203"/>
      <c r="N84" s="39"/>
      <c r="O84" s="39"/>
      <c r="P84" s="39"/>
      <c r="Q84" s="39"/>
      <c r="R84" s="39"/>
      <c r="S84" s="39"/>
      <c r="T84" s="75"/>
      <c r="AT84" s="21" t="s">
        <v>148</v>
      </c>
      <c r="AU84" s="21" t="s">
        <v>86</v>
      </c>
    </row>
    <row r="85" spans="2:63" s="10" customFormat="1" ht="29.25" customHeight="1">
      <c r="B85" s="173"/>
      <c r="C85" s="174"/>
      <c r="D85" s="175" t="s">
        <v>76</v>
      </c>
      <c r="E85" s="187" t="s">
        <v>495</v>
      </c>
      <c r="F85" s="187" t="s">
        <v>496</v>
      </c>
      <c r="G85" s="174"/>
      <c r="H85" s="174"/>
      <c r="I85" s="177"/>
      <c r="J85" s="188">
        <f>BK85</f>
        <v>0</v>
      </c>
      <c r="K85" s="174"/>
      <c r="L85" s="179"/>
      <c r="M85" s="180"/>
      <c r="N85" s="181"/>
      <c r="O85" s="181"/>
      <c r="P85" s="182">
        <f>SUM(P86:P88)</f>
        <v>0</v>
      </c>
      <c r="Q85" s="181"/>
      <c r="R85" s="182">
        <f>SUM(R86:R88)</f>
        <v>0</v>
      </c>
      <c r="S85" s="181"/>
      <c r="T85" s="183">
        <f>SUM(T86:T88)</f>
        <v>0</v>
      </c>
      <c r="AR85" s="184" t="s">
        <v>168</v>
      </c>
      <c r="AT85" s="185" t="s">
        <v>76</v>
      </c>
      <c r="AU85" s="185" t="s">
        <v>25</v>
      </c>
      <c r="AY85" s="184" t="s">
        <v>138</v>
      </c>
      <c r="BK85" s="186">
        <f>SUM(BK86:BK88)</f>
        <v>0</v>
      </c>
    </row>
    <row r="86" spans="2:65" s="1" customFormat="1" ht="14.25" customHeight="1">
      <c r="B86" s="38"/>
      <c r="C86" s="189" t="s">
        <v>86</v>
      </c>
      <c r="D86" s="189" t="s">
        <v>141</v>
      </c>
      <c r="E86" s="190" t="s">
        <v>497</v>
      </c>
      <c r="F86" s="191" t="s">
        <v>498</v>
      </c>
      <c r="G86" s="192" t="s">
        <v>490</v>
      </c>
      <c r="H86" s="193">
        <v>1</v>
      </c>
      <c r="I86" s="194"/>
      <c r="J86" s="195">
        <f>ROUND(I86*H86,2)</f>
        <v>0</v>
      </c>
      <c r="K86" s="191" t="s">
        <v>499</v>
      </c>
      <c r="L86" s="58"/>
      <c r="M86" s="196" t="s">
        <v>24</v>
      </c>
      <c r="N86" s="197" t="s">
        <v>48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21" t="s">
        <v>492</v>
      </c>
      <c r="AT86" s="21" t="s">
        <v>141</v>
      </c>
      <c r="AU86" s="21" t="s">
        <v>86</v>
      </c>
      <c r="AY86" s="21" t="s">
        <v>138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25</v>
      </c>
      <c r="BK86" s="200">
        <f>ROUND(I86*H86,2)</f>
        <v>0</v>
      </c>
      <c r="BL86" s="21" t="s">
        <v>492</v>
      </c>
      <c r="BM86" s="21" t="s">
        <v>500</v>
      </c>
    </row>
    <row r="87" spans="2:47" s="1" customFormat="1" ht="13.5">
      <c r="B87" s="38"/>
      <c r="C87" s="60"/>
      <c r="D87" s="201" t="s">
        <v>148</v>
      </c>
      <c r="E87" s="60"/>
      <c r="F87" s="202" t="s">
        <v>498</v>
      </c>
      <c r="G87" s="60"/>
      <c r="H87" s="60"/>
      <c r="I87" s="160"/>
      <c r="J87" s="60"/>
      <c r="K87" s="60"/>
      <c r="L87" s="58"/>
      <c r="M87" s="203"/>
      <c r="N87" s="39"/>
      <c r="O87" s="39"/>
      <c r="P87" s="39"/>
      <c r="Q87" s="39"/>
      <c r="R87" s="39"/>
      <c r="S87" s="39"/>
      <c r="T87" s="75"/>
      <c r="AT87" s="21" t="s">
        <v>148</v>
      </c>
      <c r="AU87" s="21" t="s">
        <v>86</v>
      </c>
    </row>
    <row r="88" spans="2:47" s="1" customFormat="1" ht="54">
      <c r="B88" s="38"/>
      <c r="C88" s="60"/>
      <c r="D88" s="201" t="s">
        <v>272</v>
      </c>
      <c r="E88" s="60"/>
      <c r="F88" s="225" t="s">
        <v>501</v>
      </c>
      <c r="G88" s="60"/>
      <c r="H88" s="60"/>
      <c r="I88" s="160"/>
      <c r="J88" s="60"/>
      <c r="K88" s="60"/>
      <c r="L88" s="58"/>
      <c r="M88" s="203"/>
      <c r="N88" s="39"/>
      <c r="O88" s="39"/>
      <c r="P88" s="39"/>
      <c r="Q88" s="39"/>
      <c r="R88" s="39"/>
      <c r="S88" s="39"/>
      <c r="T88" s="75"/>
      <c r="AT88" s="21" t="s">
        <v>272</v>
      </c>
      <c r="AU88" s="21" t="s">
        <v>86</v>
      </c>
    </row>
    <row r="89" spans="2:63" s="10" customFormat="1" ht="29.25" customHeight="1">
      <c r="B89" s="173"/>
      <c r="C89" s="174"/>
      <c r="D89" s="175" t="s">
        <v>76</v>
      </c>
      <c r="E89" s="187" t="s">
        <v>502</v>
      </c>
      <c r="F89" s="187" t="s">
        <v>503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SUM(P90:P91)</f>
        <v>0</v>
      </c>
      <c r="Q89" s="181"/>
      <c r="R89" s="182">
        <f>SUM(R90:R91)</f>
        <v>0</v>
      </c>
      <c r="S89" s="181"/>
      <c r="T89" s="183">
        <f>SUM(T90:T91)</f>
        <v>0</v>
      </c>
      <c r="AR89" s="184" t="s">
        <v>168</v>
      </c>
      <c r="AT89" s="185" t="s">
        <v>76</v>
      </c>
      <c r="AU89" s="185" t="s">
        <v>25</v>
      </c>
      <c r="AY89" s="184" t="s">
        <v>138</v>
      </c>
      <c r="BK89" s="186">
        <f>SUM(BK90:BK91)</f>
        <v>0</v>
      </c>
    </row>
    <row r="90" spans="2:65" s="1" customFormat="1" ht="14.25" customHeight="1">
      <c r="B90" s="38"/>
      <c r="C90" s="189" t="s">
        <v>158</v>
      </c>
      <c r="D90" s="189" t="s">
        <v>141</v>
      </c>
      <c r="E90" s="190" t="s">
        <v>504</v>
      </c>
      <c r="F90" s="191" t="s">
        <v>505</v>
      </c>
      <c r="G90" s="192" t="s">
        <v>506</v>
      </c>
      <c r="H90" s="193">
        <v>1</v>
      </c>
      <c r="I90" s="194"/>
      <c r="J90" s="195">
        <f>ROUND(I90*H90,2)</f>
        <v>0</v>
      </c>
      <c r="K90" s="191" t="s">
        <v>145</v>
      </c>
      <c r="L90" s="58"/>
      <c r="M90" s="196" t="s">
        <v>24</v>
      </c>
      <c r="N90" s="197" t="s">
        <v>48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492</v>
      </c>
      <c r="AT90" s="21" t="s">
        <v>141</v>
      </c>
      <c r="AU90" s="21" t="s">
        <v>86</v>
      </c>
      <c r="AY90" s="21" t="s">
        <v>138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25</v>
      </c>
      <c r="BK90" s="200">
        <f>ROUND(I90*H90,2)</f>
        <v>0</v>
      </c>
      <c r="BL90" s="21" t="s">
        <v>492</v>
      </c>
      <c r="BM90" s="21" t="s">
        <v>507</v>
      </c>
    </row>
    <row r="91" spans="2:47" s="1" customFormat="1" ht="13.5">
      <c r="B91" s="38"/>
      <c r="C91" s="60"/>
      <c r="D91" s="201" t="s">
        <v>148</v>
      </c>
      <c r="E91" s="60"/>
      <c r="F91" s="202" t="s">
        <v>508</v>
      </c>
      <c r="G91" s="60"/>
      <c r="H91" s="60"/>
      <c r="I91" s="160"/>
      <c r="J91" s="60"/>
      <c r="K91" s="60"/>
      <c r="L91" s="58"/>
      <c r="M91" s="226"/>
      <c r="N91" s="227"/>
      <c r="O91" s="227"/>
      <c r="P91" s="227"/>
      <c r="Q91" s="227"/>
      <c r="R91" s="227"/>
      <c r="S91" s="227"/>
      <c r="T91" s="228"/>
      <c r="AT91" s="21" t="s">
        <v>148</v>
      </c>
      <c r="AU91" s="21" t="s">
        <v>86</v>
      </c>
    </row>
    <row r="92" spans="2:12" s="1" customFormat="1" ht="6.75" customHeight="1">
      <c r="B92" s="53"/>
      <c r="C92" s="54"/>
      <c r="D92" s="54"/>
      <c r="E92" s="54"/>
      <c r="F92" s="54"/>
      <c r="G92" s="54"/>
      <c r="H92" s="54"/>
      <c r="I92" s="136"/>
      <c r="J92" s="54"/>
      <c r="K92" s="54"/>
      <c r="L92" s="58"/>
    </row>
  </sheetData>
  <sheetProtection sheet="1" objects="1" scenarios="1" formatColumns="0" formatRows="0" autoFilter="0"/>
  <autoFilter ref="C79:K91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2" customFormat="1" ht="45" customHeight="1">
      <c r="B3" s="233"/>
      <c r="C3" s="357" t="s">
        <v>509</v>
      </c>
      <c r="D3" s="357"/>
      <c r="E3" s="357"/>
      <c r="F3" s="357"/>
      <c r="G3" s="357"/>
      <c r="H3" s="357"/>
      <c r="I3" s="357"/>
      <c r="J3" s="357"/>
      <c r="K3" s="234"/>
    </row>
    <row r="4" spans="2:11" ht="25.5" customHeight="1">
      <c r="B4" s="235"/>
      <c r="C4" s="361" t="s">
        <v>510</v>
      </c>
      <c r="D4" s="361"/>
      <c r="E4" s="361"/>
      <c r="F4" s="361"/>
      <c r="G4" s="361"/>
      <c r="H4" s="361"/>
      <c r="I4" s="361"/>
      <c r="J4" s="361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60" t="s">
        <v>511</v>
      </c>
      <c r="D6" s="360"/>
      <c r="E6" s="360"/>
      <c r="F6" s="360"/>
      <c r="G6" s="360"/>
      <c r="H6" s="360"/>
      <c r="I6" s="360"/>
      <c r="J6" s="360"/>
      <c r="K6" s="236"/>
    </row>
    <row r="7" spans="2:11" ht="15" customHeight="1">
      <c r="B7" s="239"/>
      <c r="C7" s="360" t="s">
        <v>512</v>
      </c>
      <c r="D7" s="360"/>
      <c r="E7" s="360"/>
      <c r="F7" s="360"/>
      <c r="G7" s="360"/>
      <c r="H7" s="360"/>
      <c r="I7" s="360"/>
      <c r="J7" s="360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360" t="s">
        <v>513</v>
      </c>
      <c r="D9" s="360"/>
      <c r="E9" s="360"/>
      <c r="F9" s="360"/>
      <c r="G9" s="360"/>
      <c r="H9" s="360"/>
      <c r="I9" s="360"/>
      <c r="J9" s="360"/>
      <c r="K9" s="236"/>
    </row>
    <row r="10" spans="2:11" ht="15" customHeight="1">
      <c r="B10" s="239"/>
      <c r="C10" s="238"/>
      <c r="D10" s="360" t="s">
        <v>514</v>
      </c>
      <c r="E10" s="360"/>
      <c r="F10" s="360"/>
      <c r="G10" s="360"/>
      <c r="H10" s="360"/>
      <c r="I10" s="360"/>
      <c r="J10" s="360"/>
      <c r="K10" s="236"/>
    </row>
    <row r="11" spans="2:11" ht="15" customHeight="1">
      <c r="B11" s="239"/>
      <c r="C11" s="240"/>
      <c r="D11" s="360" t="s">
        <v>515</v>
      </c>
      <c r="E11" s="360"/>
      <c r="F11" s="360"/>
      <c r="G11" s="360"/>
      <c r="H11" s="360"/>
      <c r="I11" s="360"/>
      <c r="J11" s="360"/>
      <c r="K11" s="236"/>
    </row>
    <row r="12" spans="2:11" ht="12.75" customHeight="1">
      <c r="B12" s="239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>
      <c r="B13" s="239"/>
      <c r="C13" s="240"/>
      <c r="D13" s="360" t="s">
        <v>516</v>
      </c>
      <c r="E13" s="360"/>
      <c r="F13" s="360"/>
      <c r="G13" s="360"/>
      <c r="H13" s="360"/>
      <c r="I13" s="360"/>
      <c r="J13" s="360"/>
      <c r="K13" s="236"/>
    </row>
    <row r="14" spans="2:11" ht="15" customHeight="1">
      <c r="B14" s="239"/>
      <c r="C14" s="240"/>
      <c r="D14" s="360" t="s">
        <v>517</v>
      </c>
      <c r="E14" s="360"/>
      <c r="F14" s="360"/>
      <c r="G14" s="360"/>
      <c r="H14" s="360"/>
      <c r="I14" s="360"/>
      <c r="J14" s="360"/>
      <c r="K14" s="236"/>
    </row>
    <row r="15" spans="2:11" ht="15" customHeight="1">
      <c r="B15" s="239"/>
      <c r="C15" s="240"/>
      <c r="D15" s="360" t="s">
        <v>518</v>
      </c>
      <c r="E15" s="360"/>
      <c r="F15" s="360"/>
      <c r="G15" s="360"/>
      <c r="H15" s="360"/>
      <c r="I15" s="360"/>
      <c r="J15" s="360"/>
      <c r="K15" s="236"/>
    </row>
    <row r="16" spans="2:11" ht="15" customHeight="1">
      <c r="B16" s="239"/>
      <c r="C16" s="240"/>
      <c r="D16" s="240"/>
      <c r="E16" s="241" t="s">
        <v>84</v>
      </c>
      <c r="F16" s="360" t="s">
        <v>519</v>
      </c>
      <c r="G16" s="360"/>
      <c r="H16" s="360"/>
      <c r="I16" s="360"/>
      <c r="J16" s="360"/>
      <c r="K16" s="236"/>
    </row>
    <row r="17" spans="2:11" ht="15" customHeight="1">
      <c r="B17" s="239"/>
      <c r="C17" s="240"/>
      <c r="D17" s="240"/>
      <c r="E17" s="241" t="s">
        <v>520</v>
      </c>
      <c r="F17" s="360" t="s">
        <v>521</v>
      </c>
      <c r="G17" s="360"/>
      <c r="H17" s="360"/>
      <c r="I17" s="360"/>
      <c r="J17" s="360"/>
      <c r="K17" s="236"/>
    </row>
    <row r="18" spans="2:11" ht="15" customHeight="1">
      <c r="B18" s="239"/>
      <c r="C18" s="240"/>
      <c r="D18" s="240"/>
      <c r="E18" s="241" t="s">
        <v>522</v>
      </c>
      <c r="F18" s="360" t="s">
        <v>523</v>
      </c>
      <c r="G18" s="360"/>
      <c r="H18" s="360"/>
      <c r="I18" s="360"/>
      <c r="J18" s="360"/>
      <c r="K18" s="236"/>
    </row>
    <row r="19" spans="2:11" ht="15" customHeight="1">
      <c r="B19" s="239"/>
      <c r="C19" s="240"/>
      <c r="D19" s="240"/>
      <c r="E19" s="241" t="s">
        <v>87</v>
      </c>
      <c r="F19" s="360" t="s">
        <v>88</v>
      </c>
      <c r="G19" s="360"/>
      <c r="H19" s="360"/>
      <c r="I19" s="360"/>
      <c r="J19" s="360"/>
      <c r="K19" s="236"/>
    </row>
    <row r="20" spans="2:11" ht="15" customHeight="1">
      <c r="B20" s="239"/>
      <c r="C20" s="240"/>
      <c r="D20" s="240"/>
      <c r="E20" s="241" t="s">
        <v>524</v>
      </c>
      <c r="F20" s="360" t="s">
        <v>525</v>
      </c>
      <c r="G20" s="360"/>
      <c r="H20" s="360"/>
      <c r="I20" s="360"/>
      <c r="J20" s="360"/>
      <c r="K20" s="236"/>
    </row>
    <row r="21" spans="2:11" ht="15" customHeight="1">
      <c r="B21" s="239"/>
      <c r="C21" s="240"/>
      <c r="D21" s="240"/>
      <c r="E21" s="241" t="s">
        <v>526</v>
      </c>
      <c r="F21" s="360" t="s">
        <v>527</v>
      </c>
      <c r="G21" s="360"/>
      <c r="H21" s="360"/>
      <c r="I21" s="360"/>
      <c r="J21" s="360"/>
      <c r="K21" s="236"/>
    </row>
    <row r="22" spans="2:11" ht="12.75" customHeight="1">
      <c r="B22" s="239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>
      <c r="B23" s="239"/>
      <c r="C23" s="360" t="s">
        <v>528</v>
      </c>
      <c r="D23" s="360"/>
      <c r="E23" s="360"/>
      <c r="F23" s="360"/>
      <c r="G23" s="360"/>
      <c r="H23" s="360"/>
      <c r="I23" s="360"/>
      <c r="J23" s="360"/>
      <c r="K23" s="236"/>
    </row>
    <row r="24" spans="2:11" ht="15" customHeight="1">
      <c r="B24" s="239"/>
      <c r="C24" s="360" t="s">
        <v>529</v>
      </c>
      <c r="D24" s="360"/>
      <c r="E24" s="360"/>
      <c r="F24" s="360"/>
      <c r="G24" s="360"/>
      <c r="H24" s="360"/>
      <c r="I24" s="360"/>
      <c r="J24" s="360"/>
      <c r="K24" s="236"/>
    </row>
    <row r="25" spans="2:11" ht="15" customHeight="1">
      <c r="B25" s="239"/>
      <c r="C25" s="238"/>
      <c r="D25" s="360" t="s">
        <v>530</v>
      </c>
      <c r="E25" s="360"/>
      <c r="F25" s="360"/>
      <c r="G25" s="360"/>
      <c r="H25" s="360"/>
      <c r="I25" s="360"/>
      <c r="J25" s="360"/>
      <c r="K25" s="236"/>
    </row>
    <row r="26" spans="2:11" ht="15" customHeight="1">
      <c r="B26" s="239"/>
      <c r="C26" s="240"/>
      <c r="D26" s="360" t="s">
        <v>531</v>
      </c>
      <c r="E26" s="360"/>
      <c r="F26" s="360"/>
      <c r="G26" s="360"/>
      <c r="H26" s="360"/>
      <c r="I26" s="360"/>
      <c r="J26" s="360"/>
      <c r="K26" s="236"/>
    </row>
    <row r="27" spans="2:11" ht="12.7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>
      <c r="B28" s="239"/>
      <c r="C28" s="240"/>
      <c r="D28" s="360" t="s">
        <v>532</v>
      </c>
      <c r="E28" s="360"/>
      <c r="F28" s="360"/>
      <c r="G28" s="360"/>
      <c r="H28" s="360"/>
      <c r="I28" s="360"/>
      <c r="J28" s="360"/>
      <c r="K28" s="236"/>
    </row>
    <row r="29" spans="2:11" ht="15" customHeight="1">
      <c r="B29" s="239"/>
      <c r="C29" s="240"/>
      <c r="D29" s="360" t="s">
        <v>533</v>
      </c>
      <c r="E29" s="360"/>
      <c r="F29" s="360"/>
      <c r="G29" s="360"/>
      <c r="H29" s="360"/>
      <c r="I29" s="360"/>
      <c r="J29" s="360"/>
      <c r="K29" s="236"/>
    </row>
    <row r="30" spans="2:11" ht="12.75" customHeight="1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9"/>
      <c r="C31" s="240"/>
      <c r="D31" s="360" t="s">
        <v>534</v>
      </c>
      <c r="E31" s="360"/>
      <c r="F31" s="360"/>
      <c r="G31" s="360"/>
      <c r="H31" s="360"/>
      <c r="I31" s="360"/>
      <c r="J31" s="360"/>
      <c r="K31" s="236"/>
    </row>
    <row r="32" spans="2:11" ht="15" customHeight="1">
      <c r="B32" s="239"/>
      <c r="C32" s="240"/>
      <c r="D32" s="360" t="s">
        <v>535</v>
      </c>
      <c r="E32" s="360"/>
      <c r="F32" s="360"/>
      <c r="G32" s="360"/>
      <c r="H32" s="360"/>
      <c r="I32" s="360"/>
      <c r="J32" s="360"/>
      <c r="K32" s="236"/>
    </row>
    <row r="33" spans="2:11" ht="15" customHeight="1">
      <c r="B33" s="239"/>
      <c r="C33" s="240"/>
      <c r="D33" s="360" t="s">
        <v>536</v>
      </c>
      <c r="E33" s="360"/>
      <c r="F33" s="360"/>
      <c r="G33" s="360"/>
      <c r="H33" s="360"/>
      <c r="I33" s="360"/>
      <c r="J33" s="360"/>
      <c r="K33" s="236"/>
    </row>
    <row r="34" spans="2:11" ht="15" customHeight="1">
      <c r="B34" s="239"/>
      <c r="C34" s="240"/>
      <c r="D34" s="238"/>
      <c r="E34" s="242" t="s">
        <v>123</v>
      </c>
      <c r="F34" s="238"/>
      <c r="G34" s="360" t="s">
        <v>537</v>
      </c>
      <c r="H34" s="360"/>
      <c r="I34" s="360"/>
      <c r="J34" s="360"/>
      <c r="K34" s="236"/>
    </row>
    <row r="35" spans="2:11" ht="30.75" customHeight="1">
      <c r="B35" s="239"/>
      <c r="C35" s="240"/>
      <c r="D35" s="238"/>
      <c r="E35" s="242" t="s">
        <v>538</v>
      </c>
      <c r="F35" s="238"/>
      <c r="G35" s="360" t="s">
        <v>539</v>
      </c>
      <c r="H35" s="360"/>
      <c r="I35" s="360"/>
      <c r="J35" s="360"/>
      <c r="K35" s="236"/>
    </row>
    <row r="36" spans="2:11" ht="15" customHeight="1">
      <c r="B36" s="239"/>
      <c r="C36" s="240"/>
      <c r="D36" s="238"/>
      <c r="E36" s="242" t="s">
        <v>58</v>
      </c>
      <c r="F36" s="238"/>
      <c r="G36" s="360" t="s">
        <v>540</v>
      </c>
      <c r="H36" s="360"/>
      <c r="I36" s="360"/>
      <c r="J36" s="360"/>
      <c r="K36" s="236"/>
    </row>
    <row r="37" spans="2:11" ht="15" customHeight="1">
      <c r="B37" s="239"/>
      <c r="C37" s="240"/>
      <c r="D37" s="238"/>
      <c r="E37" s="242" t="s">
        <v>124</v>
      </c>
      <c r="F37" s="238"/>
      <c r="G37" s="360" t="s">
        <v>541</v>
      </c>
      <c r="H37" s="360"/>
      <c r="I37" s="360"/>
      <c r="J37" s="360"/>
      <c r="K37" s="236"/>
    </row>
    <row r="38" spans="2:11" ht="15" customHeight="1">
      <c r="B38" s="239"/>
      <c r="C38" s="240"/>
      <c r="D38" s="238"/>
      <c r="E38" s="242" t="s">
        <v>125</v>
      </c>
      <c r="F38" s="238"/>
      <c r="G38" s="360" t="s">
        <v>542</v>
      </c>
      <c r="H38" s="360"/>
      <c r="I38" s="360"/>
      <c r="J38" s="360"/>
      <c r="K38" s="236"/>
    </row>
    <row r="39" spans="2:11" ht="15" customHeight="1">
      <c r="B39" s="239"/>
      <c r="C39" s="240"/>
      <c r="D39" s="238"/>
      <c r="E39" s="242" t="s">
        <v>126</v>
      </c>
      <c r="F39" s="238"/>
      <c r="G39" s="360" t="s">
        <v>543</v>
      </c>
      <c r="H39" s="360"/>
      <c r="I39" s="360"/>
      <c r="J39" s="360"/>
      <c r="K39" s="236"/>
    </row>
    <row r="40" spans="2:11" ht="15" customHeight="1">
      <c r="B40" s="239"/>
      <c r="C40" s="240"/>
      <c r="D40" s="238"/>
      <c r="E40" s="242" t="s">
        <v>544</v>
      </c>
      <c r="F40" s="238"/>
      <c r="G40" s="360" t="s">
        <v>545</v>
      </c>
      <c r="H40" s="360"/>
      <c r="I40" s="360"/>
      <c r="J40" s="360"/>
      <c r="K40" s="236"/>
    </row>
    <row r="41" spans="2:11" ht="15" customHeight="1">
      <c r="B41" s="239"/>
      <c r="C41" s="240"/>
      <c r="D41" s="238"/>
      <c r="E41" s="242"/>
      <c r="F41" s="238"/>
      <c r="G41" s="360" t="s">
        <v>546</v>
      </c>
      <c r="H41" s="360"/>
      <c r="I41" s="360"/>
      <c r="J41" s="360"/>
      <c r="K41" s="236"/>
    </row>
    <row r="42" spans="2:11" ht="15" customHeight="1">
      <c r="B42" s="239"/>
      <c r="C42" s="240"/>
      <c r="D42" s="238"/>
      <c r="E42" s="242" t="s">
        <v>547</v>
      </c>
      <c r="F42" s="238"/>
      <c r="G42" s="360" t="s">
        <v>548</v>
      </c>
      <c r="H42" s="360"/>
      <c r="I42" s="360"/>
      <c r="J42" s="360"/>
      <c r="K42" s="236"/>
    </row>
    <row r="43" spans="2:11" ht="15" customHeight="1">
      <c r="B43" s="239"/>
      <c r="C43" s="240"/>
      <c r="D43" s="238"/>
      <c r="E43" s="242" t="s">
        <v>128</v>
      </c>
      <c r="F43" s="238"/>
      <c r="G43" s="360" t="s">
        <v>549</v>
      </c>
      <c r="H43" s="360"/>
      <c r="I43" s="360"/>
      <c r="J43" s="360"/>
      <c r="K43" s="236"/>
    </row>
    <row r="44" spans="2:11" ht="12.75" customHeight="1">
      <c r="B44" s="239"/>
      <c r="C44" s="240"/>
      <c r="D44" s="238"/>
      <c r="E44" s="238"/>
      <c r="F44" s="238"/>
      <c r="G44" s="238"/>
      <c r="H44" s="238"/>
      <c r="I44" s="238"/>
      <c r="J44" s="238"/>
      <c r="K44" s="236"/>
    </row>
    <row r="45" spans="2:11" ht="15" customHeight="1">
      <c r="B45" s="239"/>
      <c r="C45" s="240"/>
      <c r="D45" s="360" t="s">
        <v>550</v>
      </c>
      <c r="E45" s="360"/>
      <c r="F45" s="360"/>
      <c r="G45" s="360"/>
      <c r="H45" s="360"/>
      <c r="I45" s="360"/>
      <c r="J45" s="360"/>
      <c r="K45" s="236"/>
    </row>
    <row r="46" spans="2:11" ht="15" customHeight="1">
      <c r="B46" s="239"/>
      <c r="C46" s="240"/>
      <c r="D46" s="240"/>
      <c r="E46" s="360" t="s">
        <v>551</v>
      </c>
      <c r="F46" s="360"/>
      <c r="G46" s="360"/>
      <c r="H46" s="360"/>
      <c r="I46" s="360"/>
      <c r="J46" s="360"/>
      <c r="K46" s="236"/>
    </row>
    <row r="47" spans="2:11" ht="15" customHeight="1">
      <c r="B47" s="239"/>
      <c r="C47" s="240"/>
      <c r="D47" s="240"/>
      <c r="E47" s="360" t="s">
        <v>552</v>
      </c>
      <c r="F47" s="360"/>
      <c r="G47" s="360"/>
      <c r="H47" s="360"/>
      <c r="I47" s="360"/>
      <c r="J47" s="360"/>
      <c r="K47" s="236"/>
    </row>
    <row r="48" spans="2:11" ht="15" customHeight="1">
      <c r="B48" s="239"/>
      <c r="C48" s="240"/>
      <c r="D48" s="240"/>
      <c r="E48" s="360" t="s">
        <v>553</v>
      </c>
      <c r="F48" s="360"/>
      <c r="G48" s="360"/>
      <c r="H48" s="360"/>
      <c r="I48" s="360"/>
      <c r="J48" s="360"/>
      <c r="K48" s="236"/>
    </row>
    <row r="49" spans="2:11" ht="15" customHeight="1">
      <c r="B49" s="239"/>
      <c r="C49" s="240"/>
      <c r="D49" s="360" t="s">
        <v>554</v>
      </c>
      <c r="E49" s="360"/>
      <c r="F49" s="360"/>
      <c r="G49" s="360"/>
      <c r="H49" s="360"/>
      <c r="I49" s="360"/>
      <c r="J49" s="360"/>
      <c r="K49" s="236"/>
    </row>
    <row r="50" spans="2:11" ht="25.5" customHeight="1">
      <c r="B50" s="235"/>
      <c r="C50" s="361" t="s">
        <v>555</v>
      </c>
      <c r="D50" s="361"/>
      <c r="E50" s="361"/>
      <c r="F50" s="361"/>
      <c r="G50" s="361"/>
      <c r="H50" s="361"/>
      <c r="I50" s="361"/>
      <c r="J50" s="361"/>
      <c r="K50" s="236"/>
    </row>
    <row r="51" spans="2:11" ht="5.25" customHeight="1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>
      <c r="B52" s="235"/>
      <c r="C52" s="360" t="s">
        <v>556</v>
      </c>
      <c r="D52" s="360"/>
      <c r="E52" s="360"/>
      <c r="F52" s="360"/>
      <c r="G52" s="360"/>
      <c r="H52" s="360"/>
      <c r="I52" s="360"/>
      <c r="J52" s="360"/>
      <c r="K52" s="236"/>
    </row>
    <row r="53" spans="2:11" ht="15" customHeight="1">
      <c r="B53" s="235"/>
      <c r="C53" s="360" t="s">
        <v>557</v>
      </c>
      <c r="D53" s="360"/>
      <c r="E53" s="360"/>
      <c r="F53" s="360"/>
      <c r="G53" s="360"/>
      <c r="H53" s="360"/>
      <c r="I53" s="360"/>
      <c r="J53" s="360"/>
      <c r="K53" s="236"/>
    </row>
    <row r="54" spans="2:11" ht="12.75" customHeight="1">
      <c r="B54" s="235"/>
      <c r="C54" s="238"/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5"/>
      <c r="C55" s="360" t="s">
        <v>558</v>
      </c>
      <c r="D55" s="360"/>
      <c r="E55" s="360"/>
      <c r="F55" s="360"/>
      <c r="G55" s="360"/>
      <c r="H55" s="360"/>
      <c r="I55" s="360"/>
      <c r="J55" s="360"/>
      <c r="K55" s="236"/>
    </row>
    <row r="56" spans="2:11" ht="15" customHeight="1">
      <c r="B56" s="235"/>
      <c r="C56" s="240"/>
      <c r="D56" s="360" t="s">
        <v>559</v>
      </c>
      <c r="E56" s="360"/>
      <c r="F56" s="360"/>
      <c r="G56" s="360"/>
      <c r="H56" s="360"/>
      <c r="I56" s="360"/>
      <c r="J56" s="360"/>
      <c r="K56" s="236"/>
    </row>
    <row r="57" spans="2:11" ht="15" customHeight="1">
      <c r="B57" s="235"/>
      <c r="C57" s="240"/>
      <c r="D57" s="360" t="s">
        <v>560</v>
      </c>
      <c r="E57" s="360"/>
      <c r="F57" s="360"/>
      <c r="G57" s="360"/>
      <c r="H57" s="360"/>
      <c r="I57" s="360"/>
      <c r="J57" s="360"/>
      <c r="K57" s="236"/>
    </row>
    <row r="58" spans="2:11" ht="15" customHeight="1">
      <c r="B58" s="235"/>
      <c r="C58" s="240"/>
      <c r="D58" s="360" t="s">
        <v>561</v>
      </c>
      <c r="E58" s="360"/>
      <c r="F58" s="360"/>
      <c r="G58" s="360"/>
      <c r="H58" s="360"/>
      <c r="I58" s="360"/>
      <c r="J58" s="360"/>
      <c r="K58" s="236"/>
    </row>
    <row r="59" spans="2:11" ht="15" customHeight="1">
      <c r="B59" s="235"/>
      <c r="C59" s="240"/>
      <c r="D59" s="360" t="s">
        <v>562</v>
      </c>
      <c r="E59" s="360"/>
      <c r="F59" s="360"/>
      <c r="G59" s="360"/>
      <c r="H59" s="360"/>
      <c r="I59" s="360"/>
      <c r="J59" s="360"/>
      <c r="K59" s="236"/>
    </row>
    <row r="60" spans="2:11" ht="15" customHeight="1">
      <c r="B60" s="235"/>
      <c r="C60" s="240"/>
      <c r="D60" s="359" t="s">
        <v>563</v>
      </c>
      <c r="E60" s="359"/>
      <c r="F60" s="359"/>
      <c r="G60" s="359"/>
      <c r="H60" s="359"/>
      <c r="I60" s="359"/>
      <c r="J60" s="359"/>
      <c r="K60" s="236"/>
    </row>
    <row r="61" spans="2:11" ht="15" customHeight="1">
      <c r="B61" s="235"/>
      <c r="C61" s="240"/>
      <c r="D61" s="360" t="s">
        <v>564</v>
      </c>
      <c r="E61" s="360"/>
      <c r="F61" s="360"/>
      <c r="G61" s="360"/>
      <c r="H61" s="360"/>
      <c r="I61" s="360"/>
      <c r="J61" s="360"/>
      <c r="K61" s="236"/>
    </row>
    <row r="62" spans="2:11" ht="12.75" customHeight="1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>
      <c r="B63" s="235"/>
      <c r="C63" s="240"/>
      <c r="D63" s="360" t="s">
        <v>565</v>
      </c>
      <c r="E63" s="360"/>
      <c r="F63" s="360"/>
      <c r="G63" s="360"/>
      <c r="H63" s="360"/>
      <c r="I63" s="360"/>
      <c r="J63" s="360"/>
      <c r="K63" s="236"/>
    </row>
    <row r="64" spans="2:11" ht="15" customHeight="1">
      <c r="B64" s="235"/>
      <c r="C64" s="240"/>
      <c r="D64" s="359" t="s">
        <v>566</v>
      </c>
      <c r="E64" s="359"/>
      <c r="F64" s="359"/>
      <c r="G64" s="359"/>
      <c r="H64" s="359"/>
      <c r="I64" s="359"/>
      <c r="J64" s="359"/>
      <c r="K64" s="236"/>
    </row>
    <row r="65" spans="2:11" ht="15" customHeight="1">
      <c r="B65" s="235"/>
      <c r="C65" s="240"/>
      <c r="D65" s="360" t="s">
        <v>567</v>
      </c>
      <c r="E65" s="360"/>
      <c r="F65" s="360"/>
      <c r="G65" s="360"/>
      <c r="H65" s="360"/>
      <c r="I65" s="360"/>
      <c r="J65" s="360"/>
      <c r="K65" s="236"/>
    </row>
    <row r="66" spans="2:11" ht="15" customHeight="1">
      <c r="B66" s="235"/>
      <c r="C66" s="240"/>
      <c r="D66" s="360" t="s">
        <v>568</v>
      </c>
      <c r="E66" s="360"/>
      <c r="F66" s="360"/>
      <c r="G66" s="360"/>
      <c r="H66" s="360"/>
      <c r="I66" s="360"/>
      <c r="J66" s="360"/>
      <c r="K66" s="236"/>
    </row>
    <row r="67" spans="2:11" ht="15" customHeight="1">
      <c r="B67" s="235"/>
      <c r="C67" s="240"/>
      <c r="D67" s="360" t="s">
        <v>569</v>
      </c>
      <c r="E67" s="360"/>
      <c r="F67" s="360"/>
      <c r="G67" s="360"/>
      <c r="H67" s="360"/>
      <c r="I67" s="360"/>
      <c r="J67" s="360"/>
      <c r="K67" s="236"/>
    </row>
    <row r="68" spans="2:11" ht="15" customHeight="1">
      <c r="B68" s="235"/>
      <c r="C68" s="240"/>
      <c r="D68" s="360" t="s">
        <v>570</v>
      </c>
      <c r="E68" s="360"/>
      <c r="F68" s="360"/>
      <c r="G68" s="360"/>
      <c r="H68" s="360"/>
      <c r="I68" s="360"/>
      <c r="J68" s="360"/>
      <c r="K68" s="236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8" t="s">
        <v>95</v>
      </c>
      <c r="D73" s="358"/>
      <c r="E73" s="358"/>
      <c r="F73" s="358"/>
      <c r="G73" s="358"/>
      <c r="H73" s="358"/>
      <c r="I73" s="358"/>
      <c r="J73" s="358"/>
      <c r="K73" s="253"/>
    </row>
    <row r="74" spans="2:11" ht="17.25" customHeight="1">
      <c r="B74" s="252"/>
      <c r="C74" s="254" t="s">
        <v>571</v>
      </c>
      <c r="D74" s="254"/>
      <c r="E74" s="254"/>
      <c r="F74" s="254" t="s">
        <v>572</v>
      </c>
      <c r="G74" s="255"/>
      <c r="H74" s="254" t="s">
        <v>124</v>
      </c>
      <c r="I74" s="254" t="s">
        <v>62</v>
      </c>
      <c r="J74" s="254" t="s">
        <v>573</v>
      </c>
      <c r="K74" s="253"/>
    </row>
    <row r="75" spans="2:11" ht="17.25" customHeight="1">
      <c r="B75" s="252"/>
      <c r="C75" s="256" t="s">
        <v>574</v>
      </c>
      <c r="D75" s="256"/>
      <c r="E75" s="256"/>
      <c r="F75" s="257" t="s">
        <v>575</v>
      </c>
      <c r="G75" s="258"/>
      <c r="H75" s="256"/>
      <c r="I75" s="256"/>
      <c r="J75" s="256" t="s">
        <v>576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242" t="s">
        <v>58</v>
      </c>
      <c r="D77" s="259"/>
      <c r="E77" s="259"/>
      <c r="F77" s="261" t="s">
        <v>577</v>
      </c>
      <c r="G77" s="260"/>
      <c r="H77" s="242" t="s">
        <v>578</v>
      </c>
      <c r="I77" s="242" t="s">
        <v>579</v>
      </c>
      <c r="J77" s="242">
        <v>20</v>
      </c>
      <c r="K77" s="253"/>
    </row>
    <row r="78" spans="2:11" ht="15" customHeight="1">
      <c r="B78" s="252"/>
      <c r="C78" s="242" t="s">
        <v>580</v>
      </c>
      <c r="D78" s="242"/>
      <c r="E78" s="242"/>
      <c r="F78" s="261" t="s">
        <v>577</v>
      </c>
      <c r="G78" s="260"/>
      <c r="H78" s="242" t="s">
        <v>581</v>
      </c>
      <c r="I78" s="242" t="s">
        <v>579</v>
      </c>
      <c r="J78" s="242">
        <v>120</v>
      </c>
      <c r="K78" s="253"/>
    </row>
    <row r="79" spans="2:11" ht="15" customHeight="1">
      <c r="B79" s="262"/>
      <c r="C79" s="242" t="s">
        <v>582</v>
      </c>
      <c r="D79" s="242"/>
      <c r="E79" s="242"/>
      <c r="F79" s="261" t="s">
        <v>583</v>
      </c>
      <c r="G79" s="260"/>
      <c r="H79" s="242" t="s">
        <v>584</v>
      </c>
      <c r="I79" s="242" t="s">
        <v>579</v>
      </c>
      <c r="J79" s="242">
        <v>50</v>
      </c>
      <c r="K79" s="253"/>
    </row>
    <row r="80" spans="2:11" ht="15" customHeight="1">
      <c r="B80" s="262"/>
      <c r="C80" s="242" t="s">
        <v>585</v>
      </c>
      <c r="D80" s="242"/>
      <c r="E80" s="242"/>
      <c r="F80" s="261" t="s">
        <v>577</v>
      </c>
      <c r="G80" s="260"/>
      <c r="H80" s="242" t="s">
        <v>586</v>
      </c>
      <c r="I80" s="242" t="s">
        <v>587</v>
      </c>
      <c r="J80" s="242"/>
      <c r="K80" s="253"/>
    </row>
    <row r="81" spans="2:11" ht="15" customHeight="1">
      <c r="B81" s="262"/>
      <c r="C81" s="263" t="s">
        <v>588</v>
      </c>
      <c r="D81" s="263"/>
      <c r="E81" s="263"/>
      <c r="F81" s="264" t="s">
        <v>583</v>
      </c>
      <c r="G81" s="263"/>
      <c r="H81" s="263" t="s">
        <v>589</v>
      </c>
      <c r="I81" s="263" t="s">
        <v>579</v>
      </c>
      <c r="J81" s="263">
        <v>15</v>
      </c>
      <c r="K81" s="253"/>
    </row>
    <row r="82" spans="2:11" ht="15" customHeight="1">
      <c r="B82" s="262"/>
      <c r="C82" s="263" t="s">
        <v>590</v>
      </c>
      <c r="D82" s="263"/>
      <c r="E82" s="263"/>
      <c r="F82" s="264" t="s">
        <v>583</v>
      </c>
      <c r="G82" s="263"/>
      <c r="H82" s="263" t="s">
        <v>591</v>
      </c>
      <c r="I82" s="263" t="s">
        <v>579</v>
      </c>
      <c r="J82" s="263">
        <v>15</v>
      </c>
      <c r="K82" s="253"/>
    </row>
    <row r="83" spans="2:11" ht="15" customHeight="1">
      <c r="B83" s="262"/>
      <c r="C83" s="263" t="s">
        <v>592</v>
      </c>
      <c r="D83" s="263"/>
      <c r="E83" s="263"/>
      <c r="F83" s="264" t="s">
        <v>583</v>
      </c>
      <c r="G83" s="263"/>
      <c r="H83" s="263" t="s">
        <v>593</v>
      </c>
      <c r="I83" s="263" t="s">
        <v>579</v>
      </c>
      <c r="J83" s="263">
        <v>20</v>
      </c>
      <c r="K83" s="253"/>
    </row>
    <row r="84" spans="2:11" ht="15" customHeight="1">
      <c r="B84" s="262"/>
      <c r="C84" s="263" t="s">
        <v>594</v>
      </c>
      <c r="D84" s="263"/>
      <c r="E84" s="263"/>
      <c r="F84" s="264" t="s">
        <v>583</v>
      </c>
      <c r="G84" s="263"/>
      <c r="H84" s="263" t="s">
        <v>595</v>
      </c>
      <c r="I84" s="263" t="s">
        <v>579</v>
      </c>
      <c r="J84" s="263">
        <v>20</v>
      </c>
      <c r="K84" s="253"/>
    </row>
    <row r="85" spans="2:11" ht="15" customHeight="1">
      <c r="B85" s="262"/>
      <c r="C85" s="242" t="s">
        <v>596</v>
      </c>
      <c r="D85" s="242"/>
      <c r="E85" s="242"/>
      <c r="F85" s="261" t="s">
        <v>583</v>
      </c>
      <c r="G85" s="260"/>
      <c r="H85" s="242" t="s">
        <v>597</v>
      </c>
      <c r="I85" s="242" t="s">
        <v>579</v>
      </c>
      <c r="J85" s="242">
        <v>50</v>
      </c>
      <c r="K85" s="253"/>
    </row>
    <row r="86" spans="2:11" ht="15" customHeight="1">
      <c r="B86" s="262"/>
      <c r="C86" s="242" t="s">
        <v>598</v>
      </c>
      <c r="D86" s="242"/>
      <c r="E86" s="242"/>
      <c r="F86" s="261" t="s">
        <v>583</v>
      </c>
      <c r="G86" s="260"/>
      <c r="H86" s="242" t="s">
        <v>599</v>
      </c>
      <c r="I86" s="242" t="s">
        <v>579</v>
      </c>
      <c r="J86" s="242">
        <v>20</v>
      </c>
      <c r="K86" s="253"/>
    </row>
    <row r="87" spans="2:11" ht="15" customHeight="1">
      <c r="B87" s="262"/>
      <c r="C87" s="242" t="s">
        <v>600</v>
      </c>
      <c r="D87" s="242"/>
      <c r="E87" s="242"/>
      <c r="F87" s="261" t="s">
        <v>583</v>
      </c>
      <c r="G87" s="260"/>
      <c r="H87" s="242" t="s">
        <v>601</v>
      </c>
      <c r="I87" s="242" t="s">
        <v>579</v>
      </c>
      <c r="J87" s="242">
        <v>20</v>
      </c>
      <c r="K87" s="253"/>
    </row>
    <row r="88" spans="2:11" ht="15" customHeight="1">
      <c r="B88" s="262"/>
      <c r="C88" s="242" t="s">
        <v>602</v>
      </c>
      <c r="D88" s="242"/>
      <c r="E88" s="242"/>
      <c r="F88" s="261" t="s">
        <v>583</v>
      </c>
      <c r="G88" s="260"/>
      <c r="H88" s="242" t="s">
        <v>603</v>
      </c>
      <c r="I88" s="242" t="s">
        <v>579</v>
      </c>
      <c r="J88" s="242">
        <v>50</v>
      </c>
      <c r="K88" s="253"/>
    </row>
    <row r="89" spans="2:11" ht="15" customHeight="1">
      <c r="B89" s="262"/>
      <c r="C89" s="242" t="s">
        <v>604</v>
      </c>
      <c r="D89" s="242"/>
      <c r="E89" s="242"/>
      <c r="F89" s="261" t="s">
        <v>583</v>
      </c>
      <c r="G89" s="260"/>
      <c r="H89" s="242" t="s">
        <v>604</v>
      </c>
      <c r="I89" s="242" t="s">
        <v>579</v>
      </c>
      <c r="J89" s="242">
        <v>50</v>
      </c>
      <c r="K89" s="253"/>
    </row>
    <row r="90" spans="2:11" ht="15" customHeight="1">
      <c r="B90" s="262"/>
      <c r="C90" s="242" t="s">
        <v>129</v>
      </c>
      <c r="D90" s="242"/>
      <c r="E90" s="242"/>
      <c r="F90" s="261" t="s">
        <v>583</v>
      </c>
      <c r="G90" s="260"/>
      <c r="H90" s="242" t="s">
        <v>605</v>
      </c>
      <c r="I90" s="242" t="s">
        <v>579</v>
      </c>
      <c r="J90" s="242">
        <v>255</v>
      </c>
      <c r="K90" s="253"/>
    </row>
    <row r="91" spans="2:11" ht="15" customHeight="1">
      <c r="B91" s="262"/>
      <c r="C91" s="242" t="s">
        <v>606</v>
      </c>
      <c r="D91" s="242"/>
      <c r="E91" s="242"/>
      <c r="F91" s="261" t="s">
        <v>577</v>
      </c>
      <c r="G91" s="260"/>
      <c r="H91" s="242" t="s">
        <v>607</v>
      </c>
      <c r="I91" s="242" t="s">
        <v>608</v>
      </c>
      <c r="J91" s="242"/>
      <c r="K91" s="253"/>
    </row>
    <row r="92" spans="2:11" ht="15" customHeight="1">
      <c r="B92" s="262"/>
      <c r="C92" s="242" t="s">
        <v>609</v>
      </c>
      <c r="D92" s="242"/>
      <c r="E92" s="242"/>
      <c r="F92" s="261" t="s">
        <v>577</v>
      </c>
      <c r="G92" s="260"/>
      <c r="H92" s="242" t="s">
        <v>610</v>
      </c>
      <c r="I92" s="242" t="s">
        <v>611</v>
      </c>
      <c r="J92" s="242"/>
      <c r="K92" s="253"/>
    </row>
    <row r="93" spans="2:11" ht="15" customHeight="1">
      <c r="B93" s="262"/>
      <c r="C93" s="242" t="s">
        <v>612</v>
      </c>
      <c r="D93" s="242"/>
      <c r="E93" s="242"/>
      <c r="F93" s="261" t="s">
        <v>577</v>
      </c>
      <c r="G93" s="260"/>
      <c r="H93" s="242" t="s">
        <v>612</v>
      </c>
      <c r="I93" s="242" t="s">
        <v>611</v>
      </c>
      <c r="J93" s="242"/>
      <c r="K93" s="253"/>
    </row>
    <row r="94" spans="2:11" ht="15" customHeight="1">
      <c r="B94" s="262"/>
      <c r="C94" s="242" t="s">
        <v>43</v>
      </c>
      <c r="D94" s="242"/>
      <c r="E94" s="242"/>
      <c r="F94" s="261" t="s">
        <v>577</v>
      </c>
      <c r="G94" s="260"/>
      <c r="H94" s="242" t="s">
        <v>613</v>
      </c>
      <c r="I94" s="242" t="s">
        <v>611</v>
      </c>
      <c r="J94" s="242"/>
      <c r="K94" s="253"/>
    </row>
    <row r="95" spans="2:11" ht="15" customHeight="1">
      <c r="B95" s="262"/>
      <c r="C95" s="242" t="s">
        <v>53</v>
      </c>
      <c r="D95" s="242"/>
      <c r="E95" s="242"/>
      <c r="F95" s="261" t="s">
        <v>577</v>
      </c>
      <c r="G95" s="260"/>
      <c r="H95" s="242" t="s">
        <v>614</v>
      </c>
      <c r="I95" s="242" t="s">
        <v>611</v>
      </c>
      <c r="J95" s="242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8" t="s">
        <v>615</v>
      </c>
      <c r="D100" s="358"/>
      <c r="E100" s="358"/>
      <c r="F100" s="358"/>
      <c r="G100" s="358"/>
      <c r="H100" s="358"/>
      <c r="I100" s="358"/>
      <c r="J100" s="358"/>
      <c r="K100" s="253"/>
    </row>
    <row r="101" spans="2:11" ht="17.25" customHeight="1">
      <c r="B101" s="252"/>
      <c r="C101" s="254" t="s">
        <v>571</v>
      </c>
      <c r="D101" s="254"/>
      <c r="E101" s="254"/>
      <c r="F101" s="254" t="s">
        <v>572</v>
      </c>
      <c r="G101" s="255"/>
      <c r="H101" s="254" t="s">
        <v>124</v>
      </c>
      <c r="I101" s="254" t="s">
        <v>62</v>
      </c>
      <c r="J101" s="254" t="s">
        <v>573</v>
      </c>
      <c r="K101" s="253"/>
    </row>
    <row r="102" spans="2:11" ht="17.25" customHeight="1">
      <c r="B102" s="252"/>
      <c r="C102" s="256" t="s">
        <v>574</v>
      </c>
      <c r="D102" s="256"/>
      <c r="E102" s="256"/>
      <c r="F102" s="257" t="s">
        <v>575</v>
      </c>
      <c r="G102" s="258"/>
      <c r="H102" s="256"/>
      <c r="I102" s="256"/>
      <c r="J102" s="256" t="s">
        <v>576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242" t="s">
        <v>58</v>
      </c>
      <c r="D104" s="259"/>
      <c r="E104" s="259"/>
      <c r="F104" s="261" t="s">
        <v>577</v>
      </c>
      <c r="G104" s="270"/>
      <c r="H104" s="242" t="s">
        <v>616</v>
      </c>
      <c r="I104" s="242" t="s">
        <v>579</v>
      </c>
      <c r="J104" s="242">
        <v>20</v>
      </c>
      <c r="K104" s="253"/>
    </row>
    <row r="105" spans="2:11" ht="15" customHeight="1">
      <c r="B105" s="252"/>
      <c r="C105" s="242" t="s">
        <v>580</v>
      </c>
      <c r="D105" s="242"/>
      <c r="E105" s="242"/>
      <c r="F105" s="261" t="s">
        <v>577</v>
      </c>
      <c r="G105" s="242"/>
      <c r="H105" s="242" t="s">
        <v>616</v>
      </c>
      <c r="I105" s="242" t="s">
        <v>579</v>
      </c>
      <c r="J105" s="242">
        <v>120</v>
      </c>
      <c r="K105" s="253"/>
    </row>
    <row r="106" spans="2:11" ht="15" customHeight="1">
      <c r="B106" s="262"/>
      <c r="C106" s="242" t="s">
        <v>582</v>
      </c>
      <c r="D106" s="242"/>
      <c r="E106" s="242"/>
      <c r="F106" s="261" t="s">
        <v>583</v>
      </c>
      <c r="G106" s="242"/>
      <c r="H106" s="242" t="s">
        <v>616</v>
      </c>
      <c r="I106" s="242" t="s">
        <v>579</v>
      </c>
      <c r="J106" s="242">
        <v>50</v>
      </c>
      <c r="K106" s="253"/>
    </row>
    <row r="107" spans="2:11" ht="15" customHeight="1">
      <c r="B107" s="262"/>
      <c r="C107" s="242" t="s">
        <v>585</v>
      </c>
      <c r="D107" s="242"/>
      <c r="E107" s="242"/>
      <c r="F107" s="261" t="s">
        <v>577</v>
      </c>
      <c r="G107" s="242"/>
      <c r="H107" s="242" t="s">
        <v>616</v>
      </c>
      <c r="I107" s="242" t="s">
        <v>587</v>
      </c>
      <c r="J107" s="242"/>
      <c r="K107" s="253"/>
    </row>
    <row r="108" spans="2:11" ht="15" customHeight="1">
      <c r="B108" s="262"/>
      <c r="C108" s="242" t="s">
        <v>596</v>
      </c>
      <c r="D108" s="242"/>
      <c r="E108" s="242"/>
      <c r="F108" s="261" t="s">
        <v>583</v>
      </c>
      <c r="G108" s="242"/>
      <c r="H108" s="242" t="s">
        <v>616</v>
      </c>
      <c r="I108" s="242" t="s">
        <v>579</v>
      </c>
      <c r="J108" s="242">
        <v>50</v>
      </c>
      <c r="K108" s="253"/>
    </row>
    <row r="109" spans="2:11" ht="15" customHeight="1">
      <c r="B109" s="262"/>
      <c r="C109" s="242" t="s">
        <v>604</v>
      </c>
      <c r="D109" s="242"/>
      <c r="E109" s="242"/>
      <c r="F109" s="261" t="s">
        <v>583</v>
      </c>
      <c r="G109" s="242"/>
      <c r="H109" s="242" t="s">
        <v>616</v>
      </c>
      <c r="I109" s="242" t="s">
        <v>579</v>
      </c>
      <c r="J109" s="242">
        <v>50</v>
      </c>
      <c r="K109" s="253"/>
    </row>
    <row r="110" spans="2:11" ht="15" customHeight="1">
      <c r="B110" s="262"/>
      <c r="C110" s="242" t="s">
        <v>602</v>
      </c>
      <c r="D110" s="242"/>
      <c r="E110" s="242"/>
      <c r="F110" s="261" t="s">
        <v>583</v>
      </c>
      <c r="G110" s="242"/>
      <c r="H110" s="242" t="s">
        <v>616</v>
      </c>
      <c r="I110" s="242" t="s">
        <v>579</v>
      </c>
      <c r="J110" s="242">
        <v>50</v>
      </c>
      <c r="K110" s="253"/>
    </row>
    <row r="111" spans="2:11" ht="15" customHeight="1">
      <c r="B111" s="262"/>
      <c r="C111" s="242" t="s">
        <v>58</v>
      </c>
      <c r="D111" s="242"/>
      <c r="E111" s="242"/>
      <c r="F111" s="261" t="s">
        <v>577</v>
      </c>
      <c r="G111" s="242"/>
      <c r="H111" s="242" t="s">
        <v>617</v>
      </c>
      <c r="I111" s="242" t="s">
        <v>579</v>
      </c>
      <c r="J111" s="242">
        <v>20</v>
      </c>
      <c r="K111" s="253"/>
    </row>
    <row r="112" spans="2:11" ht="15" customHeight="1">
      <c r="B112" s="262"/>
      <c r="C112" s="242" t="s">
        <v>618</v>
      </c>
      <c r="D112" s="242"/>
      <c r="E112" s="242"/>
      <c r="F112" s="261" t="s">
        <v>577</v>
      </c>
      <c r="G112" s="242"/>
      <c r="H112" s="242" t="s">
        <v>619</v>
      </c>
      <c r="I112" s="242" t="s">
        <v>579</v>
      </c>
      <c r="J112" s="242">
        <v>120</v>
      </c>
      <c r="K112" s="253"/>
    </row>
    <row r="113" spans="2:11" ht="15" customHeight="1">
      <c r="B113" s="262"/>
      <c r="C113" s="242" t="s">
        <v>43</v>
      </c>
      <c r="D113" s="242"/>
      <c r="E113" s="242"/>
      <c r="F113" s="261" t="s">
        <v>577</v>
      </c>
      <c r="G113" s="242"/>
      <c r="H113" s="242" t="s">
        <v>620</v>
      </c>
      <c r="I113" s="242" t="s">
        <v>611</v>
      </c>
      <c r="J113" s="242"/>
      <c r="K113" s="253"/>
    </row>
    <row r="114" spans="2:11" ht="15" customHeight="1">
      <c r="B114" s="262"/>
      <c r="C114" s="242" t="s">
        <v>53</v>
      </c>
      <c r="D114" s="242"/>
      <c r="E114" s="242"/>
      <c r="F114" s="261" t="s">
        <v>577</v>
      </c>
      <c r="G114" s="242"/>
      <c r="H114" s="242" t="s">
        <v>621</v>
      </c>
      <c r="I114" s="242" t="s">
        <v>611</v>
      </c>
      <c r="J114" s="242"/>
      <c r="K114" s="253"/>
    </row>
    <row r="115" spans="2:11" ht="15" customHeight="1">
      <c r="B115" s="262"/>
      <c r="C115" s="242" t="s">
        <v>62</v>
      </c>
      <c r="D115" s="242"/>
      <c r="E115" s="242"/>
      <c r="F115" s="261" t="s">
        <v>577</v>
      </c>
      <c r="G115" s="242"/>
      <c r="H115" s="242" t="s">
        <v>622</v>
      </c>
      <c r="I115" s="242" t="s">
        <v>623</v>
      </c>
      <c r="J115" s="242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238"/>
      <c r="D117" s="238"/>
      <c r="E117" s="238"/>
      <c r="F117" s="273"/>
      <c r="G117" s="238"/>
      <c r="H117" s="238"/>
      <c r="I117" s="238"/>
      <c r="J117" s="238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7" t="s">
        <v>624</v>
      </c>
      <c r="D120" s="357"/>
      <c r="E120" s="357"/>
      <c r="F120" s="357"/>
      <c r="G120" s="357"/>
      <c r="H120" s="357"/>
      <c r="I120" s="357"/>
      <c r="J120" s="357"/>
      <c r="K120" s="278"/>
    </row>
    <row r="121" spans="2:11" ht="17.25" customHeight="1">
      <c r="B121" s="279"/>
      <c r="C121" s="254" t="s">
        <v>571</v>
      </c>
      <c r="D121" s="254"/>
      <c r="E121" s="254"/>
      <c r="F121" s="254" t="s">
        <v>572</v>
      </c>
      <c r="G121" s="255"/>
      <c r="H121" s="254" t="s">
        <v>124</v>
      </c>
      <c r="I121" s="254" t="s">
        <v>62</v>
      </c>
      <c r="J121" s="254" t="s">
        <v>573</v>
      </c>
      <c r="K121" s="280"/>
    </row>
    <row r="122" spans="2:11" ht="17.25" customHeight="1">
      <c r="B122" s="279"/>
      <c r="C122" s="256" t="s">
        <v>574</v>
      </c>
      <c r="D122" s="256"/>
      <c r="E122" s="256"/>
      <c r="F122" s="257" t="s">
        <v>575</v>
      </c>
      <c r="G122" s="258"/>
      <c r="H122" s="256"/>
      <c r="I122" s="256"/>
      <c r="J122" s="256" t="s">
        <v>576</v>
      </c>
      <c r="K122" s="280"/>
    </row>
    <row r="123" spans="2:11" ht="5.25" customHeight="1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>
      <c r="B124" s="281"/>
      <c r="C124" s="242" t="s">
        <v>580</v>
      </c>
      <c r="D124" s="259"/>
      <c r="E124" s="259"/>
      <c r="F124" s="261" t="s">
        <v>577</v>
      </c>
      <c r="G124" s="242"/>
      <c r="H124" s="242" t="s">
        <v>616</v>
      </c>
      <c r="I124" s="242" t="s">
        <v>579</v>
      </c>
      <c r="J124" s="242">
        <v>120</v>
      </c>
      <c r="K124" s="283"/>
    </row>
    <row r="125" spans="2:11" ht="15" customHeight="1">
      <c r="B125" s="281"/>
      <c r="C125" s="242" t="s">
        <v>625</v>
      </c>
      <c r="D125" s="242"/>
      <c r="E125" s="242"/>
      <c r="F125" s="261" t="s">
        <v>577</v>
      </c>
      <c r="G125" s="242"/>
      <c r="H125" s="242" t="s">
        <v>626</v>
      </c>
      <c r="I125" s="242" t="s">
        <v>579</v>
      </c>
      <c r="J125" s="242" t="s">
        <v>627</v>
      </c>
      <c r="K125" s="283"/>
    </row>
    <row r="126" spans="2:11" ht="15" customHeight="1">
      <c r="B126" s="281"/>
      <c r="C126" s="242" t="s">
        <v>526</v>
      </c>
      <c r="D126" s="242"/>
      <c r="E126" s="242"/>
      <c r="F126" s="261" t="s">
        <v>577</v>
      </c>
      <c r="G126" s="242"/>
      <c r="H126" s="242" t="s">
        <v>628</v>
      </c>
      <c r="I126" s="242" t="s">
        <v>579</v>
      </c>
      <c r="J126" s="242" t="s">
        <v>627</v>
      </c>
      <c r="K126" s="283"/>
    </row>
    <row r="127" spans="2:11" ht="15" customHeight="1">
      <c r="B127" s="281"/>
      <c r="C127" s="242" t="s">
        <v>588</v>
      </c>
      <c r="D127" s="242"/>
      <c r="E127" s="242"/>
      <c r="F127" s="261" t="s">
        <v>583</v>
      </c>
      <c r="G127" s="242"/>
      <c r="H127" s="242" t="s">
        <v>589</v>
      </c>
      <c r="I127" s="242" t="s">
        <v>579</v>
      </c>
      <c r="J127" s="242">
        <v>15</v>
      </c>
      <c r="K127" s="283"/>
    </row>
    <row r="128" spans="2:11" ht="15" customHeight="1">
      <c r="B128" s="281"/>
      <c r="C128" s="263" t="s">
        <v>590</v>
      </c>
      <c r="D128" s="263"/>
      <c r="E128" s="263"/>
      <c r="F128" s="264" t="s">
        <v>583</v>
      </c>
      <c r="G128" s="263"/>
      <c r="H128" s="263" t="s">
        <v>591</v>
      </c>
      <c r="I128" s="263" t="s">
        <v>579</v>
      </c>
      <c r="J128" s="263">
        <v>15</v>
      </c>
      <c r="K128" s="283"/>
    </row>
    <row r="129" spans="2:11" ht="15" customHeight="1">
      <c r="B129" s="281"/>
      <c r="C129" s="263" t="s">
        <v>592</v>
      </c>
      <c r="D129" s="263"/>
      <c r="E129" s="263"/>
      <c r="F129" s="264" t="s">
        <v>583</v>
      </c>
      <c r="G129" s="263"/>
      <c r="H129" s="263" t="s">
        <v>593</v>
      </c>
      <c r="I129" s="263" t="s">
        <v>579</v>
      </c>
      <c r="J129" s="263">
        <v>20</v>
      </c>
      <c r="K129" s="283"/>
    </row>
    <row r="130" spans="2:11" ht="15" customHeight="1">
      <c r="B130" s="281"/>
      <c r="C130" s="263" t="s">
        <v>594</v>
      </c>
      <c r="D130" s="263"/>
      <c r="E130" s="263"/>
      <c r="F130" s="264" t="s">
        <v>583</v>
      </c>
      <c r="G130" s="263"/>
      <c r="H130" s="263" t="s">
        <v>595</v>
      </c>
      <c r="I130" s="263" t="s">
        <v>579</v>
      </c>
      <c r="J130" s="263">
        <v>20</v>
      </c>
      <c r="K130" s="283"/>
    </row>
    <row r="131" spans="2:11" ht="15" customHeight="1">
      <c r="B131" s="281"/>
      <c r="C131" s="242" t="s">
        <v>582</v>
      </c>
      <c r="D131" s="242"/>
      <c r="E131" s="242"/>
      <c r="F131" s="261" t="s">
        <v>583</v>
      </c>
      <c r="G131" s="242"/>
      <c r="H131" s="242" t="s">
        <v>616</v>
      </c>
      <c r="I131" s="242" t="s">
        <v>579</v>
      </c>
      <c r="J131" s="242">
        <v>50</v>
      </c>
      <c r="K131" s="283"/>
    </row>
    <row r="132" spans="2:11" ht="15" customHeight="1">
      <c r="B132" s="281"/>
      <c r="C132" s="242" t="s">
        <v>596</v>
      </c>
      <c r="D132" s="242"/>
      <c r="E132" s="242"/>
      <c r="F132" s="261" t="s">
        <v>583</v>
      </c>
      <c r="G132" s="242"/>
      <c r="H132" s="242" t="s">
        <v>616</v>
      </c>
      <c r="I132" s="242" t="s">
        <v>579</v>
      </c>
      <c r="J132" s="242">
        <v>50</v>
      </c>
      <c r="K132" s="283"/>
    </row>
    <row r="133" spans="2:11" ht="15" customHeight="1">
      <c r="B133" s="281"/>
      <c r="C133" s="242" t="s">
        <v>602</v>
      </c>
      <c r="D133" s="242"/>
      <c r="E133" s="242"/>
      <c r="F133" s="261" t="s">
        <v>583</v>
      </c>
      <c r="G133" s="242"/>
      <c r="H133" s="242" t="s">
        <v>616</v>
      </c>
      <c r="I133" s="242" t="s">
        <v>579</v>
      </c>
      <c r="J133" s="242">
        <v>50</v>
      </c>
      <c r="K133" s="283"/>
    </row>
    <row r="134" spans="2:11" ht="15" customHeight="1">
      <c r="B134" s="281"/>
      <c r="C134" s="242" t="s">
        <v>604</v>
      </c>
      <c r="D134" s="242"/>
      <c r="E134" s="242"/>
      <c r="F134" s="261" t="s">
        <v>583</v>
      </c>
      <c r="G134" s="242"/>
      <c r="H134" s="242" t="s">
        <v>616</v>
      </c>
      <c r="I134" s="242" t="s">
        <v>579</v>
      </c>
      <c r="J134" s="242">
        <v>50</v>
      </c>
      <c r="K134" s="283"/>
    </row>
    <row r="135" spans="2:11" ht="15" customHeight="1">
      <c r="B135" s="281"/>
      <c r="C135" s="242" t="s">
        <v>129</v>
      </c>
      <c r="D135" s="242"/>
      <c r="E135" s="242"/>
      <c r="F135" s="261" t="s">
        <v>583</v>
      </c>
      <c r="G135" s="242"/>
      <c r="H135" s="242" t="s">
        <v>629</v>
      </c>
      <c r="I135" s="242" t="s">
        <v>579</v>
      </c>
      <c r="J135" s="242">
        <v>255</v>
      </c>
      <c r="K135" s="283"/>
    </row>
    <row r="136" spans="2:11" ht="15" customHeight="1">
      <c r="B136" s="281"/>
      <c r="C136" s="242" t="s">
        <v>606</v>
      </c>
      <c r="D136" s="242"/>
      <c r="E136" s="242"/>
      <c r="F136" s="261" t="s">
        <v>577</v>
      </c>
      <c r="G136" s="242"/>
      <c r="H136" s="242" t="s">
        <v>630</v>
      </c>
      <c r="I136" s="242" t="s">
        <v>608</v>
      </c>
      <c r="J136" s="242"/>
      <c r="K136" s="283"/>
    </row>
    <row r="137" spans="2:11" ht="15" customHeight="1">
      <c r="B137" s="281"/>
      <c r="C137" s="242" t="s">
        <v>609</v>
      </c>
      <c r="D137" s="242"/>
      <c r="E137" s="242"/>
      <c r="F137" s="261" t="s">
        <v>577</v>
      </c>
      <c r="G137" s="242"/>
      <c r="H137" s="242" t="s">
        <v>631</v>
      </c>
      <c r="I137" s="242" t="s">
        <v>611</v>
      </c>
      <c r="J137" s="242"/>
      <c r="K137" s="283"/>
    </row>
    <row r="138" spans="2:11" ht="15" customHeight="1">
      <c r="B138" s="281"/>
      <c r="C138" s="242" t="s">
        <v>612</v>
      </c>
      <c r="D138" s="242"/>
      <c r="E138" s="242"/>
      <c r="F138" s="261" t="s">
        <v>577</v>
      </c>
      <c r="G138" s="242"/>
      <c r="H138" s="242" t="s">
        <v>612</v>
      </c>
      <c r="I138" s="242" t="s">
        <v>611</v>
      </c>
      <c r="J138" s="242"/>
      <c r="K138" s="283"/>
    </row>
    <row r="139" spans="2:11" ht="15" customHeight="1">
      <c r="B139" s="281"/>
      <c r="C139" s="242" t="s">
        <v>43</v>
      </c>
      <c r="D139" s="242"/>
      <c r="E139" s="242"/>
      <c r="F139" s="261" t="s">
        <v>577</v>
      </c>
      <c r="G139" s="242"/>
      <c r="H139" s="242" t="s">
        <v>632</v>
      </c>
      <c r="I139" s="242" t="s">
        <v>611</v>
      </c>
      <c r="J139" s="242"/>
      <c r="K139" s="283"/>
    </row>
    <row r="140" spans="2:11" ht="15" customHeight="1">
      <c r="B140" s="281"/>
      <c r="C140" s="242" t="s">
        <v>633</v>
      </c>
      <c r="D140" s="242"/>
      <c r="E140" s="242"/>
      <c r="F140" s="261" t="s">
        <v>577</v>
      </c>
      <c r="G140" s="242"/>
      <c r="H140" s="242" t="s">
        <v>634</v>
      </c>
      <c r="I140" s="242" t="s">
        <v>611</v>
      </c>
      <c r="J140" s="242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238"/>
      <c r="C142" s="238"/>
      <c r="D142" s="238"/>
      <c r="E142" s="238"/>
      <c r="F142" s="273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8" t="s">
        <v>635</v>
      </c>
      <c r="D145" s="358"/>
      <c r="E145" s="358"/>
      <c r="F145" s="358"/>
      <c r="G145" s="358"/>
      <c r="H145" s="358"/>
      <c r="I145" s="358"/>
      <c r="J145" s="358"/>
      <c r="K145" s="253"/>
    </row>
    <row r="146" spans="2:11" ht="17.25" customHeight="1">
      <c r="B146" s="252"/>
      <c r="C146" s="254" t="s">
        <v>571</v>
      </c>
      <c r="D146" s="254"/>
      <c r="E146" s="254"/>
      <c r="F146" s="254" t="s">
        <v>572</v>
      </c>
      <c r="G146" s="255"/>
      <c r="H146" s="254" t="s">
        <v>124</v>
      </c>
      <c r="I146" s="254" t="s">
        <v>62</v>
      </c>
      <c r="J146" s="254" t="s">
        <v>573</v>
      </c>
      <c r="K146" s="253"/>
    </row>
    <row r="147" spans="2:11" ht="17.25" customHeight="1">
      <c r="B147" s="252"/>
      <c r="C147" s="256" t="s">
        <v>574</v>
      </c>
      <c r="D147" s="256"/>
      <c r="E147" s="256"/>
      <c r="F147" s="257" t="s">
        <v>575</v>
      </c>
      <c r="G147" s="258"/>
      <c r="H147" s="256"/>
      <c r="I147" s="256"/>
      <c r="J147" s="256" t="s">
        <v>576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287" t="s">
        <v>580</v>
      </c>
      <c r="D149" s="242"/>
      <c r="E149" s="242"/>
      <c r="F149" s="288" t="s">
        <v>577</v>
      </c>
      <c r="G149" s="242"/>
      <c r="H149" s="287" t="s">
        <v>616</v>
      </c>
      <c r="I149" s="287" t="s">
        <v>579</v>
      </c>
      <c r="J149" s="287">
        <v>120</v>
      </c>
      <c r="K149" s="283"/>
    </row>
    <row r="150" spans="2:11" ht="15" customHeight="1">
      <c r="B150" s="262"/>
      <c r="C150" s="287" t="s">
        <v>625</v>
      </c>
      <c r="D150" s="242"/>
      <c r="E150" s="242"/>
      <c r="F150" s="288" t="s">
        <v>577</v>
      </c>
      <c r="G150" s="242"/>
      <c r="H150" s="287" t="s">
        <v>636</v>
      </c>
      <c r="I150" s="287" t="s">
        <v>579</v>
      </c>
      <c r="J150" s="287" t="s">
        <v>627</v>
      </c>
      <c r="K150" s="283"/>
    </row>
    <row r="151" spans="2:11" ht="15" customHeight="1">
      <c r="B151" s="262"/>
      <c r="C151" s="287" t="s">
        <v>526</v>
      </c>
      <c r="D151" s="242"/>
      <c r="E151" s="242"/>
      <c r="F151" s="288" t="s">
        <v>577</v>
      </c>
      <c r="G151" s="242"/>
      <c r="H151" s="287" t="s">
        <v>637</v>
      </c>
      <c r="I151" s="287" t="s">
        <v>579</v>
      </c>
      <c r="J151" s="287" t="s">
        <v>627</v>
      </c>
      <c r="K151" s="283"/>
    </row>
    <row r="152" spans="2:11" ht="15" customHeight="1">
      <c r="B152" s="262"/>
      <c r="C152" s="287" t="s">
        <v>582</v>
      </c>
      <c r="D152" s="242"/>
      <c r="E152" s="242"/>
      <c r="F152" s="288" t="s">
        <v>583</v>
      </c>
      <c r="G152" s="242"/>
      <c r="H152" s="287" t="s">
        <v>616</v>
      </c>
      <c r="I152" s="287" t="s">
        <v>579</v>
      </c>
      <c r="J152" s="287">
        <v>50</v>
      </c>
      <c r="K152" s="283"/>
    </row>
    <row r="153" spans="2:11" ht="15" customHeight="1">
      <c r="B153" s="262"/>
      <c r="C153" s="287" t="s">
        <v>585</v>
      </c>
      <c r="D153" s="242"/>
      <c r="E153" s="242"/>
      <c r="F153" s="288" t="s">
        <v>577</v>
      </c>
      <c r="G153" s="242"/>
      <c r="H153" s="287" t="s">
        <v>616</v>
      </c>
      <c r="I153" s="287" t="s">
        <v>587</v>
      </c>
      <c r="J153" s="287"/>
      <c r="K153" s="283"/>
    </row>
    <row r="154" spans="2:11" ht="15" customHeight="1">
      <c r="B154" s="262"/>
      <c r="C154" s="287" t="s">
        <v>596</v>
      </c>
      <c r="D154" s="242"/>
      <c r="E154" s="242"/>
      <c r="F154" s="288" t="s">
        <v>583</v>
      </c>
      <c r="G154" s="242"/>
      <c r="H154" s="287" t="s">
        <v>616</v>
      </c>
      <c r="I154" s="287" t="s">
        <v>579</v>
      </c>
      <c r="J154" s="287">
        <v>50</v>
      </c>
      <c r="K154" s="283"/>
    </row>
    <row r="155" spans="2:11" ht="15" customHeight="1">
      <c r="B155" s="262"/>
      <c r="C155" s="287" t="s">
        <v>604</v>
      </c>
      <c r="D155" s="242"/>
      <c r="E155" s="242"/>
      <c r="F155" s="288" t="s">
        <v>583</v>
      </c>
      <c r="G155" s="242"/>
      <c r="H155" s="287" t="s">
        <v>616</v>
      </c>
      <c r="I155" s="287" t="s">
        <v>579</v>
      </c>
      <c r="J155" s="287">
        <v>50</v>
      </c>
      <c r="K155" s="283"/>
    </row>
    <row r="156" spans="2:11" ht="15" customHeight="1">
      <c r="B156" s="262"/>
      <c r="C156" s="287" t="s">
        <v>602</v>
      </c>
      <c r="D156" s="242"/>
      <c r="E156" s="242"/>
      <c r="F156" s="288" t="s">
        <v>583</v>
      </c>
      <c r="G156" s="242"/>
      <c r="H156" s="287" t="s">
        <v>616</v>
      </c>
      <c r="I156" s="287" t="s">
        <v>579</v>
      </c>
      <c r="J156" s="287">
        <v>50</v>
      </c>
      <c r="K156" s="283"/>
    </row>
    <row r="157" spans="2:11" ht="15" customHeight="1">
      <c r="B157" s="262"/>
      <c r="C157" s="287" t="s">
        <v>101</v>
      </c>
      <c r="D157" s="242"/>
      <c r="E157" s="242"/>
      <c r="F157" s="288" t="s">
        <v>577</v>
      </c>
      <c r="G157" s="242"/>
      <c r="H157" s="287" t="s">
        <v>638</v>
      </c>
      <c r="I157" s="287" t="s">
        <v>579</v>
      </c>
      <c r="J157" s="287" t="s">
        <v>639</v>
      </c>
      <c r="K157" s="283"/>
    </row>
    <row r="158" spans="2:11" ht="15" customHeight="1">
      <c r="B158" s="262"/>
      <c r="C158" s="287" t="s">
        <v>640</v>
      </c>
      <c r="D158" s="242"/>
      <c r="E158" s="242"/>
      <c r="F158" s="288" t="s">
        <v>577</v>
      </c>
      <c r="G158" s="242"/>
      <c r="H158" s="287" t="s">
        <v>641</v>
      </c>
      <c r="I158" s="287" t="s">
        <v>611</v>
      </c>
      <c r="J158" s="287"/>
      <c r="K158" s="283"/>
    </row>
    <row r="159" spans="2:11" ht="15" customHeight="1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>
      <c r="B160" s="238"/>
      <c r="C160" s="242"/>
      <c r="D160" s="242"/>
      <c r="E160" s="242"/>
      <c r="F160" s="261"/>
      <c r="G160" s="242"/>
      <c r="H160" s="242"/>
      <c r="I160" s="242"/>
      <c r="J160" s="242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7" t="s">
        <v>642</v>
      </c>
      <c r="D163" s="357"/>
      <c r="E163" s="357"/>
      <c r="F163" s="357"/>
      <c r="G163" s="357"/>
      <c r="H163" s="357"/>
      <c r="I163" s="357"/>
      <c r="J163" s="357"/>
      <c r="K163" s="234"/>
    </row>
    <row r="164" spans="2:11" ht="17.25" customHeight="1">
      <c r="B164" s="233"/>
      <c r="C164" s="254" t="s">
        <v>571</v>
      </c>
      <c r="D164" s="254"/>
      <c r="E164" s="254"/>
      <c r="F164" s="254" t="s">
        <v>572</v>
      </c>
      <c r="G164" s="291"/>
      <c r="H164" s="292" t="s">
        <v>124</v>
      </c>
      <c r="I164" s="292" t="s">
        <v>62</v>
      </c>
      <c r="J164" s="254" t="s">
        <v>573</v>
      </c>
      <c r="K164" s="234"/>
    </row>
    <row r="165" spans="2:11" ht="17.25" customHeight="1">
      <c r="B165" s="235"/>
      <c r="C165" s="256" t="s">
        <v>574</v>
      </c>
      <c r="D165" s="256"/>
      <c r="E165" s="256"/>
      <c r="F165" s="257" t="s">
        <v>575</v>
      </c>
      <c r="G165" s="293"/>
      <c r="H165" s="294"/>
      <c r="I165" s="294"/>
      <c r="J165" s="256" t="s">
        <v>576</v>
      </c>
      <c r="K165" s="236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242" t="s">
        <v>580</v>
      </c>
      <c r="D167" s="242"/>
      <c r="E167" s="242"/>
      <c r="F167" s="261" t="s">
        <v>577</v>
      </c>
      <c r="G167" s="242"/>
      <c r="H167" s="242" t="s">
        <v>616</v>
      </c>
      <c r="I167" s="242" t="s">
        <v>579</v>
      </c>
      <c r="J167" s="242">
        <v>120</v>
      </c>
      <c r="K167" s="283"/>
    </row>
    <row r="168" spans="2:11" ht="15" customHeight="1">
      <c r="B168" s="262"/>
      <c r="C168" s="242" t="s">
        <v>625</v>
      </c>
      <c r="D168" s="242"/>
      <c r="E168" s="242"/>
      <c r="F168" s="261" t="s">
        <v>577</v>
      </c>
      <c r="G168" s="242"/>
      <c r="H168" s="242" t="s">
        <v>626</v>
      </c>
      <c r="I168" s="242" t="s">
        <v>579</v>
      </c>
      <c r="J168" s="242" t="s">
        <v>627</v>
      </c>
      <c r="K168" s="283"/>
    </row>
    <row r="169" spans="2:11" ht="15" customHeight="1">
      <c r="B169" s="262"/>
      <c r="C169" s="242" t="s">
        <v>526</v>
      </c>
      <c r="D169" s="242"/>
      <c r="E169" s="242"/>
      <c r="F169" s="261" t="s">
        <v>577</v>
      </c>
      <c r="G169" s="242"/>
      <c r="H169" s="242" t="s">
        <v>643</v>
      </c>
      <c r="I169" s="242" t="s">
        <v>579</v>
      </c>
      <c r="J169" s="242" t="s">
        <v>627</v>
      </c>
      <c r="K169" s="283"/>
    </row>
    <row r="170" spans="2:11" ht="15" customHeight="1">
      <c r="B170" s="262"/>
      <c r="C170" s="242" t="s">
        <v>582</v>
      </c>
      <c r="D170" s="242"/>
      <c r="E170" s="242"/>
      <c r="F170" s="261" t="s">
        <v>583</v>
      </c>
      <c r="G170" s="242"/>
      <c r="H170" s="242" t="s">
        <v>643</v>
      </c>
      <c r="I170" s="242" t="s">
        <v>579</v>
      </c>
      <c r="J170" s="242">
        <v>50</v>
      </c>
      <c r="K170" s="283"/>
    </row>
    <row r="171" spans="2:11" ht="15" customHeight="1">
      <c r="B171" s="262"/>
      <c r="C171" s="242" t="s">
        <v>585</v>
      </c>
      <c r="D171" s="242"/>
      <c r="E171" s="242"/>
      <c r="F171" s="261" t="s">
        <v>577</v>
      </c>
      <c r="G171" s="242"/>
      <c r="H171" s="242" t="s">
        <v>643</v>
      </c>
      <c r="I171" s="242" t="s">
        <v>587</v>
      </c>
      <c r="J171" s="242"/>
      <c r="K171" s="283"/>
    </row>
    <row r="172" spans="2:11" ht="15" customHeight="1">
      <c r="B172" s="262"/>
      <c r="C172" s="242" t="s">
        <v>596</v>
      </c>
      <c r="D172" s="242"/>
      <c r="E172" s="242"/>
      <c r="F172" s="261" t="s">
        <v>583</v>
      </c>
      <c r="G172" s="242"/>
      <c r="H172" s="242" t="s">
        <v>643</v>
      </c>
      <c r="I172" s="242" t="s">
        <v>579</v>
      </c>
      <c r="J172" s="242">
        <v>50</v>
      </c>
      <c r="K172" s="283"/>
    </row>
    <row r="173" spans="2:11" ht="15" customHeight="1">
      <c r="B173" s="262"/>
      <c r="C173" s="242" t="s">
        <v>604</v>
      </c>
      <c r="D173" s="242"/>
      <c r="E173" s="242"/>
      <c r="F173" s="261" t="s">
        <v>583</v>
      </c>
      <c r="G173" s="242"/>
      <c r="H173" s="242" t="s">
        <v>643</v>
      </c>
      <c r="I173" s="242" t="s">
        <v>579</v>
      </c>
      <c r="J173" s="242">
        <v>50</v>
      </c>
      <c r="K173" s="283"/>
    </row>
    <row r="174" spans="2:11" ht="15" customHeight="1">
      <c r="B174" s="262"/>
      <c r="C174" s="242" t="s">
        <v>602</v>
      </c>
      <c r="D174" s="242"/>
      <c r="E174" s="242"/>
      <c r="F174" s="261" t="s">
        <v>583</v>
      </c>
      <c r="G174" s="242"/>
      <c r="H174" s="242" t="s">
        <v>643</v>
      </c>
      <c r="I174" s="242" t="s">
        <v>579</v>
      </c>
      <c r="J174" s="242">
        <v>50</v>
      </c>
      <c r="K174" s="283"/>
    </row>
    <row r="175" spans="2:11" ht="15" customHeight="1">
      <c r="B175" s="262"/>
      <c r="C175" s="242" t="s">
        <v>123</v>
      </c>
      <c r="D175" s="242"/>
      <c r="E175" s="242"/>
      <c r="F175" s="261" t="s">
        <v>577</v>
      </c>
      <c r="G175" s="242"/>
      <c r="H175" s="242" t="s">
        <v>644</v>
      </c>
      <c r="I175" s="242" t="s">
        <v>645</v>
      </c>
      <c r="J175" s="242"/>
      <c r="K175" s="283"/>
    </row>
    <row r="176" spans="2:11" ht="15" customHeight="1">
      <c r="B176" s="262"/>
      <c r="C176" s="242" t="s">
        <v>62</v>
      </c>
      <c r="D176" s="242"/>
      <c r="E176" s="242"/>
      <c r="F176" s="261" t="s">
        <v>577</v>
      </c>
      <c r="G176" s="242"/>
      <c r="H176" s="242" t="s">
        <v>646</v>
      </c>
      <c r="I176" s="242" t="s">
        <v>647</v>
      </c>
      <c r="J176" s="242">
        <v>1</v>
      </c>
      <c r="K176" s="283"/>
    </row>
    <row r="177" spans="2:11" ht="15" customHeight="1">
      <c r="B177" s="262"/>
      <c r="C177" s="242" t="s">
        <v>58</v>
      </c>
      <c r="D177" s="242"/>
      <c r="E177" s="242"/>
      <c r="F177" s="261" t="s">
        <v>577</v>
      </c>
      <c r="G177" s="242"/>
      <c r="H177" s="242" t="s">
        <v>648</v>
      </c>
      <c r="I177" s="242" t="s">
        <v>579</v>
      </c>
      <c r="J177" s="242">
        <v>20</v>
      </c>
      <c r="K177" s="283"/>
    </row>
    <row r="178" spans="2:11" ht="15" customHeight="1">
      <c r="B178" s="262"/>
      <c r="C178" s="242" t="s">
        <v>124</v>
      </c>
      <c r="D178" s="242"/>
      <c r="E178" s="242"/>
      <c r="F178" s="261" t="s">
        <v>577</v>
      </c>
      <c r="G178" s="242"/>
      <c r="H178" s="242" t="s">
        <v>649</v>
      </c>
      <c r="I178" s="242" t="s">
        <v>579</v>
      </c>
      <c r="J178" s="242">
        <v>255</v>
      </c>
      <c r="K178" s="283"/>
    </row>
    <row r="179" spans="2:11" ht="15" customHeight="1">
      <c r="B179" s="262"/>
      <c r="C179" s="242" t="s">
        <v>125</v>
      </c>
      <c r="D179" s="242"/>
      <c r="E179" s="242"/>
      <c r="F179" s="261" t="s">
        <v>577</v>
      </c>
      <c r="G179" s="242"/>
      <c r="H179" s="242" t="s">
        <v>542</v>
      </c>
      <c r="I179" s="242" t="s">
        <v>579</v>
      </c>
      <c r="J179" s="242">
        <v>10</v>
      </c>
      <c r="K179" s="283"/>
    </row>
    <row r="180" spans="2:11" ht="15" customHeight="1">
      <c r="B180" s="262"/>
      <c r="C180" s="242" t="s">
        <v>126</v>
      </c>
      <c r="D180" s="242"/>
      <c r="E180" s="242"/>
      <c r="F180" s="261" t="s">
        <v>577</v>
      </c>
      <c r="G180" s="242"/>
      <c r="H180" s="242" t="s">
        <v>650</v>
      </c>
      <c r="I180" s="242" t="s">
        <v>611</v>
      </c>
      <c r="J180" s="242"/>
      <c r="K180" s="283"/>
    </row>
    <row r="181" spans="2:11" ht="15" customHeight="1">
      <c r="B181" s="262"/>
      <c r="C181" s="242" t="s">
        <v>651</v>
      </c>
      <c r="D181" s="242"/>
      <c r="E181" s="242"/>
      <c r="F181" s="261" t="s">
        <v>577</v>
      </c>
      <c r="G181" s="242"/>
      <c r="H181" s="242" t="s">
        <v>652</v>
      </c>
      <c r="I181" s="242" t="s">
        <v>611</v>
      </c>
      <c r="J181" s="242"/>
      <c r="K181" s="283"/>
    </row>
    <row r="182" spans="2:11" ht="15" customHeight="1">
      <c r="B182" s="262"/>
      <c r="C182" s="242" t="s">
        <v>640</v>
      </c>
      <c r="D182" s="242"/>
      <c r="E182" s="242"/>
      <c r="F182" s="261" t="s">
        <v>577</v>
      </c>
      <c r="G182" s="242"/>
      <c r="H182" s="242" t="s">
        <v>653</v>
      </c>
      <c r="I182" s="242" t="s">
        <v>611</v>
      </c>
      <c r="J182" s="242"/>
      <c r="K182" s="283"/>
    </row>
    <row r="183" spans="2:11" ht="15" customHeight="1">
      <c r="B183" s="262"/>
      <c r="C183" s="242" t="s">
        <v>128</v>
      </c>
      <c r="D183" s="242"/>
      <c r="E183" s="242"/>
      <c r="F183" s="261" t="s">
        <v>583</v>
      </c>
      <c r="G183" s="242"/>
      <c r="H183" s="242" t="s">
        <v>654</v>
      </c>
      <c r="I183" s="242" t="s">
        <v>579</v>
      </c>
      <c r="J183" s="242">
        <v>50</v>
      </c>
      <c r="K183" s="283"/>
    </row>
    <row r="184" spans="2:11" ht="15" customHeight="1">
      <c r="B184" s="262"/>
      <c r="C184" s="242" t="s">
        <v>655</v>
      </c>
      <c r="D184" s="242"/>
      <c r="E184" s="242"/>
      <c r="F184" s="261" t="s">
        <v>583</v>
      </c>
      <c r="G184" s="242"/>
      <c r="H184" s="242" t="s">
        <v>656</v>
      </c>
      <c r="I184" s="242" t="s">
        <v>657</v>
      </c>
      <c r="J184" s="242"/>
      <c r="K184" s="283"/>
    </row>
    <row r="185" spans="2:11" ht="15" customHeight="1">
      <c r="B185" s="262"/>
      <c r="C185" s="242" t="s">
        <v>658</v>
      </c>
      <c r="D185" s="242"/>
      <c r="E185" s="242"/>
      <c r="F185" s="261" t="s">
        <v>583</v>
      </c>
      <c r="G185" s="242"/>
      <c r="H185" s="242" t="s">
        <v>659</v>
      </c>
      <c r="I185" s="242" t="s">
        <v>657</v>
      </c>
      <c r="J185" s="242"/>
      <c r="K185" s="283"/>
    </row>
    <row r="186" spans="2:11" ht="15" customHeight="1">
      <c r="B186" s="262"/>
      <c r="C186" s="242" t="s">
        <v>660</v>
      </c>
      <c r="D186" s="242"/>
      <c r="E186" s="242"/>
      <c r="F186" s="261" t="s">
        <v>583</v>
      </c>
      <c r="G186" s="242"/>
      <c r="H186" s="242" t="s">
        <v>661</v>
      </c>
      <c r="I186" s="242" t="s">
        <v>657</v>
      </c>
      <c r="J186" s="242"/>
      <c r="K186" s="283"/>
    </row>
    <row r="187" spans="2:11" ht="15" customHeight="1">
      <c r="B187" s="262"/>
      <c r="C187" s="295" t="s">
        <v>662</v>
      </c>
      <c r="D187" s="242"/>
      <c r="E187" s="242"/>
      <c r="F187" s="261" t="s">
        <v>583</v>
      </c>
      <c r="G187" s="242"/>
      <c r="H187" s="242" t="s">
        <v>663</v>
      </c>
      <c r="I187" s="242" t="s">
        <v>664</v>
      </c>
      <c r="J187" s="296" t="s">
        <v>665</v>
      </c>
      <c r="K187" s="283"/>
    </row>
    <row r="188" spans="2:11" ht="15" customHeight="1">
      <c r="B188" s="262"/>
      <c r="C188" s="247" t="s">
        <v>47</v>
      </c>
      <c r="D188" s="242"/>
      <c r="E188" s="242"/>
      <c r="F188" s="261" t="s">
        <v>577</v>
      </c>
      <c r="G188" s="242"/>
      <c r="H188" s="238" t="s">
        <v>666</v>
      </c>
      <c r="I188" s="242" t="s">
        <v>667</v>
      </c>
      <c r="J188" s="242"/>
      <c r="K188" s="283"/>
    </row>
    <row r="189" spans="2:11" ht="15" customHeight="1">
      <c r="B189" s="262"/>
      <c r="C189" s="247" t="s">
        <v>668</v>
      </c>
      <c r="D189" s="242"/>
      <c r="E189" s="242"/>
      <c r="F189" s="261" t="s">
        <v>577</v>
      </c>
      <c r="G189" s="242"/>
      <c r="H189" s="242" t="s">
        <v>669</v>
      </c>
      <c r="I189" s="242" t="s">
        <v>611</v>
      </c>
      <c r="J189" s="242"/>
      <c r="K189" s="283"/>
    </row>
    <row r="190" spans="2:11" ht="15" customHeight="1">
      <c r="B190" s="262"/>
      <c r="C190" s="247" t="s">
        <v>670</v>
      </c>
      <c r="D190" s="242"/>
      <c r="E190" s="242"/>
      <c r="F190" s="261" t="s">
        <v>577</v>
      </c>
      <c r="G190" s="242"/>
      <c r="H190" s="242" t="s">
        <v>671</v>
      </c>
      <c r="I190" s="242" t="s">
        <v>611</v>
      </c>
      <c r="J190" s="242"/>
      <c r="K190" s="283"/>
    </row>
    <row r="191" spans="2:11" ht="15" customHeight="1">
      <c r="B191" s="262"/>
      <c r="C191" s="247" t="s">
        <v>672</v>
      </c>
      <c r="D191" s="242"/>
      <c r="E191" s="242"/>
      <c r="F191" s="261" t="s">
        <v>583</v>
      </c>
      <c r="G191" s="242"/>
      <c r="H191" s="242" t="s">
        <v>673</v>
      </c>
      <c r="I191" s="242" t="s">
        <v>611</v>
      </c>
      <c r="J191" s="242"/>
      <c r="K191" s="283"/>
    </row>
    <row r="192" spans="2:11" ht="15" customHeight="1">
      <c r="B192" s="289"/>
      <c r="C192" s="297"/>
      <c r="D192" s="271"/>
      <c r="E192" s="271"/>
      <c r="F192" s="271"/>
      <c r="G192" s="271"/>
      <c r="H192" s="271"/>
      <c r="I192" s="271"/>
      <c r="J192" s="271"/>
      <c r="K192" s="290"/>
    </row>
    <row r="193" spans="2:11" ht="18.75" customHeight="1">
      <c r="B193" s="238"/>
      <c r="C193" s="242"/>
      <c r="D193" s="242"/>
      <c r="E193" s="242"/>
      <c r="F193" s="261"/>
      <c r="G193" s="242"/>
      <c r="H193" s="242"/>
      <c r="I193" s="242"/>
      <c r="J193" s="242"/>
      <c r="K193" s="238"/>
    </row>
    <row r="194" spans="2:11" ht="18.75" customHeight="1">
      <c r="B194" s="238"/>
      <c r="C194" s="242"/>
      <c r="D194" s="242"/>
      <c r="E194" s="242"/>
      <c r="F194" s="261"/>
      <c r="G194" s="242"/>
      <c r="H194" s="242"/>
      <c r="I194" s="242"/>
      <c r="J194" s="242"/>
      <c r="K194" s="238"/>
    </row>
    <row r="195" spans="2:11" ht="18.75" customHeight="1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 ht="13.5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357" t="s">
        <v>674</v>
      </c>
      <c r="D197" s="357"/>
      <c r="E197" s="357"/>
      <c r="F197" s="357"/>
      <c r="G197" s="357"/>
      <c r="H197" s="357"/>
      <c r="I197" s="357"/>
      <c r="J197" s="357"/>
      <c r="K197" s="234"/>
    </row>
    <row r="198" spans="2:11" ht="25.5" customHeight="1">
      <c r="B198" s="233"/>
      <c r="C198" s="298" t="s">
        <v>675</v>
      </c>
      <c r="D198" s="298"/>
      <c r="E198" s="298"/>
      <c r="F198" s="298" t="s">
        <v>676</v>
      </c>
      <c r="G198" s="299"/>
      <c r="H198" s="356" t="s">
        <v>677</v>
      </c>
      <c r="I198" s="356"/>
      <c r="J198" s="356"/>
      <c r="K198" s="234"/>
    </row>
    <row r="199" spans="2:11" ht="5.25" customHeight="1">
      <c r="B199" s="262"/>
      <c r="C199" s="259"/>
      <c r="D199" s="259"/>
      <c r="E199" s="259"/>
      <c r="F199" s="259"/>
      <c r="G199" s="242"/>
      <c r="H199" s="259"/>
      <c r="I199" s="259"/>
      <c r="J199" s="259"/>
      <c r="K199" s="283"/>
    </row>
    <row r="200" spans="2:11" ht="15" customHeight="1">
      <c r="B200" s="262"/>
      <c r="C200" s="242" t="s">
        <v>667</v>
      </c>
      <c r="D200" s="242"/>
      <c r="E200" s="242"/>
      <c r="F200" s="261" t="s">
        <v>48</v>
      </c>
      <c r="G200" s="242"/>
      <c r="H200" s="354" t="s">
        <v>678</v>
      </c>
      <c r="I200" s="354"/>
      <c r="J200" s="354"/>
      <c r="K200" s="283"/>
    </row>
    <row r="201" spans="2:11" ht="15" customHeight="1">
      <c r="B201" s="262"/>
      <c r="C201" s="268"/>
      <c r="D201" s="242"/>
      <c r="E201" s="242"/>
      <c r="F201" s="261" t="s">
        <v>49</v>
      </c>
      <c r="G201" s="242"/>
      <c r="H201" s="354" t="s">
        <v>679</v>
      </c>
      <c r="I201" s="354"/>
      <c r="J201" s="354"/>
      <c r="K201" s="283"/>
    </row>
    <row r="202" spans="2:11" ht="15" customHeight="1">
      <c r="B202" s="262"/>
      <c r="C202" s="268"/>
      <c r="D202" s="242"/>
      <c r="E202" s="242"/>
      <c r="F202" s="261" t="s">
        <v>52</v>
      </c>
      <c r="G202" s="242"/>
      <c r="H202" s="354" t="s">
        <v>680</v>
      </c>
      <c r="I202" s="354"/>
      <c r="J202" s="354"/>
      <c r="K202" s="283"/>
    </row>
    <row r="203" spans="2:11" ht="15" customHeight="1">
      <c r="B203" s="262"/>
      <c r="C203" s="242"/>
      <c r="D203" s="242"/>
      <c r="E203" s="242"/>
      <c r="F203" s="261" t="s">
        <v>50</v>
      </c>
      <c r="G203" s="242"/>
      <c r="H203" s="354" t="s">
        <v>681</v>
      </c>
      <c r="I203" s="354"/>
      <c r="J203" s="354"/>
      <c r="K203" s="283"/>
    </row>
    <row r="204" spans="2:11" ht="15" customHeight="1">
      <c r="B204" s="262"/>
      <c r="C204" s="242"/>
      <c r="D204" s="242"/>
      <c r="E204" s="242"/>
      <c r="F204" s="261" t="s">
        <v>51</v>
      </c>
      <c r="G204" s="242"/>
      <c r="H204" s="354" t="s">
        <v>682</v>
      </c>
      <c r="I204" s="354"/>
      <c r="J204" s="354"/>
      <c r="K204" s="283"/>
    </row>
    <row r="205" spans="2:11" ht="15" customHeight="1">
      <c r="B205" s="262"/>
      <c r="C205" s="242"/>
      <c r="D205" s="242"/>
      <c r="E205" s="242"/>
      <c r="F205" s="261"/>
      <c r="G205" s="242"/>
      <c r="H205" s="242"/>
      <c r="I205" s="242"/>
      <c r="J205" s="242"/>
      <c r="K205" s="283"/>
    </row>
    <row r="206" spans="2:11" ht="15" customHeight="1">
      <c r="B206" s="262"/>
      <c r="C206" s="242" t="s">
        <v>623</v>
      </c>
      <c r="D206" s="242"/>
      <c r="E206" s="242"/>
      <c r="F206" s="261" t="s">
        <v>84</v>
      </c>
      <c r="G206" s="242"/>
      <c r="H206" s="354" t="s">
        <v>683</v>
      </c>
      <c r="I206" s="354"/>
      <c r="J206" s="354"/>
      <c r="K206" s="283"/>
    </row>
    <row r="207" spans="2:11" ht="15" customHeight="1">
      <c r="B207" s="262"/>
      <c r="C207" s="268"/>
      <c r="D207" s="242"/>
      <c r="E207" s="242"/>
      <c r="F207" s="261" t="s">
        <v>522</v>
      </c>
      <c r="G207" s="242"/>
      <c r="H207" s="354" t="s">
        <v>523</v>
      </c>
      <c r="I207" s="354"/>
      <c r="J207" s="354"/>
      <c r="K207" s="283"/>
    </row>
    <row r="208" spans="2:11" ht="15" customHeight="1">
      <c r="B208" s="262"/>
      <c r="C208" s="242"/>
      <c r="D208" s="242"/>
      <c r="E208" s="242"/>
      <c r="F208" s="261" t="s">
        <v>520</v>
      </c>
      <c r="G208" s="242"/>
      <c r="H208" s="354" t="s">
        <v>684</v>
      </c>
      <c r="I208" s="354"/>
      <c r="J208" s="354"/>
      <c r="K208" s="283"/>
    </row>
    <row r="209" spans="2:11" ht="15" customHeight="1">
      <c r="B209" s="300"/>
      <c r="C209" s="268"/>
      <c r="D209" s="268"/>
      <c r="E209" s="268"/>
      <c r="F209" s="261" t="s">
        <v>87</v>
      </c>
      <c r="G209" s="247"/>
      <c r="H209" s="355" t="s">
        <v>88</v>
      </c>
      <c r="I209" s="355"/>
      <c r="J209" s="355"/>
      <c r="K209" s="301"/>
    </row>
    <row r="210" spans="2:11" ht="15" customHeight="1">
      <c r="B210" s="300"/>
      <c r="C210" s="268"/>
      <c r="D210" s="268"/>
      <c r="E210" s="268"/>
      <c r="F210" s="261" t="s">
        <v>524</v>
      </c>
      <c r="G210" s="247"/>
      <c r="H210" s="355" t="s">
        <v>685</v>
      </c>
      <c r="I210" s="355"/>
      <c r="J210" s="355"/>
      <c r="K210" s="301"/>
    </row>
    <row r="211" spans="2:11" ht="15" customHeight="1">
      <c r="B211" s="300"/>
      <c r="C211" s="268"/>
      <c r="D211" s="268"/>
      <c r="E211" s="268"/>
      <c r="F211" s="302"/>
      <c r="G211" s="247"/>
      <c r="H211" s="303"/>
      <c r="I211" s="303"/>
      <c r="J211" s="303"/>
      <c r="K211" s="301"/>
    </row>
    <row r="212" spans="2:11" ht="15" customHeight="1">
      <c r="B212" s="300"/>
      <c r="C212" s="242" t="s">
        <v>647</v>
      </c>
      <c r="D212" s="268"/>
      <c r="E212" s="268"/>
      <c r="F212" s="261">
        <v>1</v>
      </c>
      <c r="G212" s="247"/>
      <c r="H212" s="355" t="s">
        <v>686</v>
      </c>
      <c r="I212" s="355"/>
      <c r="J212" s="355"/>
      <c r="K212" s="301"/>
    </row>
    <row r="213" spans="2:11" ht="15" customHeight="1">
      <c r="B213" s="300"/>
      <c r="C213" s="268"/>
      <c r="D213" s="268"/>
      <c r="E213" s="268"/>
      <c r="F213" s="261">
        <v>2</v>
      </c>
      <c r="G213" s="247"/>
      <c r="H213" s="355" t="s">
        <v>687</v>
      </c>
      <c r="I213" s="355"/>
      <c r="J213" s="355"/>
      <c r="K213" s="301"/>
    </row>
    <row r="214" spans="2:11" ht="15" customHeight="1">
      <c r="B214" s="300"/>
      <c r="C214" s="268"/>
      <c r="D214" s="268"/>
      <c r="E214" s="268"/>
      <c r="F214" s="261">
        <v>3</v>
      </c>
      <c r="G214" s="247"/>
      <c r="H214" s="355" t="s">
        <v>688</v>
      </c>
      <c r="I214" s="355"/>
      <c r="J214" s="355"/>
      <c r="K214" s="301"/>
    </row>
    <row r="215" spans="2:11" ht="15" customHeight="1">
      <c r="B215" s="300"/>
      <c r="C215" s="268"/>
      <c r="D215" s="268"/>
      <c r="E215" s="268"/>
      <c r="F215" s="261">
        <v>4</v>
      </c>
      <c r="G215" s="247"/>
      <c r="H215" s="355" t="s">
        <v>689</v>
      </c>
      <c r="I215" s="355"/>
      <c r="J215" s="355"/>
      <c r="K215" s="301"/>
    </row>
    <row r="216" spans="2:11" ht="12.75" customHeight="1">
      <c r="B216" s="304"/>
      <c r="C216" s="305"/>
      <c r="D216" s="305"/>
      <c r="E216" s="305"/>
      <c r="F216" s="305"/>
      <c r="G216" s="305"/>
      <c r="H216" s="305"/>
      <c r="I216" s="305"/>
      <c r="J216" s="305"/>
      <c r="K216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LAPTOP-D\Daniela</dc:creator>
  <cp:keywords/>
  <dc:description/>
  <cp:lastModifiedBy>Dana Krulišová</cp:lastModifiedBy>
  <dcterms:created xsi:type="dcterms:W3CDTF">2017-10-19T08:21:21Z</dcterms:created>
  <dcterms:modified xsi:type="dcterms:W3CDTF">2017-11-09T08:03:46Z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