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1 - Výměna vstupních d...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'SO11 - Výměna vstupních d...'!$C$87:$K$297</definedName>
    <definedName name="_xlnm.Print_Area" localSheetId="1">'SO11 - Výměna vstupních d...'!$C$4:$J$36,'SO11 - Výměna vstupních d...'!$C$42:$J$69,'SO11 - Výměna vstupních d...'!$C$75:$K$297</definedName>
    <definedName name="_xlnm._FilterDatabase" localSheetId="2" hidden="1">'VON - Vedlejší a ostatní ...'!$C$78:$K$86</definedName>
    <definedName name="_xlnm.Print_Area" localSheetId="2">'VON - Vedlejší a ostatní ...'!$C$4:$J$36,'VON - Vedlejší a ostatní ...'!$C$42:$J$60,'VON - Vedlejší a ostatní ...'!$C$66:$K$86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'SO11 - Výměna vstupních d...'!$87:$87</definedName>
    <definedName name="_xlnm.Print_Titles" localSheetId="2">'VON - Vedlejší a ostatní ...'!$78:$78</definedName>
  </definedNames>
  <calcPr fullCalcOnLoad="1"/>
</workbook>
</file>

<file path=xl/sharedStrings.xml><?xml version="1.0" encoding="utf-8"?>
<sst xmlns="http://schemas.openxmlformats.org/spreadsheetml/2006/main" count="2836" uniqueCount="637">
  <si>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</si>
  <si>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</si>
  <si>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</si>
  <si>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</si>
  <si>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</si>
  <si>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</si>
  <si>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</si>
  <si>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{53fc2d83-ca33-4c2b-b2de-921fe70b6f4e}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</si>
  <si>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</si>
  <si>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</si>
  <si>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</si>
  <si>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</si>
  <si>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</si>
  <si>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</si>
  <si>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</si>
  <si>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</si>
  <si>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638s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</si>
  <si>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</si>
  <si>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</si>
  <si>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Karlovy Vary, ,Zítkova 4 - Krajský dětský domov pro děto do 3 let</t>
  </si>
  <si>
    <t>0,1</t>
  </si>
  <si>
    <t>KSO:</t>
  </si>
  <si>
    <t/>
  </si>
  <si>
    <t>CC-CZ:</t>
  </si>
  <si>
    <t>1</t>
  </si>
  <si>
    <t>Místo:</t>
  </si>
  <si>
    <t>Karlovy Vary</t>
  </si>
  <si>
    <t>Datum:</t>
  </si>
  <si>
    <t>25.9.2017</t>
  </si>
  <si>
    <t>10</t>
  </si>
  <si>
    <t>100</t>
  </si>
  <si>
    <t>Zadavatel:</t>
  </si>
  <si>
    <t>IČ:</t>
  </si>
  <si>
    <t>Krajský dětský domov pro děto do 3 let</t>
  </si>
  <si>
    <t>DIČ:</t>
  </si>
  <si>
    <t>Uchazeč:</t>
  </si>
  <si>
    <t>Vyplň údaj</t>
  </si>
  <si>
    <t>Projektant:</t>
  </si>
  <si>
    <t>Ivan Křesina</t>
  </si>
  <si>
    <t>Poznámka:</t>
  </si>
  <si>
    <t>Jména výrobců a obchodní názvy u položek jsou pouze informativní, uvedené jako reference technických parametrů,
vzájemné kompatibility zařízení a dostupnosti odborného servisu. Lze použít výrobky ekvivalentních vlastností jiných výrobců.
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</si>
  <si>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</si>
  <si>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</si>
  <si>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</si>
  <si>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</si>
  <si>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</si>
  <si>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</si>
  <si>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</si>
  <si>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</si>
  <si>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</si>
  <si>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</si>
  <si>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</si>
  <si>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</si>
  <si>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</si>
  <si>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</si>
  <si>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</si>
  <si>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</si>
  <si>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</si>
  <si>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</si>
  <si>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</si>
  <si>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</si>
  <si>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</si>
  <si>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</si>
  <si>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</si>
  <si>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</si>
  <si>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</si>
  <si>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</si>
  <si>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</si>
  <si>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</si>
  <si>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</si>
  <si>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</si>
  <si>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</si>
  <si>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</si>
  <si>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</si>
  <si>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</si>
  <si>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</si>
  <si>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</si>
  <si>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</si>
  <si>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</si>
  <si>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</si>
  <si>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SO11</t>
  </si>
  <si>
    <t>Výměna vstupních dveří a pořízení podlahové krytiny do prostoru chodby a schodiště</t>
  </si>
  <si>
    <t>STA</t>
  </si>
  <si>
    <t>{040ba614-639f-4ddb-b8fe-1c8ec0561ca0}</t>
  </si>
  <si>
    <t>VON</t>
  </si>
  <si>
    <t>Vedlejší a ostatní náklady</t>
  </si>
  <si>
    <t>{e1383bd5-cc02-4b81-ae72-0504772448dc}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</si>
  <si>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</si>
  <si>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</si>
  <si>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</si>
  <si>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</si>
  <si>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</si>
  <si>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</si>
  <si>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</si>
  <si>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SO11 - Výměna vstupních dveří a pořízení podlahové krytiny do prostoru chodby a schodiště</t>
  </si>
  <si>
    <t>Jména výrobců a obchodní názvy u položek jsou pouze informativní, uvedené jako reference technických parametrů, vzájemné kompatibility zařízení a dostupnosti odborného servisu. Lze použít výrobky ekvivalentních vlastností jiných výrobců.  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  Nedílnou součástí Rozpočtu a Výkazu výměr je projektová dokumentace. Nabídkové ceny mohou být vytvářeny dle Výkazu výměr pouze s projektem a jeho Výkazem výměr.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</si>
  <si>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</si>
  <si>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</si>
  <si>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</si>
  <si>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</si>
  <si>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</si>
  <si>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</si>
  <si>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</si>
  <si>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</si>
  <si>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  95 - Různé dokončovací konstrukce a práce pozemních staveb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</si>
  <si>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</si>
  <si>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</si>
  <si>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</si>
  <si>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</si>
  <si>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</si>
  <si>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</si>
  <si>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</si>
  <si>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</si>
  <si>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</si>
  <si>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</si>
  <si>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</si>
  <si>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</si>
  <si>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</si>
  <si>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</si>
  <si>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</si>
  <si>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</si>
  <si>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</si>
  <si>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</si>
  <si>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</si>
  <si>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</si>
  <si>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</si>
  <si>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</si>
  <si>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</si>
  <si>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</si>
  <si>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</si>
  <si>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</si>
  <si>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</si>
  <si>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</si>
  <si>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</si>
  <si>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kolem oken, dveří, podlah nebo obkladů</t>
  </si>
  <si>
    <t>m</t>
  </si>
  <si>
    <t>CS ÚRS 2017 02</t>
  </si>
  <si>
    <t>4</t>
  </si>
  <si>
    <t>2</t>
  </si>
  <si>
    <t>-896297536</t>
  </si>
  <si>
    <t>PP</t>
  </si>
  <si>
    <t>Začištění omítek (s dodáním hmot) kolem oken, dveří, podlah, obkladů apod.</t>
  </si>
  <si>
    <t>VV</t>
  </si>
  <si>
    <t>"ostění vstupních dveří" (2+2,8*2)+(1,1+2,3*2)</t>
  </si>
  <si>
    <t>True</t>
  </si>
  <si>
    <t>612325302</t>
  </si>
  <si>
    <t>Vápenocementová štuková omítka ostění nebo nadpraží</t>
  </si>
  <si>
    <t>m2</t>
  </si>
  <si>
    <t>-426153713</t>
  </si>
  <si>
    <t>Vápenocementová nebo vápenná omítka ostění nebo nadpraží štuková</t>
  </si>
  <si>
    <t>"ostění vstupních dveří" 0,3*(2+2,8*2)+0,4*(1,1+2,3*2)</t>
  </si>
  <si>
    <t>9</t>
  </si>
  <si>
    <t>Ostatní konstrukce a práce-bourání</t>
  </si>
  <si>
    <t>95</t>
  </si>
  <si>
    <t>Různé dokončovací konstrukce a práce pozemních staveb</t>
  </si>
  <si>
    <t>3</t>
  </si>
  <si>
    <t>952901111</t>
  </si>
  <si>
    <t>Vyčištění budov bytové a občanské výstavby při výšce podlaží do 4 m</t>
  </si>
  <si>
    <t>-1559414289</t>
  </si>
  <si>
    <t>X 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</si>
  <si>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"1.pp" 0+8,25+2,86</t>
  </si>
  <si>
    <t>"1.np" 26,17+9,14+2,86</t>
  </si>
  <si>
    <t>"2.np" (14,14+0,6*1,75+6,73)+11,52+3,65</t>
  </si>
  <si>
    <t>"3.np" 0+6,76+3,65</t>
  </si>
  <si>
    <t>"4.np" 0+6,76+3,65</t>
  </si>
  <si>
    <t>"5.np"0+6,76+0</t>
  </si>
  <si>
    <t>97</t>
  </si>
  <si>
    <t>Prorážení otvorů a ostatní bourací práce</t>
  </si>
  <si>
    <t>968072456</t>
  </si>
  <si>
    <t>Vybourání kovových dveřních zárubní pl přes 2 m2</t>
  </si>
  <si>
    <t>618148854</t>
  </si>
  <si>
    <t>Vybourání kovových rámů oken, dveřních zárubní, vrat, stěn, ostění nebo obkladů dveřních zárubní, plochy přes 2 m2</t>
  </si>
  <si>
    <t>"1020/2260" 1,02*2,26</t>
  </si>
  <si>
    <t>5</t>
  </si>
  <si>
    <t>968072641</t>
  </si>
  <si>
    <t>Vybourání kovových stěn kromě výkladních</t>
  </si>
  <si>
    <t>-1838806242</t>
  </si>
  <si>
    <t>"vstupní dveře 1980/2740" 1,98*2,74</t>
  </si>
  <si>
    <t>997</t>
  </si>
  <si>
    <t>Přesun sutě</t>
  </si>
  <si>
    <t>997013214</t>
  </si>
  <si>
    <t>Vnitrostaveništní doprava suti a vybouraných hmot pro budovy v do 15 m ručně</t>
  </si>
  <si>
    <t>t</t>
  </si>
  <si>
    <t>-818390552</t>
  </si>
  <si>
    <t>Vnitrostaveništní doprava suti a vybouraných hmot vodorovně do 50 m svisle ručně (nošením po schodech) pro budovy a haly výšky přes 12 do 15 m</t>
  </si>
  <si>
    <t>7</t>
  </si>
  <si>
    <t>997013501</t>
  </si>
  <si>
    <t>Odvoz suti a vybouraných hmot na skládku nebo meziskládku do 1 km se složením</t>
  </si>
  <si>
    <t>1192175761</t>
  </si>
  <si>
    <t>Odvoz suti a vybouraných hmot na skládku nebo meziskládku se složením, na vzdálenost do 1 km</t>
  </si>
  <si>
    <t>8</t>
  </si>
  <si>
    <t>997013509</t>
  </si>
  <si>
    <t>Příplatek k odvozu suti a vybouraných hmot na skládku ZKD 1 km přes 1 km</t>
  </si>
  <si>
    <t>123760822</t>
  </si>
  <si>
    <t>Odvoz suti a vybouraných hmot na skládku nebo meziskládku se složením, na vzdálenost Příplatek k ceně za každý další i započatý 1 km přes 1 km</t>
  </si>
  <si>
    <t>P</t>
  </si>
  <si>
    <t>Poznámka k položce:
celkem 24Km</t>
  </si>
  <si>
    <t>1,668*23 'Přepočtené koeficientem množství</t>
  </si>
  <si>
    <t>997013831</t>
  </si>
  <si>
    <t>Poplatek za uložení stavebního směsného odpadu na skládce (skládkovné)</t>
  </si>
  <si>
    <t>674158238</t>
  </si>
  <si>
    <t>Poplatek za uložení stavebního odpadu na skládce (skládkovné) směsného</t>
  </si>
  <si>
    <t>998</t>
  </si>
  <si>
    <t>Přesun hmot</t>
  </si>
  <si>
    <t>998018002</t>
  </si>
  <si>
    <t>Přesun hmot ruční pro budovy v do 12 m</t>
  </si>
  <si>
    <t>-1328177510</t>
  </si>
  <si>
    <t>Přesun hmot pro budovy občanské výstavby, bydlení, výrobu a služby ruční - bez užití mechanizace vodorovná dopravní vzdálenost do 100 m pro budovy s jakoukoliv nosnou konstrukcí výšky přes 6 do 12 m</t>
  </si>
  <si>
    <t>PSV</t>
  </si>
  <si>
    <t>Práce a dodávky PSV</t>
  </si>
  <si>
    <t>767</t>
  </si>
  <si>
    <t>Konstrukce zámečnické</t>
  </si>
  <si>
    <t>11</t>
  </si>
  <si>
    <t>767640222</t>
  </si>
  <si>
    <t>Montáž dveří ocelových vchodových dvoukřídlových s nadsvětlíkem</t>
  </si>
  <si>
    <t>kus</t>
  </si>
  <si>
    <t>16</t>
  </si>
  <si>
    <t>-1718347751</t>
  </si>
  <si>
    <t>Montáž dveří ocelových vchodových dvoukřídlové s nadsvětlíkem</t>
  </si>
  <si>
    <t>12</t>
  </si>
  <si>
    <t>M</t>
  </si>
  <si>
    <t>55396001R</t>
  </si>
  <si>
    <t xml:space="preserve">Vstupní dvoukřídlé hliníkové dveře s nadsvětlíkem 1980/2740 vč zárubně </t>
  </si>
  <si>
    <t>ks</t>
  </si>
  <si>
    <t>32</t>
  </si>
  <si>
    <t>1347353537</t>
  </si>
  <si>
    <t>atyp.vstupní dvoukřídlé hliníkové dveře s nadsvětlíkem  a panikovým kováním</t>
  </si>
  <si>
    <t>"1980/2740" 1</t>
  </si>
  <si>
    <t>13</t>
  </si>
  <si>
    <t>767640112</t>
  </si>
  <si>
    <t>Montáž dveří ocelových vchodových jednokřídlových s nadsvětlíkem</t>
  </si>
  <si>
    <t>-10316289</t>
  </si>
  <si>
    <t>Montáž dveří ocelových vchodových jednokřídlových s nadsvětlíkem</t>
  </si>
  <si>
    <t>14</t>
  </si>
  <si>
    <t>55396002R</t>
  </si>
  <si>
    <t xml:space="preserve">Vstupní jednokřídlé hliníkové dveře 1020/2260 vč zárubně </t>
  </si>
  <si>
    <t>-610502694</t>
  </si>
  <si>
    <t>atyp.vstupní jednokřídlé hliníkové dveře s panikovým kováním</t>
  </si>
  <si>
    <t>"1020/2260" 1</t>
  </si>
  <si>
    <t>998767102</t>
  </si>
  <si>
    <t>Přesun hmot tonážní pro zámečnické konstrukce v objektech v do 12 m</t>
  </si>
  <si>
    <t>1230769893</t>
  </si>
  <si>
    <t>Přesun hmot pro zámečnické konstrukce stanovený z hmotnosti přesunovaného materiálu vodorovná dopravní vzdálenost do 50 m v objektech výšky přes 6 do 12 m</t>
  </si>
  <si>
    <t>776</t>
  </si>
  <si>
    <t>Podlahy povlakové</t>
  </si>
  <si>
    <t>776301812</t>
  </si>
  <si>
    <t>Odstranění lepených podlahovin s podložkou ze schodišťových stupňů</t>
  </si>
  <si>
    <t>795648563</t>
  </si>
  <si>
    <t>Demontáž povlakových podlahovin ze schodišťových stupňů s podložkou</t>
  </si>
  <si>
    <t>stupnice+ podstupnice</t>
  </si>
  <si>
    <t>"1.pp" (18+21)*1,2</t>
  </si>
  <si>
    <t>"1.np" (20+23)*1,2</t>
  </si>
  <si>
    <t>"2.np" (21+24)*1,35</t>
  </si>
  <si>
    <t>"3.np" (21+24)*1,35</t>
  </si>
  <si>
    <t>"4.np" (21+24)*1,35</t>
  </si>
  <si>
    <t>"5.np"0</t>
  </si>
  <si>
    <t>17</t>
  </si>
  <si>
    <t>776430811</t>
  </si>
  <si>
    <t>Odstranění hran schodišťových</t>
  </si>
  <si>
    <t>101007222</t>
  </si>
  <si>
    <t>Demontáž soklíků nebo lišt hran schodišťových</t>
  </si>
  <si>
    <t>protiskluzné hrany podstupnice</t>
  </si>
  <si>
    <t>"1.pp" 21*1,2</t>
  </si>
  <si>
    <t>"1.np"23*1,2</t>
  </si>
  <si>
    <t>"2.np" 24*3*1,35</t>
  </si>
  <si>
    <t>"3.np" 24*3*1,35</t>
  </si>
  <si>
    <t>"4.np" 24*3*1,35</t>
  </si>
  <si>
    <t>18</t>
  </si>
  <si>
    <t>776410811</t>
  </si>
  <si>
    <t>Odstranění soklíků a lišt pryžových nebo plastových</t>
  </si>
  <si>
    <t>-901337705</t>
  </si>
  <si>
    <t>Demontáž soklíků nebo lišt pryžových nebo plastových</t>
  </si>
  <si>
    <t>"1.pp" (4,5+0,4+1,5+1,2*2+0,4*3)*2-(0,8+0,6+0,7+1,2+1,1)+(18*0,3+21*(0,152+0,1))*2</t>
  </si>
  <si>
    <t>"1.np" (9,05+3,05+0,65)*2-(1,45*2+0,8*5)+(4,5+4,85+0,5*2)*2+23*(0,152+0,1)+2,1</t>
  </si>
  <si>
    <t>"2.np" (3,2+3+0,35+2,94+0,6+4,4+0,6)*2-(1,98*2+0,8*2+1,02*2+1,45)+(4,8+4,65+0,45*2)*2+2,1*3+24*(0,152+0,1)</t>
  </si>
  <si>
    <t>"3.np" 4,8*4+24*(1,52+0,1)-(1,45+0,8)</t>
  </si>
  <si>
    <t>"4.np" 4,8*4+24*(1,52+0,1)-(1,45+0,8)</t>
  </si>
  <si>
    <t>"5.np" (4,8+1,35+0,2)*2-(1,45+0,8*2+1,35)</t>
  </si>
  <si>
    <t>19</t>
  </si>
  <si>
    <t>776201812</t>
  </si>
  <si>
    <t>Demontáž lepených povlakových podlah s podložkou ručně</t>
  </si>
  <si>
    <t>-406083368</t>
  </si>
  <si>
    <t>Demontáž povlakových podlahovin lepených ručně s podložkou</t>
  </si>
  <si>
    <t>chodba +podesta + mezipodesty</t>
  </si>
  <si>
    <t>20</t>
  </si>
  <si>
    <t>776111116</t>
  </si>
  <si>
    <t>Odstranění zbytků lepidla z podkladu povlakových podlah broušením</t>
  </si>
  <si>
    <t>1428493374</t>
  </si>
  <si>
    <t>Příprava podkladu broušení podlah stávajícího podkladu pro odstranění lepidla (po starých krytinách)</t>
  </si>
  <si>
    <t>"chodba, podesta, mezipodesty" 113,95</t>
  </si>
  <si>
    <t>776111211</t>
  </si>
  <si>
    <t>Broušení schodišťových stupnic š do 300 mm</t>
  </si>
  <si>
    <t>47078022</t>
  </si>
  <si>
    <t>Příprava podkladu broušení schodišť stupnic, šířky do 300 mm</t>
  </si>
  <si>
    <t>"1.pp" 18*1,2</t>
  </si>
  <si>
    <t>"1.np" 20*1,2</t>
  </si>
  <si>
    <t>"2.np" 21*1,35</t>
  </si>
  <si>
    <t>"3.np" 21*1,35</t>
  </si>
  <si>
    <t>"4.np" 21*1,35</t>
  </si>
  <si>
    <t>22</t>
  </si>
  <si>
    <t>776111221</t>
  </si>
  <si>
    <t>Broušení schodišťových podstupnic v do 200 mm</t>
  </si>
  <si>
    <t>1870873293</t>
  </si>
  <si>
    <t>Příprava podkladu broušení schodišť podstupnic, výšky do 200 mm</t>
  </si>
  <si>
    <t>"2.np" 24*1,35</t>
  </si>
  <si>
    <t>"3.np" 24*1,35</t>
  </si>
  <si>
    <t>"4.np" 24*1,35</t>
  </si>
  <si>
    <t>23</t>
  </si>
  <si>
    <t>776111311</t>
  </si>
  <si>
    <t>Vysátí podkladu povlakových podlah</t>
  </si>
  <si>
    <t>1360742891</t>
  </si>
  <si>
    <t>Příprava podkladu vysátí podlah</t>
  </si>
  <si>
    <t>24</t>
  </si>
  <si>
    <t>776111321</t>
  </si>
  <si>
    <t>Vysátí schodišťových stupnic š do 300 mm</t>
  </si>
  <si>
    <t>-2042979318</t>
  </si>
  <si>
    <t>Příprava podkladu vysátí schodišť stupnic, šířky do 300 mm</t>
  </si>
  <si>
    <t>25</t>
  </si>
  <si>
    <t>776111331</t>
  </si>
  <si>
    <t>Vysátí schodišťových podstupnic v do 200 mm</t>
  </si>
  <si>
    <t>-1725026635</t>
  </si>
  <si>
    <t>Příprava podkladu vysátí schodišť podstupnic, výšky do 200 mm</t>
  </si>
  <si>
    <t>26</t>
  </si>
  <si>
    <t>776431111</t>
  </si>
  <si>
    <t>Montáž schodišťových hran lepených</t>
  </si>
  <si>
    <t>1372070172</t>
  </si>
  <si>
    <t>Montáž schodišťových hran kovových nebo plastových lepených</t>
  </si>
  <si>
    <t>otvory</t>
  </si>
  <si>
    <t>"1.pp" (0,8+0,6+0,7+1,1)</t>
  </si>
  <si>
    <t>"1.np"(1,45+0,8*5)+2,1</t>
  </si>
  <si>
    <t>"2.np"(1,98+0,8*2+1,02+1,45)+2,1*3+1,75</t>
  </si>
  <si>
    <t>"3.np" (1,45+0,8)</t>
  </si>
  <si>
    <t>"4.np"(1,45+0,8)</t>
  </si>
  <si>
    <t>"5.np" (1,45+0,8*2)+1,35+2,1</t>
  </si>
  <si>
    <t>27</t>
  </si>
  <si>
    <t>283421725</t>
  </si>
  <si>
    <t>hrana schodová z PVC TK  35/40/3 mm   (4,5m)</t>
  </si>
  <si>
    <t>-3200794</t>
  </si>
  <si>
    <t>35,85*1,15+3,772</t>
  </si>
  <si>
    <t>28</t>
  </si>
  <si>
    <t>776411111</t>
  </si>
  <si>
    <t>Montáž obvodových soklíků výšky do 80 mm</t>
  </si>
  <si>
    <t>2143556176</t>
  </si>
  <si>
    <t>Montáž soklíků lepením obvodových, výšky do 80 mm</t>
  </si>
  <si>
    <t>lišta u zdi</t>
  </si>
  <si>
    <t>"1.np" (9,05+3,05+0,65)*2-(1,45*2+0,8*5)+(4,5+4,85+0,5*2)*2+23*(0,152+0,1)</t>
  </si>
  <si>
    <t>"2.np" (3,2+3+0,35+2,94+0,6+4,4+0,6)*2-(1,98*2+0,8*2+1,02*2+1,45)+(4,8+4,65+0,45*2)*2+24*(0,152+0,1)</t>
  </si>
  <si>
    <t>"5.np" (4,8+1,35+0,2)*2-(1,45+0,8*2+4,8)</t>
  </si>
  <si>
    <t>lišta u podstupnice</t>
  </si>
  <si>
    <t>29</t>
  </si>
  <si>
    <t>284110095</t>
  </si>
  <si>
    <t>lišta podlahová PVC  17x 80 mm role 25 m</t>
  </si>
  <si>
    <t>1470000604</t>
  </si>
  <si>
    <t>590,868*1,1+0,045</t>
  </si>
  <si>
    <t>30</t>
  </si>
  <si>
    <t>1986318515</t>
  </si>
  <si>
    <t>protiskluzná PVC hrana  TK 35/40/3</t>
  </si>
  <si>
    <t>31</t>
  </si>
  <si>
    <t>-1682829221</t>
  </si>
  <si>
    <t>344,4*1,15-0,06</t>
  </si>
  <si>
    <t>247431125</t>
  </si>
  <si>
    <t>jednosložkové lepidlo na podlahové lišty  - tuba 290 ml (bez obsahu silikonu, izokyanátů, rozpouštědel a ftalátů)</t>
  </si>
  <si>
    <t>606578403</t>
  </si>
  <si>
    <t>(35,85+590,868+344,4)/5+0,776</t>
  </si>
  <si>
    <t>33</t>
  </si>
  <si>
    <t>776341111</t>
  </si>
  <si>
    <t>Montáž podlahovin ze sametového vinylu na stupnice šířky do 300 mm</t>
  </si>
  <si>
    <t>-873237719</t>
  </si>
  <si>
    <t>Montáž podlahovin ze sametového vinylu na schodišťové stupně stupnic, šířky do 300 mm</t>
  </si>
  <si>
    <t>stupnice</t>
  </si>
  <si>
    <t>34</t>
  </si>
  <si>
    <t>284960001</t>
  </si>
  <si>
    <t>krytina podlahová vinylová tl. 2,5 mm</t>
  </si>
  <si>
    <t>-1343237109</t>
  </si>
  <si>
    <t>39,195*1,2 'Přepočtené koeficientem množství</t>
  </si>
  <si>
    <t>35</t>
  </si>
  <si>
    <t>776241121</t>
  </si>
  <si>
    <t>Lepení vzorovaných pásů ze sametového vinylu</t>
  </si>
  <si>
    <t>-1484434451</t>
  </si>
  <si>
    <t>Montáž podlahovin ze sametového vinylu lepením pásů vzorovaných</t>
  </si>
  <si>
    <t>36</t>
  </si>
  <si>
    <t>-195032218</t>
  </si>
  <si>
    <t>113,95*1,2 'Přepočtené koeficientem množství</t>
  </si>
  <si>
    <t>37</t>
  </si>
  <si>
    <t>776141121</t>
  </si>
  <si>
    <t>Vyrovnání podkladu povlakových podlah stěrkou pevnosti 30 MPa tl 3 mm</t>
  </si>
  <si>
    <t>551758109</t>
  </si>
  <si>
    <t>Příprava podkladu vyrovnání samonivelační stěrkou podlah min.pevnosti 30 MPa, tloušťky do 3 mm</t>
  </si>
  <si>
    <t>"1.pp - 5.np chodba, podesta, mezipodesty" 113,95</t>
  </si>
  <si>
    <t>38</t>
  </si>
  <si>
    <t>776142111</t>
  </si>
  <si>
    <t>Vyrovnání schodišťových stupnic š do 300 samonivelační stěrkou pevnosti 35 MPa tl 3 mm</t>
  </si>
  <si>
    <t>-217651003</t>
  </si>
  <si>
    <t>Příprava podkladu vyrovnání samonivelační stěrkou schodišť stupnic, šířky do 300 mm do 3 mm min.pevnosti 35 MPa, tloušťky</t>
  </si>
  <si>
    <t>"1.pp" 18*0,3*1,2</t>
  </si>
  <si>
    <t>"1.np" 20*0,3*1,2</t>
  </si>
  <si>
    <t>"2.np" 21*0,3*1,35</t>
  </si>
  <si>
    <t>"3.np" 21*0,3*1,35</t>
  </si>
  <si>
    <t>"4.np" 21*0,3*1,35</t>
  </si>
  <si>
    <t>39</t>
  </si>
  <si>
    <t>998776103</t>
  </si>
  <si>
    <t>Přesun hmot tonážní pro podlahy povlakové v objektech v do 24 m</t>
  </si>
  <si>
    <t>1650628918</t>
  </si>
  <si>
    <t>783</t>
  </si>
  <si>
    <t>Dokončovací práce - nátěry</t>
  </si>
  <si>
    <t>40</t>
  </si>
  <si>
    <t>783813151</t>
  </si>
  <si>
    <t>Penetrační syntetický nátěr hrubých betonových povrchů a hrubých, rýhovaných a škrábaných omítek</t>
  </si>
  <si>
    <t>2024797832</t>
  </si>
  <si>
    <t>Penetrační nátěr omítek hrubých betonových povrchů nebo omítek hrubých, rýhovaných tenkovrstvých nebo škrábaných (břízolitových) syntetický</t>
  </si>
  <si>
    <t>2.np - 30% plochy stěn</t>
  </si>
  <si>
    <t>"chodba"(1,75*0,6+(2,94+0,6+4,4+0,6+0,3)*2*3,25-1,98*2,74)*0,3</t>
  </si>
  <si>
    <t>"ostění vstupních dveří" (0,3*(2+2,8*2)+0,4*(1,1+2,3*2))*0,3</t>
  </si>
  <si>
    <t>41</t>
  </si>
  <si>
    <t>783817521</t>
  </si>
  <si>
    <t>Krycí dvojnásobný syntetický nátěr hrubých betonových povrchů nebo hrubých omítek</t>
  </si>
  <si>
    <t>1963248864</t>
  </si>
  <si>
    <t>Krycí (ochranný ) nátěr omítek dvojnásobný hrubých betonových povrchů nebo omítek hrubých, rýhovaných tenkovrstvých nebo škrábaných (břízolitových) syntetický</t>
  </si>
  <si>
    <t>784</t>
  </si>
  <si>
    <t>Dokončovací práce - malby</t>
  </si>
  <si>
    <t>42</t>
  </si>
  <si>
    <t>784121001</t>
  </si>
  <si>
    <t>Oškrabání malby v mísnostech výšky do 3,80 m</t>
  </si>
  <si>
    <t>-1174026082</t>
  </si>
  <si>
    <t>Oškrabání malby v místnostech výšky do 3,80 m</t>
  </si>
  <si>
    <t>2.np</t>
  </si>
  <si>
    <t>"chodba"14,14+1,75*0,6+(2,94+0,6+4,4+0,6+0,3)*2*3,25-1,98*2,74</t>
  </si>
  <si>
    <t>43</t>
  </si>
  <si>
    <t>784181121</t>
  </si>
  <si>
    <t>Hloubková jednonásobná penetrace podkladu v místnostech výšky do 3,80 m</t>
  </si>
  <si>
    <t>-954448335</t>
  </si>
  <si>
    <t>Penetrace podkladu jednonásobná hloubková v místnostech výšky do 3,80 m</t>
  </si>
  <si>
    <t>"30% nátěry" 17,293</t>
  </si>
  <si>
    <t>44</t>
  </si>
  <si>
    <t>784211101</t>
  </si>
  <si>
    <t>Dvojnásobné bílé malby ze směsí za mokra výborně otěruvzdorných v místnostech výšky do 3,80 m</t>
  </si>
  <si>
    <t>21135833</t>
  </si>
  <si>
    <t>Malby z malířských směsí otěruvzdorných za mokra dvojnásobné, bílé za mokra otěruvzdorné výborně v místnostech výšky do 3,80 m</t>
  </si>
  <si>
    <t>VON - Vedlejší a ostatní náklady</t>
  </si>
  <si>
    <t>VRN - Vedlejší rozpočtové náklady</t>
  </si>
  <si>
    <t xml:space="preserve">    VRN3 - Zařízení staveniště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</si>
  <si>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</si>
  <si>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</si>
  <si>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</si>
  <si>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</si>
  <si>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</si>
  <si>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</si>
  <si>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%</t>
  </si>
  <si>
    <t>1024</t>
  </si>
  <si>
    <t>562808576</t>
  </si>
  <si>
    <t>Základní rozdělení průvodních činností a nákladů zařízení staveniště</t>
  </si>
  <si>
    <t>VRN7</t>
  </si>
  <si>
    <t>Provozní vlivy</t>
  </si>
  <si>
    <t>070001000</t>
  </si>
  <si>
    <t>-1911474566</t>
  </si>
  <si>
    <t>Základní rozdělení průvodních činností a nákladů provozní vlivy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</si>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</sst>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5" xfId="0" applyNumberFormat="1" applyFont="1" applyBorder="1" applyAlignment="1" applyProtection="1">
      <alignment/>
      <protection/>
    </xf>
    <xf numFmtId="166" fontId="32" fillId="0" borderId="16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20</v>
      </c>
    </row>
    <row r="7" spans="2:71" ht="14.4" customHeight="1">
      <c r="B7" s="26"/>
      <c r="C7" s="27"/>
      <c r="D7" s="38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23</v>
      </c>
      <c r="AL7" s="27"/>
      <c r="AM7" s="27"/>
      <c r="AN7" s="33" t="s">
        <v>22</v>
      </c>
      <c r="AO7" s="27"/>
      <c r="AP7" s="27"/>
      <c r="AQ7" s="29"/>
      <c r="BE7" s="37"/>
      <c r="BS7" s="22" t="s">
        <v>24</v>
      </c>
    </row>
    <row r="8" spans="2:71" ht="14.4" customHeight="1">
      <c r="B8" s="26"/>
      <c r="C8" s="27"/>
      <c r="D8" s="38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27</v>
      </c>
      <c r="AL8" s="27"/>
      <c r="AM8" s="27"/>
      <c r="AN8" s="39" t="s">
        <v>28</v>
      </c>
      <c r="AO8" s="27"/>
      <c r="AP8" s="27"/>
      <c r="AQ8" s="29"/>
      <c r="BE8" s="37"/>
      <c r="BS8" s="22" t="s">
        <v>29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30</v>
      </c>
    </row>
    <row r="10" spans="2:71" ht="14.4" customHeight="1">
      <c r="B10" s="26"/>
      <c r="C10" s="27"/>
      <c r="D10" s="38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32</v>
      </c>
      <c r="AL10" s="27"/>
      <c r="AM10" s="27"/>
      <c r="AN10" s="33" t="s">
        <v>22</v>
      </c>
      <c r="AO10" s="27"/>
      <c r="AP10" s="27"/>
      <c r="AQ10" s="29"/>
      <c r="BE10" s="37"/>
      <c r="BS10" s="22" t="s">
        <v>20</v>
      </c>
    </row>
    <row r="11" spans="2:71" ht="18.45" customHeight="1">
      <c r="B11" s="26"/>
      <c r="C11" s="27"/>
      <c r="D11" s="27"/>
      <c r="E11" s="33" t="s">
        <v>33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34</v>
      </c>
      <c r="AL11" s="27"/>
      <c r="AM11" s="27"/>
      <c r="AN11" s="33" t="s">
        <v>22</v>
      </c>
      <c r="AO11" s="27"/>
      <c r="AP11" s="27"/>
      <c r="AQ11" s="29"/>
      <c r="BE11" s="37"/>
      <c r="BS11" s="22" t="s">
        <v>20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20</v>
      </c>
    </row>
    <row r="13" spans="2:71" ht="14.4" customHeight="1">
      <c r="B13" s="26"/>
      <c r="C13" s="27"/>
      <c r="D13" s="38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32</v>
      </c>
      <c r="AL13" s="27"/>
      <c r="AM13" s="27"/>
      <c r="AN13" s="40" t="s">
        <v>36</v>
      </c>
      <c r="AO13" s="27"/>
      <c r="AP13" s="27"/>
      <c r="AQ13" s="29"/>
      <c r="BE13" s="37"/>
      <c r="BS13" s="22" t="s">
        <v>20</v>
      </c>
    </row>
    <row r="14" spans="2:71" ht="13.5">
      <c r="B14" s="26"/>
      <c r="C14" s="27"/>
      <c r="D14" s="27"/>
      <c r="E14" s="40" t="s">
        <v>36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34</v>
      </c>
      <c r="AL14" s="27"/>
      <c r="AM14" s="27"/>
      <c r="AN14" s="40" t="s">
        <v>36</v>
      </c>
      <c r="AO14" s="27"/>
      <c r="AP14" s="27"/>
      <c r="AQ14" s="29"/>
      <c r="BE14" s="37"/>
      <c r="BS14" s="22" t="s">
        <v>20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32</v>
      </c>
      <c r="AL16" s="27"/>
      <c r="AM16" s="27"/>
      <c r="AN16" s="33" t="s">
        <v>22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34</v>
      </c>
      <c r="AL17" s="27"/>
      <c r="AM17" s="27"/>
      <c r="AN17" s="33" t="s">
        <v>22</v>
      </c>
      <c r="AO17" s="27"/>
      <c r="AP17" s="27"/>
      <c r="AQ17" s="29"/>
      <c r="BE17" s="37"/>
      <c r="BS17" s="22" t="s">
        <v>6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42.5" customHeight="1">
      <c r="B20" s="26"/>
      <c r="C20" s="27"/>
      <c r="D20" s="27"/>
      <c r="E20" s="42" t="s">
        <v>40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41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42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43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44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45</v>
      </c>
      <c r="E26" s="52"/>
      <c r="F26" s="53" t="s">
        <v>46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47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48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49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50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51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52</v>
      </c>
      <c r="U32" s="59"/>
      <c r="V32" s="59"/>
      <c r="W32" s="59"/>
      <c r="X32" s="61" t="s">
        <v>53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54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638s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Karlovy Vary, ,Zítkova 4 - Krajský dětský domov pro děto do 3 let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25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Karlovy Vary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27</v>
      </c>
      <c r="AJ44" s="72"/>
      <c r="AK44" s="72"/>
      <c r="AL44" s="72"/>
      <c r="AM44" s="83" t="str">
        <f>IF(AN8="","",AN8)</f>
        <v>25.9.2017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31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>Krajský dětský domov pro děto do 3 let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37</v>
      </c>
      <c r="AJ46" s="72"/>
      <c r="AK46" s="72"/>
      <c r="AL46" s="72"/>
      <c r="AM46" s="75" t="str">
        <f>IF(E17="","",E17)</f>
        <v>Ivan Křesina</v>
      </c>
      <c r="AN46" s="75"/>
      <c r="AO46" s="75"/>
      <c r="AP46" s="75"/>
      <c r="AQ46" s="72"/>
      <c r="AR46" s="70"/>
      <c r="AS46" s="84" t="s">
        <v>55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35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56</v>
      </c>
      <c r="D49" s="95"/>
      <c r="E49" s="95"/>
      <c r="F49" s="95"/>
      <c r="G49" s="95"/>
      <c r="H49" s="96"/>
      <c r="I49" s="97" t="s">
        <v>57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58</v>
      </c>
      <c r="AH49" s="95"/>
      <c r="AI49" s="95"/>
      <c r="AJ49" s="95"/>
      <c r="AK49" s="95"/>
      <c r="AL49" s="95"/>
      <c r="AM49" s="95"/>
      <c r="AN49" s="97" t="s">
        <v>59</v>
      </c>
      <c r="AO49" s="95"/>
      <c r="AP49" s="95"/>
      <c r="AQ49" s="99" t="s">
        <v>60</v>
      </c>
      <c r="AR49" s="70"/>
      <c r="AS49" s="100" t="s">
        <v>61</v>
      </c>
      <c r="AT49" s="101" t="s">
        <v>62</v>
      </c>
      <c r="AU49" s="101" t="s">
        <v>63</v>
      </c>
      <c r="AV49" s="101" t="s">
        <v>64</v>
      </c>
      <c r="AW49" s="101" t="s">
        <v>65</v>
      </c>
      <c r="AX49" s="101" t="s">
        <v>66</v>
      </c>
      <c r="AY49" s="101" t="s">
        <v>67</v>
      </c>
      <c r="AZ49" s="101" t="s">
        <v>68</v>
      </c>
      <c r="BA49" s="101" t="s">
        <v>69</v>
      </c>
      <c r="BB49" s="101" t="s">
        <v>70</v>
      </c>
      <c r="BC49" s="101" t="s">
        <v>71</v>
      </c>
      <c r="BD49" s="102" t="s">
        <v>72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73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ROUND(SUM(AG52:AG53),2)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22</v>
      </c>
      <c r="AR51" s="81"/>
      <c r="AS51" s="111">
        <f>ROUND(SUM(AS52:AS53),2)</f>
        <v>0</v>
      </c>
      <c r="AT51" s="112">
        <f>ROUND(SUM(AV51:AW51),2)</f>
        <v>0</v>
      </c>
      <c r="AU51" s="113">
        <f>ROUND(SUM(AU52:AU53),5)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ROUND(SUM(AZ52:AZ53),2)</f>
        <v>0</v>
      </c>
      <c r="BA51" s="112">
        <f>ROUND(SUM(BA52:BA53),2)</f>
        <v>0</v>
      </c>
      <c r="BB51" s="112">
        <f>ROUND(SUM(BB52:BB53),2)</f>
        <v>0</v>
      </c>
      <c r="BC51" s="112">
        <f>ROUND(SUM(BC52:BC53),2)</f>
        <v>0</v>
      </c>
      <c r="BD51" s="114">
        <f>ROUND(SUM(BD52:BD53),2)</f>
        <v>0</v>
      </c>
      <c r="BS51" s="115" t="s">
        <v>74</v>
      </c>
      <c r="BT51" s="115" t="s">
        <v>75</v>
      </c>
      <c r="BU51" s="116" t="s">
        <v>76</v>
      </c>
      <c r="BV51" s="115" t="s">
        <v>77</v>
      </c>
      <c r="BW51" s="115" t="s">
        <v>7</v>
      </c>
      <c r="BX51" s="115" t="s">
        <v>78</v>
      </c>
      <c r="CL51" s="115" t="s">
        <v>22</v>
      </c>
    </row>
    <row r="52" spans="1:91" s="5" customFormat="1" ht="47.25" customHeight="1">
      <c r="A52" s="117" t="s">
        <v>79</v>
      </c>
      <c r="B52" s="118"/>
      <c r="C52" s="119"/>
      <c r="D52" s="120" t="s">
        <v>80</v>
      </c>
      <c r="E52" s="120"/>
      <c r="F52" s="120"/>
      <c r="G52" s="120"/>
      <c r="H52" s="120"/>
      <c r="I52" s="121"/>
      <c r="J52" s="120" t="s">
        <v>81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'SO11 - Výměna vstupních d...'!J27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82</v>
      </c>
      <c r="AR52" s="124"/>
      <c r="AS52" s="125">
        <v>0</v>
      </c>
      <c r="AT52" s="126">
        <f>ROUND(SUM(AV52:AW52),2)</f>
        <v>0</v>
      </c>
      <c r="AU52" s="127">
        <f>'SO11 - Výměna vstupních d...'!P88</f>
        <v>0</v>
      </c>
      <c r="AV52" s="126">
        <f>'SO11 - Výměna vstupních d...'!J30</f>
        <v>0</v>
      </c>
      <c r="AW52" s="126">
        <f>'SO11 - Výměna vstupních d...'!J31</f>
        <v>0</v>
      </c>
      <c r="AX52" s="126">
        <f>'SO11 - Výměna vstupních d...'!J32</f>
        <v>0</v>
      </c>
      <c r="AY52" s="126">
        <f>'SO11 - Výměna vstupních d...'!J33</f>
        <v>0</v>
      </c>
      <c r="AZ52" s="126">
        <f>'SO11 - Výměna vstupních d...'!F30</f>
        <v>0</v>
      </c>
      <c r="BA52" s="126">
        <f>'SO11 - Výměna vstupních d...'!F31</f>
        <v>0</v>
      </c>
      <c r="BB52" s="126">
        <f>'SO11 - Výměna vstupních d...'!F32</f>
        <v>0</v>
      </c>
      <c r="BC52" s="126">
        <f>'SO11 - Výměna vstupních d...'!F33</f>
        <v>0</v>
      </c>
      <c r="BD52" s="128">
        <f>'SO11 - Výměna vstupních d...'!F34</f>
        <v>0</v>
      </c>
      <c r="BT52" s="129" t="s">
        <v>24</v>
      </c>
      <c r="BV52" s="129" t="s">
        <v>77</v>
      </c>
      <c r="BW52" s="129" t="s">
        <v>83</v>
      </c>
      <c r="BX52" s="129" t="s">
        <v>7</v>
      </c>
      <c r="CL52" s="129" t="s">
        <v>22</v>
      </c>
      <c r="CM52" s="129" t="s">
        <v>24</v>
      </c>
    </row>
    <row r="53" spans="1:91" s="5" customFormat="1" ht="16.5" customHeight="1">
      <c r="A53" s="117" t="s">
        <v>79</v>
      </c>
      <c r="B53" s="118"/>
      <c r="C53" s="119"/>
      <c r="D53" s="120" t="s">
        <v>84</v>
      </c>
      <c r="E53" s="120"/>
      <c r="F53" s="120"/>
      <c r="G53" s="120"/>
      <c r="H53" s="120"/>
      <c r="I53" s="121"/>
      <c r="J53" s="120" t="s">
        <v>85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2">
        <f>'VON - Vedlejší a ostatní ...'!J27</f>
        <v>0</v>
      </c>
      <c r="AH53" s="121"/>
      <c r="AI53" s="121"/>
      <c r="AJ53" s="121"/>
      <c r="AK53" s="121"/>
      <c r="AL53" s="121"/>
      <c r="AM53" s="121"/>
      <c r="AN53" s="122">
        <f>SUM(AG53,AT53)</f>
        <v>0</v>
      </c>
      <c r="AO53" s="121"/>
      <c r="AP53" s="121"/>
      <c r="AQ53" s="123" t="s">
        <v>82</v>
      </c>
      <c r="AR53" s="124"/>
      <c r="AS53" s="130">
        <v>0</v>
      </c>
      <c r="AT53" s="131">
        <f>ROUND(SUM(AV53:AW53),2)</f>
        <v>0</v>
      </c>
      <c r="AU53" s="132">
        <f>'VON - Vedlejší a ostatní ...'!P79</f>
        <v>0</v>
      </c>
      <c r="AV53" s="131">
        <f>'VON - Vedlejší a ostatní ...'!J30</f>
        <v>0</v>
      </c>
      <c r="AW53" s="131">
        <f>'VON - Vedlejší a ostatní ...'!J31</f>
        <v>0</v>
      </c>
      <c r="AX53" s="131">
        <f>'VON - Vedlejší a ostatní ...'!J32</f>
        <v>0</v>
      </c>
      <c r="AY53" s="131">
        <f>'VON - Vedlejší a ostatní ...'!J33</f>
        <v>0</v>
      </c>
      <c r="AZ53" s="131">
        <f>'VON - Vedlejší a ostatní ...'!F30</f>
        <v>0</v>
      </c>
      <c r="BA53" s="131">
        <f>'VON - Vedlejší a ostatní ...'!F31</f>
        <v>0</v>
      </c>
      <c r="BB53" s="131">
        <f>'VON - Vedlejší a ostatní ...'!F32</f>
        <v>0</v>
      </c>
      <c r="BC53" s="131">
        <f>'VON - Vedlejší a ostatní ...'!F33</f>
        <v>0</v>
      </c>
      <c r="BD53" s="133">
        <f>'VON - Vedlejší a ostatní ...'!F34</f>
        <v>0</v>
      </c>
      <c r="BT53" s="129" t="s">
        <v>24</v>
      </c>
      <c r="BV53" s="129" t="s">
        <v>77</v>
      </c>
      <c r="BW53" s="129" t="s">
        <v>86</v>
      </c>
      <c r="BX53" s="129" t="s">
        <v>7</v>
      </c>
      <c r="CL53" s="129" t="s">
        <v>22</v>
      </c>
      <c r="CM53" s="129" t="s">
        <v>24</v>
      </c>
    </row>
    <row r="54" spans="2:44" s="1" customFormat="1" ht="30" customHeight="1">
      <c r="B54" s="44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0"/>
    </row>
    <row r="55" spans="2:44" s="1" customFormat="1" ht="6.95" customHeight="1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70"/>
    </row>
  </sheetData>
  <sheetProtection password="CC35" sheet="1" objects="1" scenarios="1" formatColumns="0" formatRows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11 - Výměna vstupních d...'!C2" display="/"/>
    <hyperlink ref="A53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87</v>
      </c>
      <c r="G1" s="137" t="s">
        <v>88</v>
      </c>
      <c r="H1" s="137"/>
      <c r="I1" s="138"/>
      <c r="J1" s="137" t="s">
        <v>89</v>
      </c>
      <c r="K1" s="136" t="s">
        <v>90</v>
      </c>
      <c r="L1" s="137" t="s">
        <v>91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24</v>
      </c>
    </row>
    <row r="4" spans="2:46" ht="36.95" customHeight="1">
      <c r="B4" s="26"/>
      <c r="C4" s="27"/>
      <c r="D4" s="28" t="s">
        <v>92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Karlovy Vary, ,Zítkova 4 - Krajský dětský domov pro děto do 3 let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93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94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21</v>
      </c>
      <c r="E11" s="45"/>
      <c r="F11" s="33" t="s">
        <v>22</v>
      </c>
      <c r="G11" s="45"/>
      <c r="H11" s="45"/>
      <c r="I11" s="144" t="s">
        <v>23</v>
      </c>
      <c r="J11" s="33" t="s">
        <v>22</v>
      </c>
      <c r="K11" s="49"/>
    </row>
    <row r="12" spans="2:11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25.9.2017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31</v>
      </c>
      <c r="E14" s="45"/>
      <c r="F14" s="45"/>
      <c r="G14" s="45"/>
      <c r="H14" s="45"/>
      <c r="I14" s="144" t="s">
        <v>32</v>
      </c>
      <c r="J14" s="33" t="s">
        <v>22</v>
      </c>
      <c r="K14" s="49"/>
    </row>
    <row r="15" spans="2:11" s="1" customFormat="1" ht="18" customHeight="1">
      <c r="B15" s="44"/>
      <c r="C15" s="45"/>
      <c r="D15" s="45"/>
      <c r="E15" s="33" t="s">
        <v>33</v>
      </c>
      <c r="F15" s="45"/>
      <c r="G15" s="45"/>
      <c r="H15" s="45"/>
      <c r="I15" s="144" t="s">
        <v>34</v>
      </c>
      <c r="J15" s="33" t="s">
        <v>22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35</v>
      </c>
      <c r="E17" s="45"/>
      <c r="F17" s="45"/>
      <c r="G17" s="45"/>
      <c r="H17" s="45"/>
      <c r="I17" s="144" t="s">
        <v>32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34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37</v>
      </c>
      <c r="E20" s="45"/>
      <c r="F20" s="45"/>
      <c r="G20" s="45"/>
      <c r="H20" s="45"/>
      <c r="I20" s="144" t="s">
        <v>32</v>
      </c>
      <c r="J20" s="33" t="s">
        <v>22</v>
      </c>
      <c r="K20" s="49"/>
    </row>
    <row r="21" spans="2:11" s="1" customFormat="1" ht="18" customHeight="1">
      <c r="B21" s="44"/>
      <c r="C21" s="45"/>
      <c r="D21" s="45"/>
      <c r="E21" s="33" t="s">
        <v>38</v>
      </c>
      <c r="F21" s="45"/>
      <c r="G21" s="45"/>
      <c r="H21" s="45"/>
      <c r="I21" s="144" t="s">
        <v>34</v>
      </c>
      <c r="J21" s="33" t="s">
        <v>22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39</v>
      </c>
      <c r="E23" s="45"/>
      <c r="F23" s="45"/>
      <c r="G23" s="45"/>
      <c r="H23" s="45"/>
      <c r="I23" s="142"/>
      <c r="J23" s="45"/>
      <c r="K23" s="49"/>
    </row>
    <row r="24" spans="2:11" s="6" customFormat="1" ht="128.25" customHeight="1">
      <c r="B24" s="146"/>
      <c r="C24" s="147"/>
      <c r="D24" s="147"/>
      <c r="E24" s="42" t="s">
        <v>95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41</v>
      </c>
      <c r="E27" s="45"/>
      <c r="F27" s="45"/>
      <c r="G27" s="45"/>
      <c r="H27" s="45"/>
      <c r="I27" s="142"/>
      <c r="J27" s="153">
        <f>ROUND(J88,2)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43</v>
      </c>
      <c r="G29" s="45"/>
      <c r="H29" s="45"/>
      <c r="I29" s="154" t="s">
        <v>42</v>
      </c>
      <c r="J29" s="50" t="s">
        <v>44</v>
      </c>
      <c r="K29" s="49"/>
    </row>
    <row r="30" spans="2:11" s="1" customFormat="1" ht="14.4" customHeight="1">
      <c r="B30" s="44"/>
      <c r="C30" s="45"/>
      <c r="D30" s="53" t="s">
        <v>45</v>
      </c>
      <c r="E30" s="53" t="s">
        <v>46</v>
      </c>
      <c r="F30" s="155">
        <f>ROUND(SUM(BE88:BE297),2)</f>
        <v>0</v>
      </c>
      <c r="G30" s="45"/>
      <c r="H30" s="45"/>
      <c r="I30" s="156">
        <v>0.21</v>
      </c>
      <c r="J30" s="155">
        <f>ROUND(ROUND((SUM(BE88:BE297)),2)*I30,2)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47</v>
      </c>
      <c r="F31" s="155">
        <f>ROUND(SUM(BF88:BF297),2)</f>
        <v>0</v>
      </c>
      <c r="G31" s="45"/>
      <c r="H31" s="45"/>
      <c r="I31" s="156">
        <v>0.15</v>
      </c>
      <c r="J31" s="155">
        <f>ROUND(ROUND((SUM(BF88:BF297)),2)*I31,2)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48</v>
      </c>
      <c r="F32" s="155">
        <f>ROUND(SUM(BG88:BG297),2)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49</v>
      </c>
      <c r="F33" s="155">
        <f>ROUND(SUM(BH88:BH297),2)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50</v>
      </c>
      <c r="F34" s="155">
        <f>ROUND(SUM(BI88:BI297),2)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51</v>
      </c>
      <c r="E36" s="96"/>
      <c r="F36" s="96"/>
      <c r="G36" s="159" t="s">
        <v>52</v>
      </c>
      <c r="H36" s="160" t="s">
        <v>53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96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Karlovy Vary, ,Zítkova 4 - Krajský dětský domov pro děto do 3 let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93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SO11 - Výměna vstupních dveří a pořízení podlahové krytiny do prostoru chodby a schodiště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25</v>
      </c>
      <c r="D49" s="45"/>
      <c r="E49" s="45"/>
      <c r="F49" s="33" t="str">
        <f>F12</f>
        <v>Karlovy Vary</v>
      </c>
      <c r="G49" s="45"/>
      <c r="H49" s="45"/>
      <c r="I49" s="144" t="s">
        <v>27</v>
      </c>
      <c r="J49" s="145" t="str">
        <f>IF(J12="","",J12)</f>
        <v>25.9.2017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31</v>
      </c>
      <c r="D51" s="45"/>
      <c r="E51" s="45"/>
      <c r="F51" s="33" t="str">
        <f>E15</f>
        <v>Krajský dětský domov pro děto do 3 let</v>
      </c>
      <c r="G51" s="45"/>
      <c r="H51" s="45"/>
      <c r="I51" s="144" t="s">
        <v>37</v>
      </c>
      <c r="J51" s="42" t="str">
        <f>E21</f>
        <v>Ivan Křesina</v>
      </c>
      <c r="K51" s="49"/>
    </row>
    <row r="52" spans="2:11" s="1" customFormat="1" ht="14.4" customHeight="1">
      <c r="B52" s="44"/>
      <c r="C52" s="38" t="s">
        <v>35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97</v>
      </c>
      <c r="D54" s="157"/>
      <c r="E54" s="157"/>
      <c r="F54" s="157"/>
      <c r="G54" s="157"/>
      <c r="H54" s="157"/>
      <c r="I54" s="171"/>
      <c r="J54" s="172" t="s">
        <v>98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99</v>
      </c>
      <c r="D56" s="45"/>
      <c r="E56" s="45"/>
      <c r="F56" s="45"/>
      <c r="G56" s="45"/>
      <c r="H56" s="45"/>
      <c r="I56" s="142"/>
      <c r="J56" s="153">
        <f>J88</f>
        <v>0</v>
      </c>
      <c r="K56" s="49"/>
      <c r="AU56" s="22" t="s">
        <v>100</v>
      </c>
    </row>
    <row r="57" spans="2:11" s="7" customFormat="1" ht="24.95" customHeight="1">
      <c r="B57" s="175"/>
      <c r="C57" s="176"/>
      <c r="D57" s="177" t="s">
        <v>101</v>
      </c>
      <c r="E57" s="178"/>
      <c r="F57" s="178"/>
      <c r="G57" s="178"/>
      <c r="H57" s="178"/>
      <c r="I57" s="179"/>
      <c r="J57" s="180">
        <f>J89</f>
        <v>0</v>
      </c>
      <c r="K57" s="181"/>
    </row>
    <row r="58" spans="2:11" s="8" customFormat="1" ht="19.9" customHeight="1">
      <c r="B58" s="182"/>
      <c r="C58" s="183"/>
      <c r="D58" s="184" t="s">
        <v>102</v>
      </c>
      <c r="E58" s="185"/>
      <c r="F58" s="185"/>
      <c r="G58" s="185"/>
      <c r="H58" s="185"/>
      <c r="I58" s="186"/>
      <c r="J58" s="187">
        <f>J90</f>
        <v>0</v>
      </c>
      <c r="K58" s="188"/>
    </row>
    <row r="59" spans="2:11" s="8" customFormat="1" ht="19.9" customHeight="1">
      <c r="B59" s="182"/>
      <c r="C59" s="183"/>
      <c r="D59" s="184" t="s">
        <v>103</v>
      </c>
      <c r="E59" s="185"/>
      <c r="F59" s="185"/>
      <c r="G59" s="185"/>
      <c r="H59" s="185"/>
      <c r="I59" s="186"/>
      <c r="J59" s="187">
        <f>J97</f>
        <v>0</v>
      </c>
      <c r="K59" s="188"/>
    </row>
    <row r="60" spans="2:11" s="8" customFormat="1" ht="14.85" customHeight="1">
      <c r="B60" s="182"/>
      <c r="C60" s="183"/>
      <c r="D60" s="184" t="s">
        <v>104</v>
      </c>
      <c r="E60" s="185"/>
      <c r="F60" s="185"/>
      <c r="G60" s="185"/>
      <c r="H60" s="185"/>
      <c r="I60" s="186"/>
      <c r="J60" s="187">
        <f>J98</f>
        <v>0</v>
      </c>
      <c r="K60" s="188"/>
    </row>
    <row r="61" spans="2:11" s="8" customFormat="1" ht="14.85" customHeight="1">
      <c r="B61" s="182"/>
      <c r="C61" s="183"/>
      <c r="D61" s="184" t="s">
        <v>105</v>
      </c>
      <c r="E61" s="185"/>
      <c r="F61" s="185"/>
      <c r="G61" s="185"/>
      <c r="H61" s="185"/>
      <c r="I61" s="186"/>
      <c r="J61" s="187">
        <f>J107</f>
        <v>0</v>
      </c>
      <c r="K61" s="188"/>
    </row>
    <row r="62" spans="2:11" s="8" customFormat="1" ht="19.9" customHeight="1">
      <c r="B62" s="182"/>
      <c r="C62" s="183"/>
      <c r="D62" s="184" t="s">
        <v>106</v>
      </c>
      <c r="E62" s="185"/>
      <c r="F62" s="185"/>
      <c r="G62" s="185"/>
      <c r="H62" s="185"/>
      <c r="I62" s="186"/>
      <c r="J62" s="187">
        <f>J113</f>
        <v>0</v>
      </c>
      <c r="K62" s="188"/>
    </row>
    <row r="63" spans="2:11" s="8" customFormat="1" ht="19.9" customHeight="1">
      <c r="B63" s="182"/>
      <c r="C63" s="183"/>
      <c r="D63" s="184" t="s">
        <v>107</v>
      </c>
      <c r="E63" s="185"/>
      <c r="F63" s="185"/>
      <c r="G63" s="185"/>
      <c r="H63" s="185"/>
      <c r="I63" s="186"/>
      <c r="J63" s="187">
        <f>J124</f>
        <v>0</v>
      </c>
      <c r="K63" s="188"/>
    </row>
    <row r="64" spans="2:11" s="7" customFormat="1" ht="24.95" customHeight="1">
      <c r="B64" s="175"/>
      <c r="C64" s="176"/>
      <c r="D64" s="177" t="s">
        <v>108</v>
      </c>
      <c r="E64" s="178"/>
      <c r="F64" s="178"/>
      <c r="G64" s="178"/>
      <c r="H64" s="178"/>
      <c r="I64" s="179"/>
      <c r="J64" s="180">
        <f>J127</f>
        <v>0</v>
      </c>
      <c r="K64" s="181"/>
    </row>
    <row r="65" spans="2:11" s="8" customFormat="1" ht="19.9" customHeight="1">
      <c r="B65" s="182"/>
      <c r="C65" s="183"/>
      <c r="D65" s="184" t="s">
        <v>109</v>
      </c>
      <c r="E65" s="185"/>
      <c r="F65" s="185"/>
      <c r="G65" s="185"/>
      <c r="H65" s="185"/>
      <c r="I65" s="186"/>
      <c r="J65" s="187">
        <f>J128</f>
        <v>0</v>
      </c>
      <c r="K65" s="188"/>
    </row>
    <row r="66" spans="2:11" s="8" customFormat="1" ht="19.9" customHeight="1">
      <c r="B66" s="182"/>
      <c r="C66" s="183"/>
      <c r="D66" s="184" t="s">
        <v>110</v>
      </c>
      <c r="E66" s="185"/>
      <c r="F66" s="185"/>
      <c r="G66" s="185"/>
      <c r="H66" s="185"/>
      <c r="I66" s="186"/>
      <c r="J66" s="187">
        <f>J141</f>
        <v>0</v>
      </c>
      <c r="K66" s="188"/>
    </row>
    <row r="67" spans="2:11" s="8" customFormat="1" ht="19.9" customHeight="1">
      <c r="B67" s="182"/>
      <c r="C67" s="183"/>
      <c r="D67" s="184" t="s">
        <v>111</v>
      </c>
      <c r="E67" s="185"/>
      <c r="F67" s="185"/>
      <c r="G67" s="185"/>
      <c r="H67" s="185"/>
      <c r="I67" s="186"/>
      <c r="J67" s="187">
        <f>J276</f>
        <v>0</v>
      </c>
      <c r="K67" s="188"/>
    </row>
    <row r="68" spans="2:11" s="8" customFormat="1" ht="19.9" customHeight="1">
      <c r="B68" s="182"/>
      <c r="C68" s="183"/>
      <c r="D68" s="184" t="s">
        <v>112</v>
      </c>
      <c r="E68" s="185"/>
      <c r="F68" s="185"/>
      <c r="G68" s="185"/>
      <c r="H68" s="185"/>
      <c r="I68" s="186"/>
      <c r="J68" s="187">
        <f>J284</f>
        <v>0</v>
      </c>
      <c r="K68" s="188"/>
    </row>
    <row r="69" spans="2:11" s="1" customFormat="1" ht="21.8" customHeight="1">
      <c r="B69" s="44"/>
      <c r="C69" s="45"/>
      <c r="D69" s="45"/>
      <c r="E69" s="45"/>
      <c r="F69" s="45"/>
      <c r="G69" s="45"/>
      <c r="H69" s="45"/>
      <c r="I69" s="142"/>
      <c r="J69" s="45"/>
      <c r="K69" s="49"/>
    </row>
    <row r="70" spans="2:11" s="1" customFormat="1" ht="6.95" customHeight="1">
      <c r="B70" s="65"/>
      <c r="C70" s="66"/>
      <c r="D70" s="66"/>
      <c r="E70" s="66"/>
      <c r="F70" s="66"/>
      <c r="G70" s="66"/>
      <c r="H70" s="66"/>
      <c r="I70" s="164"/>
      <c r="J70" s="66"/>
      <c r="K70" s="67"/>
    </row>
    <row r="74" spans="2:12" s="1" customFormat="1" ht="6.95" customHeight="1">
      <c r="B74" s="68"/>
      <c r="C74" s="69"/>
      <c r="D74" s="69"/>
      <c r="E74" s="69"/>
      <c r="F74" s="69"/>
      <c r="G74" s="69"/>
      <c r="H74" s="69"/>
      <c r="I74" s="167"/>
      <c r="J74" s="69"/>
      <c r="K74" s="69"/>
      <c r="L74" s="70"/>
    </row>
    <row r="75" spans="2:12" s="1" customFormat="1" ht="36.95" customHeight="1">
      <c r="B75" s="44"/>
      <c r="C75" s="71" t="s">
        <v>113</v>
      </c>
      <c r="D75" s="72"/>
      <c r="E75" s="72"/>
      <c r="F75" s="72"/>
      <c r="G75" s="72"/>
      <c r="H75" s="72"/>
      <c r="I75" s="189"/>
      <c r="J75" s="72"/>
      <c r="K75" s="72"/>
      <c r="L75" s="70"/>
    </row>
    <row r="76" spans="2:12" s="1" customFormat="1" ht="6.95" customHeight="1">
      <c r="B76" s="44"/>
      <c r="C76" s="72"/>
      <c r="D76" s="72"/>
      <c r="E76" s="72"/>
      <c r="F76" s="72"/>
      <c r="G76" s="72"/>
      <c r="H76" s="72"/>
      <c r="I76" s="189"/>
      <c r="J76" s="72"/>
      <c r="K76" s="72"/>
      <c r="L76" s="70"/>
    </row>
    <row r="77" spans="2:12" s="1" customFormat="1" ht="14.4" customHeight="1">
      <c r="B77" s="44"/>
      <c r="C77" s="74" t="s">
        <v>18</v>
      </c>
      <c r="D77" s="72"/>
      <c r="E77" s="72"/>
      <c r="F77" s="72"/>
      <c r="G77" s="72"/>
      <c r="H77" s="72"/>
      <c r="I77" s="189"/>
      <c r="J77" s="72"/>
      <c r="K77" s="72"/>
      <c r="L77" s="70"/>
    </row>
    <row r="78" spans="2:12" s="1" customFormat="1" ht="16.5" customHeight="1">
      <c r="B78" s="44"/>
      <c r="C78" s="72"/>
      <c r="D78" s="72"/>
      <c r="E78" s="190" t="str">
        <f>E7</f>
        <v>Karlovy Vary, ,Zítkova 4 - Krajský dětský domov pro děto do 3 let</v>
      </c>
      <c r="F78" s="74"/>
      <c r="G78" s="74"/>
      <c r="H78" s="74"/>
      <c r="I78" s="189"/>
      <c r="J78" s="72"/>
      <c r="K78" s="72"/>
      <c r="L78" s="70"/>
    </row>
    <row r="79" spans="2:12" s="1" customFormat="1" ht="14.4" customHeight="1">
      <c r="B79" s="44"/>
      <c r="C79" s="74" t="s">
        <v>93</v>
      </c>
      <c r="D79" s="72"/>
      <c r="E79" s="72"/>
      <c r="F79" s="72"/>
      <c r="G79" s="72"/>
      <c r="H79" s="72"/>
      <c r="I79" s="189"/>
      <c r="J79" s="72"/>
      <c r="K79" s="72"/>
      <c r="L79" s="70"/>
    </row>
    <row r="80" spans="2:12" s="1" customFormat="1" ht="17.25" customHeight="1">
      <c r="B80" s="44"/>
      <c r="C80" s="72"/>
      <c r="D80" s="72"/>
      <c r="E80" s="80" t="str">
        <f>E9</f>
        <v>SO11 - Výměna vstupních dveří a pořízení podlahové krytiny do prostoru chodby a schodiště</v>
      </c>
      <c r="F80" s="72"/>
      <c r="G80" s="72"/>
      <c r="H80" s="72"/>
      <c r="I80" s="189"/>
      <c r="J80" s="72"/>
      <c r="K80" s="72"/>
      <c r="L80" s="70"/>
    </row>
    <row r="81" spans="2:12" s="1" customFormat="1" ht="6.95" customHeight="1">
      <c r="B81" s="44"/>
      <c r="C81" s="72"/>
      <c r="D81" s="72"/>
      <c r="E81" s="72"/>
      <c r="F81" s="72"/>
      <c r="G81" s="72"/>
      <c r="H81" s="72"/>
      <c r="I81" s="189"/>
      <c r="J81" s="72"/>
      <c r="K81" s="72"/>
      <c r="L81" s="70"/>
    </row>
    <row r="82" spans="2:12" s="1" customFormat="1" ht="18" customHeight="1">
      <c r="B82" s="44"/>
      <c r="C82" s="74" t="s">
        <v>25</v>
      </c>
      <c r="D82" s="72"/>
      <c r="E82" s="72"/>
      <c r="F82" s="191" t="str">
        <f>F12</f>
        <v>Karlovy Vary</v>
      </c>
      <c r="G82" s="72"/>
      <c r="H82" s="72"/>
      <c r="I82" s="192" t="s">
        <v>27</v>
      </c>
      <c r="J82" s="83" t="str">
        <f>IF(J12="","",J12)</f>
        <v>25.9.2017</v>
      </c>
      <c r="K82" s="72"/>
      <c r="L82" s="70"/>
    </row>
    <row r="83" spans="2:12" s="1" customFormat="1" ht="6.95" customHeight="1">
      <c r="B83" s="44"/>
      <c r="C83" s="72"/>
      <c r="D83" s="72"/>
      <c r="E83" s="72"/>
      <c r="F83" s="72"/>
      <c r="G83" s="72"/>
      <c r="H83" s="72"/>
      <c r="I83" s="189"/>
      <c r="J83" s="72"/>
      <c r="K83" s="72"/>
      <c r="L83" s="70"/>
    </row>
    <row r="84" spans="2:12" s="1" customFormat="1" ht="13.5">
      <c r="B84" s="44"/>
      <c r="C84" s="74" t="s">
        <v>31</v>
      </c>
      <c r="D84" s="72"/>
      <c r="E84" s="72"/>
      <c r="F84" s="191" t="str">
        <f>E15</f>
        <v>Krajský dětský domov pro děto do 3 let</v>
      </c>
      <c r="G84" s="72"/>
      <c r="H84" s="72"/>
      <c r="I84" s="192" t="s">
        <v>37</v>
      </c>
      <c r="J84" s="191" t="str">
        <f>E21</f>
        <v>Ivan Křesina</v>
      </c>
      <c r="K84" s="72"/>
      <c r="L84" s="70"/>
    </row>
    <row r="85" spans="2:12" s="1" customFormat="1" ht="14.4" customHeight="1">
      <c r="B85" s="44"/>
      <c r="C85" s="74" t="s">
        <v>35</v>
      </c>
      <c r="D85" s="72"/>
      <c r="E85" s="72"/>
      <c r="F85" s="191" t="str">
        <f>IF(E18="","",E18)</f>
        <v/>
      </c>
      <c r="G85" s="72"/>
      <c r="H85" s="72"/>
      <c r="I85" s="189"/>
      <c r="J85" s="72"/>
      <c r="K85" s="72"/>
      <c r="L85" s="70"/>
    </row>
    <row r="86" spans="2:12" s="1" customFormat="1" ht="10.3" customHeight="1">
      <c r="B86" s="44"/>
      <c r="C86" s="72"/>
      <c r="D86" s="72"/>
      <c r="E86" s="72"/>
      <c r="F86" s="72"/>
      <c r="G86" s="72"/>
      <c r="H86" s="72"/>
      <c r="I86" s="189"/>
      <c r="J86" s="72"/>
      <c r="K86" s="72"/>
      <c r="L86" s="70"/>
    </row>
    <row r="87" spans="2:20" s="9" customFormat="1" ht="29.25" customHeight="1">
      <c r="B87" s="193"/>
      <c r="C87" s="194" t="s">
        <v>114</v>
      </c>
      <c r="D87" s="195" t="s">
        <v>60</v>
      </c>
      <c r="E87" s="195" t="s">
        <v>56</v>
      </c>
      <c r="F87" s="195" t="s">
        <v>115</v>
      </c>
      <c r="G87" s="195" t="s">
        <v>116</v>
      </c>
      <c r="H87" s="195" t="s">
        <v>117</v>
      </c>
      <c r="I87" s="196" t="s">
        <v>118</v>
      </c>
      <c r="J87" s="195" t="s">
        <v>98</v>
      </c>
      <c r="K87" s="197" t="s">
        <v>119</v>
      </c>
      <c r="L87" s="198"/>
      <c r="M87" s="100" t="s">
        <v>120</v>
      </c>
      <c r="N87" s="101" t="s">
        <v>45</v>
      </c>
      <c r="O87" s="101" t="s">
        <v>121</v>
      </c>
      <c r="P87" s="101" t="s">
        <v>122</v>
      </c>
      <c r="Q87" s="101" t="s">
        <v>123</v>
      </c>
      <c r="R87" s="101" t="s">
        <v>124</v>
      </c>
      <c r="S87" s="101" t="s">
        <v>125</v>
      </c>
      <c r="T87" s="102" t="s">
        <v>126</v>
      </c>
    </row>
    <row r="88" spans="2:63" s="1" customFormat="1" ht="29.25" customHeight="1">
      <c r="B88" s="44"/>
      <c r="C88" s="106" t="s">
        <v>99</v>
      </c>
      <c r="D88" s="72"/>
      <c r="E88" s="72"/>
      <c r="F88" s="72"/>
      <c r="G88" s="72"/>
      <c r="H88" s="72"/>
      <c r="I88" s="189"/>
      <c r="J88" s="199">
        <f>BK88</f>
        <v>0</v>
      </c>
      <c r="K88" s="72"/>
      <c r="L88" s="70"/>
      <c r="M88" s="103"/>
      <c r="N88" s="104"/>
      <c r="O88" s="104"/>
      <c r="P88" s="200">
        <f>P89+P127</f>
        <v>0</v>
      </c>
      <c r="Q88" s="104"/>
      <c r="R88" s="200">
        <f>R89+R127</f>
        <v>2.053298335</v>
      </c>
      <c r="S88" s="104"/>
      <c r="T88" s="201">
        <f>T89+T127</f>
        <v>1.6677087499999999</v>
      </c>
      <c r="AT88" s="22" t="s">
        <v>74</v>
      </c>
      <c r="AU88" s="22" t="s">
        <v>100</v>
      </c>
      <c r="BK88" s="202">
        <f>BK89+BK127</f>
        <v>0</v>
      </c>
    </row>
    <row r="89" spans="2:63" s="10" customFormat="1" ht="37.4" customHeight="1">
      <c r="B89" s="203"/>
      <c r="C89" s="204"/>
      <c r="D89" s="205" t="s">
        <v>74</v>
      </c>
      <c r="E89" s="206" t="s">
        <v>127</v>
      </c>
      <c r="F89" s="206" t="s">
        <v>128</v>
      </c>
      <c r="G89" s="204"/>
      <c r="H89" s="204"/>
      <c r="I89" s="207"/>
      <c r="J89" s="208">
        <f>BK89</f>
        <v>0</v>
      </c>
      <c r="K89" s="204"/>
      <c r="L89" s="209"/>
      <c r="M89" s="210"/>
      <c r="N89" s="211"/>
      <c r="O89" s="211"/>
      <c r="P89" s="212">
        <f>P90+P97+P113+P124</f>
        <v>0</v>
      </c>
      <c r="Q89" s="211"/>
      <c r="R89" s="212">
        <f>R90+R97+R113+R124</f>
        <v>0.17757582499999996</v>
      </c>
      <c r="S89" s="211"/>
      <c r="T89" s="213">
        <f>T90+T97+T113+T124</f>
        <v>0.28084</v>
      </c>
      <c r="AR89" s="214" t="s">
        <v>24</v>
      </c>
      <c r="AT89" s="215" t="s">
        <v>74</v>
      </c>
      <c r="AU89" s="215" t="s">
        <v>75</v>
      </c>
      <c r="AY89" s="214" t="s">
        <v>129</v>
      </c>
      <c r="BK89" s="216">
        <f>BK90+BK97+BK113+BK124</f>
        <v>0</v>
      </c>
    </row>
    <row r="90" spans="2:63" s="10" customFormat="1" ht="19.9" customHeight="1">
      <c r="B90" s="203"/>
      <c r="C90" s="204"/>
      <c r="D90" s="205" t="s">
        <v>74</v>
      </c>
      <c r="E90" s="217" t="s">
        <v>130</v>
      </c>
      <c r="F90" s="217" t="s">
        <v>131</v>
      </c>
      <c r="G90" s="204"/>
      <c r="H90" s="204"/>
      <c r="I90" s="207"/>
      <c r="J90" s="218">
        <f>BK90</f>
        <v>0</v>
      </c>
      <c r="K90" s="204"/>
      <c r="L90" s="209"/>
      <c r="M90" s="210"/>
      <c r="N90" s="211"/>
      <c r="O90" s="211"/>
      <c r="P90" s="212">
        <f>SUM(P91:P96)</f>
        <v>0</v>
      </c>
      <c r="Q90" s="211"/>
      <c r="R90" s="212">
        <f>SUM(R91:R96)</f>
        <v>0.17307479999999997</v>
      </c>
      <c r="S90" s="211"/>
      <c r="T90" s="213">
        <f>SUM(T91:T96)</f>
        <v>0</v>
      </c>
      <c r="AR90" s="214" t="s">
        <v>24</v>
      </c>
      <c r="AT90" s="215" t="s">
        <v>74</v>
      </c>
      <c r="AU90" s="215" t="s">
        <v>24</v>
      </c>
      <c r="AY90" s="214" t="s">
        <v>129</v>
      </c>
      <c r="BK90" s="216">
        <f>SUM(BK91:BK96)</f>
        <v>0</v>
      </c>
    </row>
    <row r="91" spans="2:65" s="1" customFormat="1" ht="16.5" customHeight="1">
      <c r="B91" s="44"/>
      <c r="C91" s="219" t="s">
        <v>24</v>
      </c>
      <c r="D91" s="219" t="s">
        <v>132</v>
      </c>
      <c r="E91" s="220" t="s">
        <v>133</v>
      </c>
      <c r="F91" s="221" t="s">
        <v>134</v>
      </c>
      <c r="G91" s="222" t="s">
        <v>135</v>
      </c>
      <c r="H91" s="223">
        <v>13.3</v>
      </c>
      <c r="I91" s="224"/>
      <c r="J91" s="225">
        <f>ROUND(I91*H91,2)</f>
        <v>0</v>
      </c>
      <c r="K91" s="221" t="s">
        <v>136</v>
      </c>
      <c r="L91" s="70"/>
      <c r="M91" s="226" t="s">
        <v>22</v>
      </c>
      <c r="N91" s="227" t="s">
        <v>47</v>
      </c>
      <c r="O91" s="45"/>
      <c r="P91" s="228">
        <f>O91*H91</f>
        <v>0</v>
      </c>
      <c r="Q91" s="228">
        <v>0.0015</v>
      </c>
      <c r="R91" s="228">
        <f>Q91*H91</f>
        <v>0.019950000000000002</v>
      </c>
      <c r="S91" s="228">
        <v>0</v>
      </c>
      <c r="T91" s="229">
        <f>S91*H91</f>
        <v>0</v>
      </c>
      <c r="AR91" s="22" t="s">
        <v>137</v>
      </c>
      <c r="AT91" s="22" t="s">
        <v>132</v>
      </c>
      <c r="AU91" s="22" t="s">
        <v>138</v>
      </c>
      <c r="AY91" s="22" t="s">
        <v>129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22" t="s">
        <v>138</v>
      </c>
      <c r="BK91" s="230">
        <f>ROUND(I91*H91,2)</f>
        <v>0</v>
      </c>
      <c r="BL91" s="22" t="s">
        <v>137</v>
      </c>
      <c r="BM91" s="22" t="s">
        <v>139</v>
      </c>
    </row>
    <row r="92" spans="2:47" s="1" customFormat="1" ht="13.5">
      <c r="B92" s="44"/>
      <c r="C92" s="72"/>
      <c r="D92" s="231" t="s">
        <v>140</v>
      </c>
      <c r="E92" s="72"/>
      <c r="F92" s="232" t="s">
        <v>141</v>
      </c>
      <c r="G92" s="72"/>
      <c r="H92" s="72"/>
      <c r="I92" s="189"/>
      <c r="J92" s="72"/>
      <c r="K92" s="72"/>
      <c r="L92" s="70"/>
      <c r="M92" s="233"/>
      <c r="N92" s="45"/>
      <c r="O92" s="45"/>
      <c r="P92" s="45"/>
      <c r="Q92" s="45"/>
      <c r="R92" s="45"/>
      <c r="S92" s="45"/>
      <c r="T92" s="93"/>
      <c r="AT92" s="22" t="s">
        <v>140</v>
      </c>
      <c r="AU92" s="22" t="s">
        <v>138</v>
      </c>
    </row>
    <row r="93" spans="2:51" s="11" customFormat="1" ht="13.5">
      <c r="B93" s="234"/>
      <c r="C93" s="235"/>
      <c r="D93" s="231" t="s">
        <v>142</v>
      </c>
      <c r="E93" s="236" t="s">
        <v>22</v>
      </c>
      <c r="F93" s="237" t="s">
        <v>143</v>
      </c>
      <c r="G93" s="235"/>
      <c r="H93" s="238">
        <v>13.3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AT93" s="244" t="s">
        <v>142</v>
      </c>
      <c r="AU93" s="244" t="s">
        <v>138</v>
      </c>
      <c r="AV93" s="11" t="s">
        <v>138</v>
      </c>
      <c r="AW93" s="11" t="s">
        <v>144</v>
      </c>
      <c r="AX93" s="11" t="s">
        <v>75</v>
      </c>
      <c r="AY93" s="244" t="s">
        <v>129</v>
      </c>
    </row>
    <row r="94" spans="2:65" s="1" customFormat="1" ht="16.5" customHeight="1">
      <c r="B94" s="44"/>
      <c r="C94" s="219" t="s">
        <v>138</v>
      </c>
      <c r="D94" s="219" t="s">
        <v>132</v>
      </c>
      <c r="E94" s="220" t="s">
        <v>145</v>
      </c>
      <c r="F94" s="221" t="s">
        <v>146</v>
      </c>
      <c r="G94" s="222" t="s">
        <v>147</v>
      </c>
      <c r="H94" s="223">
        <v>4.56</v>
      </c>
      <c r="I94" s="224"/>
      <c r="J94" s="225">
        <f>ROUND(I94*H94,2)</f>
        <v>0</v>
      </c>
      <c r="K94" s="221" t="s">
        <v>136</v>
      </c>
      <c r="L94" s="70"/>
      <c r="M94" s="226" t="s">
        <v>22</v>
      </c>
      <c r="N94" s="227" t="s">
        <v>47</v>
      </c>
      <c r="O94" s="45"/>
      <c r="P94" s="228">
        <f>O94*H94</f>
        <v>0</v>
      </c>
      <c r="Q94" s="228">
        <v>0.03358</v>
      </c>
      <c r="R94" s="228">
        <f>Q94*H94</f>
        <v>0.15312479999999998</v>
      </c>
      <c r="S94" s="228">
        <v>0</v>
      </c>
      <c r="T94" s="229">
        <f>S94*H94</f>
        <v>0</v>
      </c>
      <c r="AR94" s="22" t="s">
        <v>137</v>
      </c>
      <c r="AT94" s="22" t="s">
        <v>132</v>
      </c>
      <c r="AU94" s="22" t="s">
        <v>138</v>
      </c>
      <c r="AY94" s="22" t="s">
        <v>129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22" t="s">
        <v>138</v>
      </c>
      <c r="BK94" s="230">
        <f>ROUND(I94*H94,2)</f>
        <v>0</v>
      </c>
      <c r="BL94" s="22" t="s">
        <v>137</v>
      </c>
      <c r="BM94" s="22" t="s">
        <v>148</v>
      </c>
    </row>
    <row r="95" spans="2:47" s="1" customFormat="1" ht="13.5">
      <c r="B95" s="44"/>
      <c r="C95" s="72"/>
      <c r="D95" s="231" t="s">
        <v>140</v>
      </c>
      <c r="E95" s="72"/>
      <c r="F95" s="232" t="s">
        <v>149</v>
      </c>
      <c r="G95" s="72"/>
      <c r="H95" s="72"/>
      <c r="I95" s="189"/>
      <c r="J95" s="72"/>
      <c r="K95" s="72"/>
      <c r="L95" s="70"/>
      <c r="M95" s="233"/>
      <c r="N95" s="45"/>
      <c r="O95" s="45"/>
      <c r="P95" s="45"/>
      <c r="Q95" s="45"/>
      <c r="R95" s="45"/>
      <c r="S95" s="45"/>
      <c r="T95" s="93"/>
      <c r="AT95" s="22" t="s">
        <v>140</v>
      </c>
      <c r="AU95" s="22" t="s">
        <v>138</v>
      </c>
    </row>
    <row r="96" spans="2:51" s="11" customFormat="1" ht="13.5">
      <c r="B96" s="234"/>
      <c r="C96" s="235"/>
      <c r="D96" s="231" t="s">
        <v>142</v>
      </c>
      <c r="E96" s="236" t="s">
        <v>22</v>
      </c>
      <c r="F96" s="237" t="s">
        <v>150</v>
      </c>
      <c r="G96" s="235"/>
      <c r="H96" s="238">
        <v>4.56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AT96" s="244" t="s">
        <v>142</v>
      </c>
      <c r="AU96" s="244" t="s">
        <v>138</v>
      </c>
      <c r="AV96" s="11" t="s">
        <v>138</v>
      </c>
      <c r="AW96" s="11" t="s">
        <v>144</v>
      </c>
      <c r="AX96" s="11" t="s">
        <v>75</v>
      </c>
      <c r="AY96" s="244" t="s">
        <v>129</v>
      </c>
    </row>
    <row r="97" spans="2:63" s="10" customFormat="1" ht="29.85" customHeight="1">
      <c r="B97" s="203"/>
      <c r="C97" s="204"/>
      <c r="D97" s="205" t="s">
        <v>74</v>
      </c>
      <c r="E97" s="217" t="s">
        <v>151</v>
      </c>
      <c r="F97" s="217" t="s">
        <v>152</v>
      </c>
      <c r="G97" s="204"/>
      <c r="H97" s="204"/>
      <c r="I97" s="207"/>
      <c r="J97" s="218">
        <f>BK97</f>
        <v>0</v>
      </c>
      <c r="K97" s="204"/>
      <c r="L97" s="209"/>
      <c r="M97" s="210"/>
      <c r="N97" s="211"/>
      <c r="O97" s="211"/>
      <c r="P97" s="212">
        <f>P98+P107</f>
        <v>0</v>
      </c>
      <c r="Q97" s="211"/>
      <c r="R97" s="212">
        <f>R98+R107</f>
        <v>0.004501025</v>
      </c>
      <c r="S97" s="211"/>
      <c r="T97" s="213">
        <f>T98+T107</f>
        <v>0.28084</v>
      </c>
      <c r="AR97" s="214" t="s">
        <v>24</v>
      </c>
      <c r="AT97" s="215" t="s">
        <v>74</v>
      </c>
      <c r="AU97" s="215" t="s">
        <v>24</v>
      </c>
      <c r="AY97" s="214" t="s">
        <v>129</v>
      </c>
      <c r="BK97" s="216">
        <f>BK98+BK107</f>
        <v>0</v>
      </c>
    </row>
    <row r="98" spans="2:63" s="10" customFormat="1" ht="14.85" customHeight="1">
      <c r="B98" s="203"/>
      <c r="C98" s="204"/>
      <c r="D98" s="205" t="s">
        <v>74</v>
      </c>
      <c r="E98" s="217" t="s">
        <v>153</v>
      </c>
      <c r="F98" s="217" t="s">
        <v>154</v>
      </c>
      <c r="G98" s="204"/>
      <c r="H98" s="204"/>
      <c r="I98" s="207"/>
      <c r="J98" s="218">
        <f>BK98</f>
        <v>0</v>
      </c>
      <c r="K98" s="204"/>
      <c r="L98" s="209"/>
      <c r="M98" s="210"/>
      <c r="N98" s="211"/>
      <c r="O98" s="211"/>
      <c r="P98" s="212">
        <f>SUM(P99:P106)</f>
        <v>0</v>
      </c>
      <c r="Q98" s="211"/>
      <c r="R98" s="212">
        <f>SUM(R99:R106)</f>
        <v>0.004501025</v>
      </c>
      <c r="S98" s="211"/>
      <c r="T98" s="213">
        <f>SUM(T99:T106)</f>
        <v>0</v>
      </c>
      <c r="AR98" s="214" t="s">
        <v>24</v>
      </c>
      <c r="AT98" s="215" t="s">
        <v>74</v>
      </c>
      <c r="AU98" s="215" t="s">
        <v>138</v>
      </c>
      <c r="AY98" s="214" t="s">
        <v>129</v>
      </c>
      <c r="BK98" s="216">
        <f>SUM(BK99:BK106)</f>
        <v>0</v>
      </c>
    </row>
    <row r="99" spans="2:65" s="1" customFormat="1" ht="16.5" customHeight="1">
      <c r="B99" s="44"/>
      <c r="C99" s="219" t="s">
        <v>155</v>
      </c>
      <c r="D99" s="219" t="s">
        <v>132</v>
      </c>
      <c r="E99" s="220" t="s">
        <v>156</v>
      </c>
      <c r="F99" s="221" t="s">
        <v>157</v>
      </c>
      <c r="G99" s="222" t="s">
        <v>147</v>
      </c>
      <c r="H99" s="223">
        <v>113.95</v>
      </c>
      <c r="I99" s="224"/>
      <c r="J99" s="225">
        <f>ROUND(I99*H99,2)</f>
        <v>0</v>
      </c>
      <c r="K99" s="221" t="s">
        <v>136</v>
      </c>
      <c r="L99" s="70"/>
      <c r="M99" s="226" t="s">
        <v>22</v>
      </c>
      <c r="N99" s="227" t="s">
        <v>47</v>
      </c>
      <c r="O99" s="45"/>
      <c r="P99" s="228">
        <f>O99*H99</f>
        <v>0</v>
      </c>
      <c r="Q99" s="228">
        <v>3.95E-05</v>
      </c>
      <c r="R99" s="228">
        <f>Q99*H99</f>
        <v>0.004501025</v>
      </c>
      <c r="S99" s="228">
        <v>0</v>
      </c>
      <c r="T99" s="229">
        <f>S99*H99</f>
        <v>0</v>
      </c>
      <c r="AR99" s="22" t="s">
        <v>137</v>
      </c>
      <c r="AT99" s="22" t="s">
        <v>132</v>
      </c>
      <c r="AU99" s="22" t="s">
        <v>155</v>
      </c>
      <c r="AY99" s="22" t="s">
        <v>129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22" t="s">
        <v>138</v>
      </c>
      <c r="BK99" s="230">
        <f>ROUND(I99*H99,2)</f>
        <v>0</v>
      </c>
      <c r="BL99" s="22" t="s">
        <v>137</v>
      </c>
      <c r="BM99" s="22" t="s">
        <v>158</v>
      </c>
    </row>
    <row r="100" spans="2:47" s="1" customFormat="1" ht="13.5">
      <c r="B100" s="44"/>
      <c r="C100" s="72"/>
      <c r="D100" s="231" t="s">
        <v>140</v>
      </c>
      <c r="E100" s="72"/>
      <c r="F100" s="232" t="s">
        <v>159</v>
      </c>
      <c r="G100" s="72"/>
      <c r="H100" s="72"/>
      <c r="I100" s="189"/>
      <c r="J100" s="72"/>
      <c r="K100" s="72"/>
      <c r="L100" s="70"/>
      <c r="M100" s="233"/>
      <c r="N100" s="45"/>
      <c r="O100" s="45"/>
      <c r="P100" s="45"/>
      <c r="Q100" s="45"/>
      <c r="R100" s="45"/>
      <c r="S100" s="45"/>
      <c r="T100" s="93"/>
      <c r="AT100" s="22" t="s">
        <v>140</v>
      </c>
      <c r="AU100" s="22" t="s">
        <v>155</v>
      </c>
    </row>
    <row r="101" spans="2:51" s="11" customFormat="1" ht="13.5">
      <c r="B101" s="234"/>
      <c r="C101" s="235"/>
      <c r="D101" s="231" t="s">
        <v>142</v>
      </c>
      <c r="E101" s="236" t="s">
        <v>22</v>
      </c>
      <c r="F101" s="237" t="s">
        <v>160</v>
      </c>
      <c r="G101" s="235"/>
      <c r="H101" s="238">
        <v>11.11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AT101" s="244" t="s">
        <v>142</v>
      </c>
      <c r="AU101" s="244" t="s">
        <v>155</v>
      </c>
      <c r="AV101" s="11" t="s">
        <v>138</v>
      </c>
      <c r="AW101" s="11" t="s">
        <v>144</v>
      </c>
      <c r="AX101" s="11" t="s">
        <v>75</v>
      </c>
      <c r="AY101" s="244" t="s">
        <v>129</v>
      </c>
    </row>
    <row r="102" spans="2:51" s="11" customFormat="1" ht="13.5">
      <c r="B102" s="234"/>
      <c r="C102" s="235"/>
      <c r="D102" s="231" t="s">
        <v>142</v>
      </c>
      <c r="E102" s="236" t="s">
        <v>22</v>
      </c>
      <c r="F102" s="237" t="s">
        <v>161</v>
      </c>
      <c r="G102" s="235"/>
      <c r="H102" s="238">
        <v>38.17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AT102" s="244" t="s">
        <v>142</v>
      </c>
      <c r="AU102" s="244" t="s">
        <v>155</v>
      </c>
      <c r="AV102" s="11" t="s">
        <v>138</v>
      </c>
      <c r="AW102" s="11" t="s">
        <v>144</v>
      </c>
      <c r="AX102" s="11" t="s">
        <v>75</v>
      </c>
      <c r="AY102" s="244" t="s">
        <v>129</v>
      </c>
    </row>
    <row r="103" spans="2:51" s="11" customFormat="1" ht="13.5">
      <c r="B103" s="234"/>
      <c r="C103" s="235"/>
      <c r="D103" s="231" t="s">
        <v>142</v>
      </c>
      <c r="E103" s="236" t="s">
        <v>22</v>
      </c>
      <c r="F103" s="237" t="s">
        <v>162</v>
      </c>
      <c r="G103" s="235"/>
      <c r="H103" s="238">
        <v>37.09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142</v>
      </c>
      <c r="AU103" s="244" t="s">
        <v>155</v>
      </c>
      <c r="AV103" s="11" t="s">
        <v>138</v>
      </c>
      <c r="AW103" s="11" t="s">
        <v>144</v>
      </c>
      <c r="AX103" s="11" t="s">
        <v>75</v>
      </c>
      <c r="AY103" s="244" t="s">
        <v>129</v>
      </c>
    </row>
    <row r="104" spans="2:51" s="11" customFormat="1" ht="13.5">
      <c r="B104" s="234"/>
      <c r="C104" s="235"/>
      <c r="D104" s="231" t="s">
        <v>142</v>
      </c>
      <c r="E104" s="236" t="s">
        <v>22</v>
      </c>
      <c r="F104" s="237" t="s">
        <v>163</v>
      </c>
      <c r="G104" s="235"/>
      <c r="H104" s="238">
        <v>10.41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AT104" s="244" t="s">
        <v>142</v>
      </c>
      <c r="AU104" s="244" t="s">
        <v>155</v>
      </c>
      <c r="AV104" s="11" t="s">
        <v>138</v>
      </c>
      <c r="AW104" s="11" t="s">
        <v>144</v>
      </c>
      <c r="AX104" s="11" t="s">
        <v>75</v>
      </c>
      <c r="AY104" s="244" t="s">
        <v>129</v>
      </c>
    </row>
    <row r="105" spans="2:51" s="11" customFormat="1" ht="13.5">
      <c r="B105" s="234"/>
      <c r="C105" s="235"/>
      <c r="D105" s="231" t="s">
        <v>142</v>
      </c>
      <c r="E105" s="236" t="s">
        <v>22</v>
      </c>
      <c r="F105" s="237" t="s">
        <v>164</v>
      </c>
      <c r="G105" s="235"/>
      <c r="H105" s="238">
        <v>10.41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AT105" s="244" t="s">
        <v>142</v>
      </c>
      <c r="AU105" s="244" t="s">
        <v>155</v>
      </c>
      <c r="AV105" s="11" t="s">
        <v>138</v>
      </c>
      <c r="AW105" s="11" t="s">
        <v>144</v>
      </c>
      <c r="AX105" s="11" t="s">
        <v>75</v>
      </c>
      <c r="AY105" s="244" t="s">
        <v>129</v>
      </c>
    </row>
    <row r="106" spans="2:51" s="11" customFormat="1" ht="13.5">
      <c r="B106" s="234"/>
      <c r="C106" s="235"/>
      <c r="D106" s="231" t="s">
        <v>142</v>
      </c>
      <c r="E106" s="236" t="s">
        <v>22</v>
      </c>
      <c r="F106" s="237" t="s">
        <v>165</v>
      </c>
      <c r="G106" s="235"/>
      <c r="H106" s="238">
        <v>6.76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AT106" s="244" t="s">
        <v>142</v>
      </c>
      <c r="AU106" s="244" t="s">
        <v>155</v>
      </c>
      <c r="AV106" s="11" t="s">
        <v>138</v>
      </c>
      <c r="AW106" s="11" t="s">
        <v>144</v>
      </c>
      <c r="AX106" s="11" t="s">
        <v>75</v>
      </c>
      <c r="AY106" s="244" t="s">
        <v>129</v>
      </c>
    </row>
    <row r="107" spans="2:63" s="10" customFormat="1" ht="22.3" customHeight="1">
      <c r="B107" s="203"/>
      <c r="C107" s="204"/>
      <c r="D107" s="205" t="s">
        <v>74</v>
      </c>
      <c r="E107" s="217" t="s">
        <v>166</v>
      </c>
      <c r="F107" s="217" t="s">
        <v>167</v>
      </c>
      <c r="G107" s="204"/>
      <c r="H107" s="204"/>
      <c r="I107" s="207"/>
      <c r="J107" s="218">
        <f>BK107</f>
        <v>0</v>
      </c>
      <c r="K107" s="204"/>
      <c r="L107" s="209"/>
      <c r="M107" s="210"/>
      <c r="N107" s="211"/>
      <c r="O107" s="211"/>
      <c r="P107" s="212">
        <f>SUM(P108:P112)</f>
        <v>0</v>
      </c>
      <c r="Q107" s="211"/>
      <c r="R107" s="212">
        <f>SUM(R108:R112)</f>
        <v>0</v>
      </c>
      <c r="S107" s="211"/>
      <c r="T107" s="213">
        <f>SUM(T108:T112)</f>
        <v>0.28084</v>
      </c>
      <c r="AR107" s="214" t="s">
        <v>24</v>
      </c>
      <c r="AT107" s="215" t="s">
        <v>74</v>
      </c>
      <c r="AU107" s="215" t="s">
        <v>138</v>
      </c>
      <c r="AY107" s="214" t="s">
        <v>129</v>
      </c>
      <c r="BK107" s="216">
        <f>SUM(BK108:BK112)</f>
        <v>0</v>
      </c>
    </row>
    <row r="108" spans="2:65" s="1" customFormat="1" ht="16.5" customHeight="1">
      <c r="B108" s="44"/>
      <c r="C108" s="219" t="s">
        <v>137</v>
      </c>
      <c r="D108" s="219" t="s">
        <v>132</v>
      </c>
      <c r="E108" s="220" t="s">
        <v>168</v>
      </c>
      <c r="F108" s="221" t="s">
        <v>169</v>
      </c>
      <c r="G108" s="222" t="s">
        <v>147</v>
      </c>
      <c r="H108" s="223">
        <v>2.305</v>
      </c>
      <c r="I108" s="224"/>
      <c r="J108" s="225">
        <f>ROUND(I108*H108,2)</f>
        <v>0</v>
      </c>
      <c r="K108" s="221" t="s">
        <v>136</v>
      </c>
      <c r="L108" s="70"/>
      <c r="M108" s="226" t="s">
        <v>22</v>
      </c>
      <c r="N108" s="227" t="s">
        <v>47</v>
      </c>
      <c r="O108" s="45"/>
      <c r="P108" s="228">
        <f>O108*H108</f>
        <v>0</v>
      </c>
      <c r="Q108" s="228">
        <v>0</v>
      </c>
      <c r="R108" s="228">
        <f>Q108*H108</f>
        <v>0</v>
      </c>
      <c r="S108" s="228">
        <v>0.063</v>
      </c>
      <c r="T108" s="229">
        <f>S108*H108</f>
        <v>0.145215</v>
      </c>
      <c r="AR108" s="22" t="s">
        <v>137</v>
      </c>
      <c r="AT108" s="22" t="s">
        <v>132</v>
      </c>
      <c r="AU108" s="22" t="s">
        <v>155</v>
      </c>
      <c r="AY108" s="22" t="s">
        <v>129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2" t="s">
        <v>138</v>
      </c>
      <c r="BK108" s="230">
        <f>ROUND(I108*H108,2)</f>
        <v>0</v>
      </c>
      <c r="BL108" s="22" t="s">
        <v>137</v>
      </c>
      <c r="BM108" s="22" t="s">
        <v>170</v>
      </c>
    </row>
    <row r="109" spans="2:47" s="1" customFormat="1" ht="13.5">
      <c r="B109" s="44"/>
      <c r="C109" s="72"/>
      <c r="D109" s="231" t="s">
        <v>140</v>
      </c>
      <c r="E109" s="72"/>
      <c r="F109" s="232" t="s">
        <v>171</v>
      </c>
      <c r="G109" s="72"/>
      <c r="H109" s="72"/>
      <c r="I109" s="189"/>
      <c r="J109" s="72"/>
      <c r="K109" s="72"/>
      <c r="L109" s="70"/>
      <c r="M109" s="233"/>
      <c r="N109" s="45"/>
      <c r="O109" s="45"/>
      <c r="P109" s="45"/>
      <c r="Q109" s="45"/>
      <c r="R109" s="45"/>
      <c r="S109" s="45"/>
      <c r="T109" s="93"/>
      <c r="AT109" s="22" t="s">
        <v>140</v>
      </c>
      <c r="AU109" s="22" t="s">
        <v>155</v>
      </c>
    </row>
    <row r="110" spans="2:51" s="11" customFormat="1" ht="13.5">
      <c r="B110" s="234"/>
      <c r="C110" s="235"/>
      <c r="D110" s="231" t="s">
        <v>142</v>
      </c>
      <c r="E110" s="236" t="s">
        <v>22</v>
      </c>
      <c r="F110" s="237" t="s">
        <v>172</v>
      </c>
      <c r="G110" s="235"/>
      <c r="H110" s="238">
        <v>2.3052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AT110" s="244" t="s">
        <v>142</v>
      </c>
      <c r="AU110" s="244" t="s">
        <v>155</v>
      </c>
      <c r="AV110" s="11" t="s">
        <v>138</v>
      </c>
      <c r="AW110" s="11" t="s">
        <v>144</v>
      </c>
      <c r="AX110" s="11" t="s">
        <v>24</v>
      </c>
      <c r="AY110" s="244" t="s">
        <v>129</v>
      </c>
    </row>
    <row r="111" spans="2:65" s="1" customFormat="1" ht="16.5" customHeight="1">
      <c r="B111" s="44"/>
      <c r="C111" s="219" t="s">
        <v>173</v>
      </c>
      <c r="D111" s="219" t="s">
        <v>132</v>
      </c>
      <c r="E111" s="220" t="s">
        <v>174</v>
      </c>
      <c r="F111" s="221" t="s">
        <v>175</v>
      </c>
      <c r="G111" s="222" t="s">
        <v>147</v>
      </c>
      <c r="H111" s="223">
        <v>5.425</v>
      </c>
      <c r="I111" s="224"/>
      <c r="J111" s="225">
        <f>ROUND(I111*H111,2)</f>
        <v>0</v>
      </c>
      <c r="K111" s="221" t="s">
        <v>136</v>
      </c>
      <c r="L111" s="70"/>
      <c r="M111" s="226" t="s">
        <v>22</v>
      </c>
      <c r="N111" s="227" t="s">
        <v>47</v>
      </c>
      <c r="O111" s="45"/>
      <c r="P111" s="228">
        <f>O111*H111</f>
        <v>0</v>
      </c>
      <c r="Q111" s="228">
        <v>0</v>
      </c>
      <c r="R111" s="228">
        <f>Q111*H111</f>
        <v>0</v>
      </c>
      <c r="S111" s="228">
        <v>0.025</v>
      </c>
      <c r="T111" s="229">
        <f>S111*H111</f>
        <v>0.135625</v>
      </c>
      <c r="AR111" s="22" t="s">
        <v>137</v>
      </c>
      <c r="AT111" s="22" t="s">
        <v>132</v>
      </c>
      <c r="AU111" s="22" t="s">
        <v>155</v>
      </c>
      <c r="AY111" s="22" t="s">
        <v>129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22" t="s">
        <v>138</v>
      </c>
      <c r="BK111" s="230">
        <f>ROUND(I111*H111,2)</f>
        <v>0</v>
      </c>
      <c r="BL111" s="22" t="s">
        <v>137</v>
      </c>
      <c r="BM111" s="22" t="s">
        <v>176</v>
      </c>
    </row>
    <row r="112" spans="2:51" s="11" customFormat="1" ht="13.5">
      <c r="B112" s="234"/>
      <c r="C112" s="235"/>
      <c r="D112" s="231" t="s">
        <v>142</v>
      </c>
      <c r="E112" s="236" t="s">
        <v>22</v>
      </c>
      <c r="F112" s="237" t="s">
        <v>177</v>
      </c>
      <c r="G112" s="235"/>
      <c r="H112" s="238">
        <v>5.4252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142</v>
      </c>
      <c r="AU112" s="244" t="s">
        <v>155</v>
      </c>
      <c r="AV112" s="11" t="s">
        <v>138</v>
      </c>
      <c r="AW112" s="11" t="s">
        <v>144</v>
      </c>
      <c r="AX112" s="11" t="s">
        <v>24</v>
      </c>
      <c r="AY112" s="244" t="s">
        <v>129</v>
      </c>
    </row>
    <row r="113" spans="2:63" s="10" customFormat="1" ht="29.85" customHeight="1">
      <c r="B113" s="203"/>
      <c r="C113" s="204"/>
      <c r="D113" s="205" t="s">
        <v>74</v>
      </c>
      <c r="E113" s="217" t="s">
        <v>178</v>
      </c>
      <c r="F113" s="217" t="s">
        <v>179</v>
      </c>
      <c r="G113" s="204"/>
      <c r="H113" s="204"/>
      <c r="I113" s="207"/>
      <c r="J113" s="218">
        <f>BK113</f>
        <v>0</v>
      </c>
      <c r="K113" s="204"/>
      <c r="L113" s="209"/>
      <c r="M113" s="210"/>
      <c r="N113" s="211"/>
      <c r="O113" s="211"/>
      <c r="P113" s="212">
        <f>SUM(P114:P123)</f>
        <v>0</v>
      </c>
      <c r="Q113" s="211"/>
      <c r="R113" s="212">
        <f>SUM(R114:R123)</f>
        <v>0</v>
      </c>
      <c r="S113" s="211"/>
      <c r="T113" s="213">
        <f>SUM(T114:T123)</f>
        <v>0</v>
      </c>
      <c r="AR113" s="214" t="s">
        <v>24</v>
      </c>
      <c r="AT113" s="215" t="s">
        <v>74</v>
      </c>
      <c r="AU113" s="215" t="s">
        <v>24</v>
      </c>
      <c r="AY113" s="214" t="s">
        <v>129</v>
      </c>
      <c r="BK113" s="216">
        <f>SUM(BK114:BK123)</f>
        <v>0</v>
      </c>
    </row>
    <row r="114" spans="2:65" s="1" customFormat="1" ht="25.5" customHeight="1">
      <c r="B114" s="44"/>
      <c r="C114" s="219" t="s">
        <v>130</v>
      </c>
      <c r="D114" s="219" t="s">
        <v>132</v>
      </c>
      <c r="E114" s="220" t="s">
        <v>180</v>
      </c>
      <c r="F114" s="221" t="s">
        <v>181</v>
      </c>
      <c r="G114" s="222" t="s">
        <v>182</v>
      </c>
      <c r="H114" s="223">
        <v>1.668</v>
      </c>
      <c r="I114" s="224"/>
      <c r="J114" s="225">
        <f>ROUND(I114*H114,2)</f>
        <v>0</v>
      </c>
      <c r="K114" s="221" t="s">
        <v>136</v>
      </c>
      <c r="L114" s="70"/>
      <c r="M114" s="226" t="s">
        <v>22</v>
      </c>
      <c r="N114" s="227" t="s">
        <v>47</v>
      </c>
      <c r="O114" s="45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AR114" s="22" t="s">
        <v>137</v>
      </c>
      <c r="AT114" s="22" t="s">
        <v>132</v>
      </c>
      <c r="AU114" s="22" t="s">
        <v>138</v>
      </c>
      <c r="AY114" s="22" t="s">
        <v>129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22" t="s">
        <v>138</v>
      </c>
      <c r="BK114" s="230">
        <f>ROUND(I114*H114,2)</f>
        <v>0</v>
      </c>
      <c r="BL114" s="22" t="s">
        <v>137</v>
      </c>
      <c r="BM114" s="22" t="s">
        <v>183</v>
      </c>
    </row>
    <row r="115" spans="2:47" s="1" customFormat="1" ht="13.5">
      <c r="B115" s="44"/>
      <c r="C115" s="72"/>
      <c r="D115" s="231" t="s">
        <v>140</v>
      </c>
      <c r="E115" s="72"/>
      <c r="F115" s="232" t="s">
        <v>184</v>
      </c>
      <c r="G115" s="72"/>
      <c r="H115" s="72"/>
      <c r="I115" s="189"/>
      <c r="J115" s="72"/>
      <c r="K115" s="72"/>
      <c r="L115" s="70"/>
      <c r="M115" s="233"/>
      <c r="N115" s="45"/>
      <c r="O115" s="45"/>
      <c r="P115" s="45"/>
      <c r="Q115" s="45"/>
      <c r="R115" s="45"/>
      <c r="S115" s="45"/>
      <c r="T115" s="93"/>
      <c r="AT115" s="22" t="s">
        <v>140</v>
      </c>
      <c r="AU115" s="22" t="s">
        <v>138</v>
      </c>
    </row>
    <row r="116" spans="2:65" s="1" customFormat="1" ht="25.5" customHeight="1">
      <c r="B116" s="44"/>
      <c r="C116" s="219" t="s">
        <v>185</v>
      </c>
      <c r="D116" s="219" t="s">
        <v>132</v>
      </c>
      <c r="E116" s="220" t="s">
        <v>186</v>
      </c>
      <c r="F116" s="221" t="s">
        <v>187</v>
      </c>
      <c r="G116" s="222" t="s">
        <v>182</v>
      </c>
      <c r="H116" s="223">
        <v>1.668</v>
      </c>
      <c r="I116" s="224"/>
      <c r="J116" s="225">
        <f>ROUND(I116*H116,2)</f>
        <v>0</v>
      </c>
      <c r="K116" s="221" t="s">
        <v>136</v>
      </c>
      <c r="L116" s="70"/>
      <c r="M116" s="226" t="s">
        <v>22</v>
      </c>
      <c r="N116" s="227" t="s">
        <v>47</v>
      </c>
      <c r="O116" s="45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22" t="s">
        <v>137</v>
      </c>
      <c r="AT116" s="22" t="s">
        <v>132</v>
      </c>
      <c r="AU116" s="22" t="s">
        <v>138</v>
      </c>
      <c r="AY116" s="22" t="s">
        <v>129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22" t="s">
        <v>138</v>
      </c>
      <c r="BK116" s="230">
        <f>ROUND(I116*H116,2)</f>
        <v>0</v>
      </c>
      <c r="BL116" s="22" t="s">
        <v>137</v>
      </c>
      <c r="BM116" s="22" t="s">
        <v>188</v>
      </c>
    </row>
    <row r="117" spans="2:47" s="1" customFormat="1" ht="13.5">
      <c r="B117" s="44"/>
      <c r="C117" s="72"/>
      <c r="D117" s="231" t="s">
        <v>140</v>
      </c>
      <c r="E117" s="72"/>
      <c r="F117" s="232" t="s">
        <v>189</v>
      </c>
      <c r="G117" s="72"/>
      <c r="H117" s="72"/>
      <c r="I117" s="189"/>
      <c r="J117" s="72"/>
      <c r="K117" s="72"/>
      <c r="L117" s="70"/>
      <c r="M117" s="233"/>
      <c r="N117" s="45"/>
      <c r="O117" s="45"/>
      <c r="P117" s="45"/>
      <c r="Q117" s="45"/>
      <c r="R117" s="45"/>
      <c r="S117" s="45"/>
      <c r="T117" s="93"/>
      <c r="AT117" s="22" t="s">
        <v>140</v>
      </c>
      <c r="AU117" s="22" t="s">
        <v>138</v>
      </c>
    </row>
    <row r="118" spans="2:65" s="1" customFormat="1" ht="25.5" customHeight="1">
      <c r="B118" s="44"/>
      <c r="C118" s="219" t="s">
        <v>190</v>
      </c>
      <c r="D118" s="219" t="s">
        <v>132</v>
      </c>
      <c r="E118" s="220" t="s">
        <v>191</v>
      </c>
      <c r="F118" s="221" t="s">
        <v>192</v>
      </c>
      <c r="G118" s="222" t="s">
        <v>182</v>
      </c>
      <c r="H118" s="223">
        <v>38.364</v>
      </c>
      <c r="I118" s="224"/>
      <c r="J118" s="225">
        <f>ROUND(I118*H118,2)</f>
        <v>0</v>
      </c>
      <c r="K118" s="221" t="s">
        <v>136</v>
      </c>
      <c r="L118" s="70"/>
      <c r="M118" s="226" t="s">
        <v>22</v>
      </c>
      <c r="N118" s="227" t="s">
        <v>47</v>
      </c>
      <c r="O118" s="45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AR118" s="22" t="s">
        <v>137</v>
      </c>
      <c r="AT118" s="22" t="s">
        <v>132</v>
      </c>
      <c r="AU118" s="22" t="s">
        <v>138</v>
      </c>
      <c r="AY118" s="22" t="s">
        <v>129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22" t="s">
        <v>138</v>
      </c>
      <c r="BK118" s="230">
        <f>ROUND(I118*H118,2)</f>
        <v>0</v>
      </c>
      <c r="BL118" s="22" t="s">
        <v>137</v>
      </c>
      <c r="BM118" s="22" t="s">
        <v>193</v>
      </c>
    </row>
    <row r="119" spans="2:47" s="1" customFormat="1" ht="13.5">
      <c r="B119" s="44"/>
      <c r="C119" s="72"/>
      <c r="D119" s="231" t="s">
        <v>140</v>
      </c>
      <c r="E119" s="72"/>
      <c r="F119" s="232" t="s">
        <v>194</v>
      </c>
      <c r="G119" s="72"/>
      <c r="H119" s="72"/>
      <c r="I119" s="189"/>
      <c r="J119" s="72"/>
      <c r="K119" s="72"/>
      <c r="L119" s="70"/>
      <c r="M119" s="233"/>
      <c r="N119" s="45"/>
      <c r="O119" s="45"/>
      <c r="P119" s="45"/>
      <c r="Q119" s="45"/>
      <c r="R119" s="45"/>
      <c r="S119" s="45"/>
      <c r="T119" s="93"/>
      <c r="AT119" s="22" t="s">
        <v>140</v>
      </c>
      <c r="AU119" s="22" t="s">
        <v>138</v>
      </c>
    </row>
    <row r="120" spans="2:47" s="1" customFormat="1" ht="13.5">
      <c r="B120" s="44"/>
      <c r="C120" s="72"/>
      <c r="D120" s="231" t="s">
        <v>195</v>
      </c>
      <c r="E120" s="72"/>
      <c r="F120" s="245" t="s">
        <v>196</v>
      </c>
      <c r="G120" s="72"/>
      <c r="H120" s="72"/>
      <c r="I120" s="189"/>
      <c r="J120" s="72"/>
      <c r="K120" s="72"/>
      <c r="L120" s="70"/>
      <c r="M120" s="233"/>
      <c r="N120" s="45"/>
      <c r="O120" s="45"/>
      <c r="P120" s="45"/>
      <c r="Q120" s="45"/>
      <c r="R120" s="45"/>
      <c r="S120" s="45"/>
      <c r="T120" s="93"/>
      <c r="AT120" s="22" t="s">
        <v>195</v>
      </c>
      <c r="AU120" s="22" t="s">
        <v>138</v>
      </c>
    </row>
    <row r="121" spans="2:51" s="11" customFormat="1" ht="13.5">
      <c r="B121" s="234"/>
      <c r="C121" s="235"/>
      <c r="D121" s="231" t="s">
        <v>142</v>
      </c>
      <c r="E121" s="235"/>
      <c r="F121" s="237" t="s">
        <v>197</v>
      </c>
      <c r="G121" s="235"/>
      <c r="H121" s="238">
        <v>38.364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AT121" s="244" t="s">
        <v>142</v>
      </c>
      <c r="AU121" s="244" t="s">
        <v>138</v>
      </c>
      <c r="AV121" s="11" t="s">
        <v>138</v>
      </c>
      <c r="AW121" s="11" t="s">
        <v>6</v>
      </c>
      <c r="AX121" s="11" t="s">
        <v>24</v>
      </c>
      <c r="AY121" s="244" t="s">
        <v>129</v>
      </c>
    </row>
    <row r="122" spans="2:65" s="1" customFormat="1" ht="16.5" customHeight="1">
      <c r="B122" s="44"/>
      <c r="C122" s="219" t="s">
        <v>151</v>
      </c>
      <c r="D122" s="219" t="s">
        <v>132</v>
      </c>
      <c r="E122" s="220" t="s">
        <v>198</v>
      </c>
      <c r="F122" s="221" t="s">
        <v>199</v>
      </c>
      <c r="G122" s="222" t="s">
        <v>182</v>
      </c>
      <c r="H122" s="223">
        <v>1.668</v>
      </c>
      <c r="I122" s="224"/>
      <c r="J122" s="225">
        <f>ROUND(I122*H122,2)</f>
        <v>0</v>
      </c>
      <c r="K122" s="221" t="s">
        <v>136</v>
      </c>
      <c r="L122" s="70"/>
      <c r="M122" s="226" t="s">
        <v>22</v>
      </c>
      <c r="N122" s="227" t="s">
        <v>47</v>
      </c>
      <c r="O122" s="45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AR122" s="22" t="s">
        <v>137</v>
      </c>
      <c r="AT122" s="22" t="s">
        <v>132</v>
      </c>
      <c r="AU122" s="22" t="s">
        <v>138</v>
      </c>
      <c r="AY122" s="22" t="s">
        <v>129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22" t="s">
        <v>138</v>
      </c>
      <c r="BK122" s="230">
        <f>ROUND(I122*H122,2)</f>
        <v>0</v>
      </c>
      <c r="BL122" s="22" t="s">
        <v>137</v>
      </c>
      <c r="BM122" s="22" t="s">
        <v>200</v>
      </c>
    </row>
    <row r="123" spans="2:47" s="1" customFormat="1" ht="13.5">
      <c r="B123" s="44"/>
      <c r="C123" s="72"/>
      <c r="D123" s="231" t="s">
        <v>140</v>
      </c>
      <c r="E123" s="72"/>
      <c r="F123" s="232" t="s">
        <v>201</v>
      </c>
      <c r="G123" s="72"/>
      <c r="H123" s="72"/>
      <c r="I123" s="189"/>
      <c r="J123" s="72"/>
      <c r="K123" s="72"/>
      <c r="L123" s="70"/>
      <c r="M123" s="233"/>
      <c r="N123" s="45"/>
      <c r="O123" s="45"/>
      <c r="P123" s="45"/>
      <c r="Q123" s="45"/>
      <c r="R123" s="45"/>
      <c r="S123" s="45"/>
      <c r="T123" s="93"/>
      <c r="AT123" s="22" t="s">
        <v>140</v>
      </c>
      <c r="AU123" s="22" t="s">
        <v>138</v>
      </c>
    </row>
    <row r="124" spans="2:63" s="10" customFormat="1" ht="29.85" customHeight="1">
      <c r="B124" s="203"/>
      <c r="C124" s="204"/>
      <c r="D124" s="205" t="s">
        <v>74</v>
      </c>
      <c r="E124" s="217" t="s">
        <v>202</v>
      </c>
      <c r="F124" s="217" t="s">
        <v>203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SUM(P125:P126)</f>
        <v>0</v>
      </c>
      <c r="Q124" s="211"/>
      <c r="R124" s="212">
        <f>SUM(R125:R126)</f>
        <v>0</v>
      </c>
      <c r="S124" s="211"/>
      <c r="T124" s="213">
        <f>SUM(T125:T126)</f>
        <v>0</v>
      </c>
      <c r="AR124" s="214" t="s">
        <v>24</v>
      </c>
      <c r="AT124" s="215" t="s">
        <v>74</v>
      </c>
      <c r="AU124" s="215" t="s">
        <v>24</v>
      </c>
      <c r="AY124" s="214" t="s">
        <v>129</v>
      </c>
      <c r="BK124" s="216">
        <f>SUM(BK125:BK126)</f>
        <v>0</v>
      </c>
    </row>
    <row r="125" spans="2:65" s="1" customFormat="1" ht="16.5" customHeight="1">
      <c r="B125" s="44"/>
      <c r="C125" s="219" t="s">
        <v>29</v>
      </c>
      <c r="D125" s="219" t="s">
        <v>132</v>
      </c>
      <c r="E125" s="220" t="s">
        <v>204</v>
      </c>
      <c r="F125" s="221" t="s">
        <v>205</v>
      </c>
      <c r="G125" s="222" t="s">
        <v>182</v>
      </c>
      <c r="H125" s="223">
        <v>0.178</v>
      </c>
      <c r="I125" s="224"/>
      <c r="J125" s="225">
        <f>ROUND(I125*H125,2)</f>
        <v>0</v>
      </c>
      <c r="K125" s="221" t="s">
        <v>136</v>
      </c>
      <c r="L125" s="70"/>
      <c r="M125" s="226" t="s">
        <v>22</v>
      </c>
      <c r="N125" s="227" t="s">
        <v>47</v>
      </c>
      <c r="O125" s="45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AR125" s="22" t="s">
        <v>137</v>
      </c>
      <c r="AT125" s="22" t="s">
        <v>132</v>
      </c>
      <c r="AU125" s="22" t="s">
        <v>138</v>
      </c>
      <c r="AY125" s="22" t="s">
        <v>129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22" t="s">
        <v>138</v>
      </c>
      <c r="BK125" s="230">
        <f>ROUND(I125*H125,2)</f>
        <v>0</v>
      </c>
      <c r="BL125" s="22" t="s">
        <v>137</v>
      </c>
      <c r="BM125" s="22" t="s">
        <v>206</v>
      </c>
    </row>
    <row r="126" spans="2:47" s="1" customFormat="1" ht="13.5">
      <c r="B126" s="44"/>
      <c r="C126" s="72"/>
      <c r="D126" s="231" t="s">
        <v>140</v>
      </c>
      <c r="E126" s="72"/>
      <c r="F126" s="232" t="s">
        <v>207</v>
      </c>
      <c r="G126" s="72"/>
      <c r="H126" s="72"/>
      <c r="I126" s="189"/>
      <c r="J126" s="72"/>
      <c r="K126" s="72"/>
      <c r="L126" s="70"/>
      <c r="M126" s="233"/>
      <c r="N126" s="45"/>
      <c r="O126" s="45"/>
      <c r="P126" s="45"/>
      <c r="Q126" s="45"/>
      <c r="R126" s="45"/>
      <c r="S126" s="45"/>
      <c r="T126" s="93"/>
      <c r="AT126" s="22" t="s">
        <v>140</v>
      </c>
      <c r="AU126" s="22" t="s">
        <v>138</v>
      </c>
    </row>
    <row r="127" spans="2:63" s="10" customFormat="1" ht="37.4" customHeight="1">
      <c r="B127" s="203"/>
      <c r="C127" s="204"/>
      <c r="D127" s="205" t="s">
        <v>74</v>
      </c>
      <c r="E127" s="206" t="s">
        <v>208</v>
      </c>
      <c r="F127" s="206" t="s">
        <v>209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P128+P141+P276+P284</f>
        <v>0</v>
      </c>
      <c r="Q127" s="211"/>
      <c r="R127" s="212">
        <f>R128+R141+R276+R284</f>
        <v>1.87572251</v>
      </c>
      <c r="S127" s="211"/>
      <c r="T127" s="213">
        <f>T128+T141+T276+T284</f>
        <v>1.3868687499999999</v>
      </c>
      <c r="AR127" s="214" t="s">
        <v>138</v>
      </c>
      <c r="AT127" s="215" t="s">
        <v>74</v>
      </c>
      <c r="AU127" s="215" t="s">
        <v>75</v>
      </c>
      <c r="AY127" s="214" t="s">
        <v>129</v>
      </c>
      <c r="BK127" s="216">
        <f>BK128+BK141+BK276+BK284</f>
        <v>0</v>
      </c>
    </row>
    <row r="128" spans="2:63" s="10" customFormat="1" ht="19.9" customHeight="1">
      <c r="B128" s="203"/>
      <c r="C128" s="204"/>
      <c r="D128" s="205" t="s">
        <v>74</v>
      </c>
      <c r="E128" s="217" t="s">
        <v>210</v>
      </c>
      <c r="F128" s="217" t="s">
        <v>211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SUM(P129:P140)</f>
        <v>0</v>
      </c>
      <c r="Q128" s="211"/>
      <c r="R128" s="212">
        <f>SUM(R129:R140)</f>
        <v>0.30000000000000004</v>
      </c>
      <c r="S128" s="211"/>
      <c r="T128" s="213">
        <f>SUM(T129:T140)</f>
        <v>0</v>
      </c>
      <c r="AR128" s="214" t="s">
        <v>138</v>
      </c>
      <c r="AT128" s="215" t="s">
        <v>74</v>
      </c>
      <c r="AU128" s="215" t="s">
        <v>24</v>
      </c>
      <c r="AY128" s="214" t="s">
        <v>129</v>
      </c>
      <c r="BK128" s="216">
        <f>SUM(BK129:BK140)</f>
        <v>0</v>
      </c>
    </row>
    <row r="129" spans="2:65" s="1" customFormat="1" ht="16.5" customHeight="1">
      <c r="B129" s="44"/>
      <c r="C129" s="219" t="s">
        <v>212</v>
      </c>
      <c r="D129" s="219" t="s">
        <v>132</v>
      </c>
      <c r="E129" s="220" t="s">
        <v>213</v>
      </c>
      <c r="F129" s="221" t="s">
        <v>214</v>
      </c>
      <c r="G129" s="222" t="s">
        <v>215</v>
      </c>
      <c r="H129" s="223">
        <v>1</v>
      </c>
      <c r="I129" s="224"/>
      <c r="J129" s="225">
        <f>ROUND(I129*H129,2)</f>
        <v>0</v>
      </c>
      <c r="K129" s="221" t="s">
        <v>136</v>
      </c>
      <c r="L129" s="70"/>
      <c r="M129" s="226" t="s">
        <v>22</v>
      </c>
      <c r="N129" s="227" t="s">
        <v>47</v>
      </c>
      <c r="O129" s="45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AR129" s="22" t="s">
        <v>216</v>
      </c>
      <c r="AT129" s="22" t="s">
        <v>132</v>
      </c>
      <c r="AU129" s="22" t="s">
        <v>138</v>
      </c>
      <c r="AY129" s="22" t="s">
        <v>129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22" t="s">
        <v>138</v>
      </c>
      <c r="BK129" s="230">
        <f>ROUND(I129*H129,2)</f>
        <v>0</v>
      </c>
      <c r="BL129" s="22" t="s">
        <v>216</v>
      </c>
      <c r="BM129" s="22" t="s">
        <v>217</v>
      </c>
    </row>
    <row r="130" spans="2:47" s="1" customFormat="1" ht="13.5">
      <c r="B130" s="44"/>
      <c r="C130" s="72"/>
      <c r="D130" s="231" t="s">
        <v>140</v>
      </c>
      <c r="E130" s="72"/>
      <c r="F130" s="232" t="s">
        <v>218</v>
      </c>
      <c r="G130" s="72"/>
      <c r="H130" s="72"/>
      <c r="I130" s="189"/>
      <c r="J130" s="72"/>
      <c r="K130" s="72"/>
      <c r="L130" s="70"/>
      <c r="M130" s="233"/>
      <c r="N130" s="45"/>
      <c r="O130" s="45"/>
      <c r="P130" s="45"/>
      <c r="Q130" s="45"/>
      <c r="R130" s="45"/>
      <c r="S130" s="45"/>
      <c r="T130" s="93"/>
      <c r="AT130" s="22" t="s">
        <v>140</v>
      </c>
      <c r="AU130" s="22" t="s">
        <v>138</v>
      </c>
    </row>
    <row r="131" spans="2:65" s="1" customFormat="1" ht="16.5" customHeight="1">
      <c r="B131" s="44"/>
      <c r="C131" s="246" t="s">
        <v>219</v>
      </c>
      <c r="D131" s="246" t="s">
        <v>220</v>
      </c>
      <c r="E131" s="247" t="s">
        <v>221</v>
      </c>
      <c r="F131" s="248" t="s">
        <v>222</v>
      </c>
      <c r="G131" s="249" t="s">
        <v>223</v>
      </c>
      <c r="H131" s="250">
        <v>1</v>
      </c>
      <c r="I131" s="251"/>
      <c r="J131" s="252">
        <f>ROUND(I131*H131,2)</f>
        <v>0</v>
      </c>
      <c r="K131" s="248" t="s">
        <v>22</v>
      </c>
      <c r="L131" s="253"/>
      <c r="M131" s="254" t="s">
        <v>22</v>
      </c>
      <c r="N131" s="255" t="s">
        <v>47</v>
      </c>
      <c r="O131" s="45"/>
      <c r="P131" s="228">
        <f>O131*H131</f>
        <v>0</v>
      </c>
      <c r="Q131" s="228">
        <v>0.1</v>
      </c>
      <c r="R131" s="228">
        <f>Q131*H131</f>
        <v>0.1</v>
      </c>
      <c r="S131" s="228">
        <v>0</v>
      </c>
      <c r="T131" s="229">
        <f>S131*H131</f>
        <v>0</v>
      </c>
      <c r="AR131" s="22" t="s">
        <v>224</v>
      </c>
      <c r="AT131" s="22" t="s">
        <v>220</v>
      </c>
      <c r="AU131" s="22" t="s">
        <v>138</v>
      </c>
      <c r="AY131" s="22" t="s">
        <v>129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22" t="s">
        <v>138</v>
      </c>
      <c r="BK131" s="230">
        <f>ROUND(I131*H131,2)</f>
        <v>0</v>
      </c>
      <c r="BL131" s="22" t="s">
        <v>216</v>
      </c>
      <c r="BM131" s="22" t="s">
        <v>225</v>
      </c>
    </row>
    <row r="132" spans="2:51" s="12" customFormat="1" ht="13.5">
      <c r="B132" s="256"/>
      <c r="C132" s="257"/>
      <c r="D132" s="231" t="s">
        <v>142</v>
      </c>
      <c r="E132" s="258" t="s">
        <v>22</v>
      </c>
      <c r="F132" s="259" t="s">
        <v>226</v>
      </c>
      <c r="G132" s="257"/>
      <c r="H132" s="258" t="s">
        <v>22</v>
      </c>
      <c r="I132" s="260"/>
      <c r="J132" s="257"/>
      <c r="K132" s="257"/>
      <c r="L132" s="261"/>
      <c r="M132" s="262"/>
      <c r="N132" s="263"/>
      <c r="O132" s="263"/>
      <c r="P132" s="263"/>
      <c r="Q132" s="263"/>
      <c r="R132" s="263"/>
      <c r="S132" s="263"/>
      <c r="T132" s="264"/>
      <c r="AT132" s="265" t="s">
        <v>142</v>
      </c>
      <c r="AU132" s="265" t="s">
        <v>138</v>
      </c>
      <c r="AV132" s="12" t="s">
        <v>24</v>
      </c>
      <c r="AW132" s="12" t="s">
        <v>144</v>
      </c>
      <c r="AX132" s="12" t="s">
        <v>75</v>
      </c>
      <c r="AY132" s="265" t="s">
        <v>129</v>
      </c>
    </row>
    <row r="133" spans="2:51" s="11" customFormat="1" ht="13.5">
      <c r="B133" s="234"/>
      <c r="C133" s="235"/>
      <c r="D133" s="231" t="s">
        <v>142</v>
      </c>
      <c r="E133" s="236" t="s">
        <v>22</v>
      </c>
      <c r="F133" s="237" t="s">
        <v>227</v>
      </c>
      <c r="G133" s="235"/>
      <c r="H133" s="238">
        <v>1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142</v>
      </c>
      <c r="AU133" s="244" t="s">
        <v>138</v>
      </c>
      <c r="AV133" s="11" t="s">
        <v>138</v>
      </c>
      <c r="AW133" s="11" t="s">
        <v>144</v>
      </c>
      <c r="AX133" s="11" t="s">
        <v>75</v>
      </c>
      <c r="AY133" s="244" t="s">
        <v>129</v>
      </c>
    </row>
    <row r="134" spans="2:65" s="1" customFormat="1" ht="16.5" customHeight="1">
      <c r="B134" s="44"/>
      <c r="C134" s="219" t="s">
        <v>228</v>
      </c>
      <c r="D134" s="219" t="s">
        <v>132</v>
      </c>
      <c r="E134" s="220" t="s">
        <v>229</v>
      </c>
      <c r="F134" s="221" t="s">
        <v>230</v>
      </c>
      <c r="G134" s="222" t="s">
        <v>215</v>
      </c>
      <c r="H134" s="223">
        <v>1</v>
      </c>
      <c r="I134" s="224"/>
      <c r="J134" s="225">
        <f>ROUND(I134*H134,2)</f>
        <v>0</v>
      </c>
      <c r="K134" s="221" t="s">
        <v>136</v>
      </c>
      <c r="L134" s="70"/>
      <c r="M134" s="226" t="s">
        <v>22</v>
      </c>
      <c r="N134" s="227" t="s">
        <v>47</v>
      </c>
      <c r="O134" s="45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AR134" s="22" t="s">
        <v>216</v>
      </c>
      <c r="AT134" s="22" t="s">
        <v>132</v>
      </c>
      <c r="AU134" s="22" t="s">
        <v>138</v>
      </c>
      <c r="AY134" s="22" t="s">
        <v>129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22" t="s">
        <v>138</v>
      </c>
      <c r="BK134" s="230">
        <f>ROUND(I134*H134,2)</f>
        <v>0</v>
      </c>
      <c r="BL134" s="22" t="s">
        <v>216</v>
      </c>
      <c r="BM134" s="22" t="s">
        <v>231</v>
      </c>
    </row>
    <row r="135" spans="2:47" s="1" customFormat="1" ht="13.5">
      <c r="B135" s="44"/>
      <c r="C135" s="72"/>
      <c r="D135" s="231" t="s">
        <v>140</v>
      </c>
      <c r="E135" s="72"/>
      <c r="F135" s="232" t="s">
        <v>232</v>
      </c>
      <c r="G135" s="72"/>
      <c r="H135" s="72"/>
      <c r="I135" s="189"/>
      <c r="J135" s="72"/>
      <c r="K135" s="72"/>
      <c r="L135" s="70"/>
      <c r="M135" s="233"/>
      <c r="N135" s="45"/>
      <c r="O135" s="45"/>
      <c r="P135" s="45"/>
      <c r="Q135" s="45"/>
      <c r="R135" s="45"/>
      <c r="S135" s="45"/>
      <c r="T135" s="93"/>
      <c r="AT135" s="22" t="s">
        <v>140</v>
      </c>
      <c r="AU135" s="22" t="s">
        <v>138</v>
      </c>
    </row>
    <row r="136" spans="2:65" s="1" customFormat="1" ht="16.5" customHeight="1">
      <c r="B136" s="44"/>
      <c r="C136" s="246" t="s">
        <v>233</v>
      </c>
      <c r="D136" s="246" t="s">
        <v>220</v>
      </c>
      <c r="E136" s="247" t="s">
        <v>234</v>
      </c>
      <c r="F136" s="248" t="s">
        <v>235</v>
      </c>
      <c r="G136" s="249" t="s">
        <v>223</v>
      </c>
      <c r="H136" s="250">
        <v>1</v>
      </c>
      <c r="I136" s="251"/>
      <c r="J136" s="252">
        <f>ROUND(I136*H136,2)</f>
        <v>0</v>
      </c>
      <c r="K136" s="248" t="s">
        <v>22</v>
      </c>
      <c r="L136" s="253"/>
      <c r="M136" s="254" t="s">
        <v>22</v>
      </c>
      <c r="N136" s="255" t="s">
        <v>47</v>
      </c>
      <c r="O136" s="45"/>
      <c r="P136" s="228">
        <f>O136*H136</f>
        <v>0</v>
      </c>
      <c r="Q136" s="228">
        <v>0.2</v>
      </c>
      <c r="R136" s="228">
        <f>Q136*H136</f>
        <v>0.2</v>
      </c>
      <c r="S136" s="228">
        <v>0</v>
      </c>
      <c r="T136" s="229">
        <f>S136*H136</f>
        <v>0</v>
      </c>
      <c r="AR136" s="22" t="s">
        <v>224</v>
      </c>
      <c r="AT136" s="22" t="s">
        <v>220</v>
      </c>
      <c r="AU136" s="22" t="s">
        <v>138</v>
      </c>
      <c r="AY136" s="22" t="s">
        <v>129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22" t="s">
        <v>138</v>
      </c>
      <c r="BK136" s="230">
        <f>ROUND(I136*H136,2)</f>
        <v>0</v>
      </c>
      <c r="BL136" s="22" t="s">
        <v>216</v>
      </c>
      <c r="BM136" s="22" t="s">
        <v>236</v>
      </c>
    </row>
    <row r="137" spans="2:51" s="12" customFormat="1" ht="13.5">
      <c r="B137" s="256"/>
      <c r="C137" s="257"/>
      <c r="D137" s="231" t="s">
        <v>142</v>
      </c>
      <c r="E137" s="258" t="s">
        <v>22</v>
      </c>
      <c r="F137" s="259" t="s">
        <v>237</v>
      </c>
      <c r="G137" s="257"/>
      <c r="H137" s="258" t="s">
        <v>22</v>
      </c>
      <c r="I137" s="260"/>
      <c r="J137" s="257"/>
      <c r="K137" s="257"/>
      <c r="L137" s="261"/>
      <c r="M137" s="262"/>
      <c r="N137" s="263"/>
      <c r="O137" s="263"/>
      <c r="P137" s="263"/>
      <c r="Q137" s="263"/>
      <c r="R137" s="263"/>
      <c r="S137" s="263"/>
      <c r="T137" s="264"/>
      <c r="AT137" s="265" t="s">
        <v>142</v>
      </c>
      <c r="AU137" s="265" t="s">
        <v>138</v>
      </c>
      <c r="AV137" s="12" t="s">
        <v>24</v>
      </c>
      <c r="AW137" s="12" t="s">
        <v>144</v>
      </c>
      <c r="AX137" s="12" t="s">
        <v>75</v>
      </c>
      <c r="AY137" s="265" t="s">
        <v>129</v>
      </c>
    </row>
    <row r="138" spans="2:51" s="11" customFormat="1" ht="13.5">
      <c r="B138" s="234"/>
      <c r="C138" s="235"/>
      <c r="D138" s="231" t="s">
        <v>142</v>
      </c>
      <c r="E138" s="236" t="s">
        <v>22</v>
      </c>
      <c r="F138" s="237" t="s">
        <v>238</v>
      </c>
      <c r="G138" s="235"/>
      <c r="H138" s="238">
        <v>1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142</v>
      </c>
      <c r="AU138" s="244" t="s">
        <v>138</v>
      </c>
      <c r="AV138" s="11" t="s">
        <v>138</v>
      </c>
      <c r="AW138" s="11" t="s">
        <v>144</v>
      </c>
      <c r="AX138" s="11" t="s">
        <v>24</v>
      </c>
      <c r="AY138" s="244" t="s">
        <v>129</v>
      </c>
    </row>
    <row r="139" spans="2:65" s="1" customFormat="1" ht="16.5" customHeight="1">
      <c r="B139" s="44"/>
      <c r="C139" s="219" t="s">
        <v>10</v>
      </c>
      <c r="D139" s="219" t="s">
        <v>132</v>
      </c>
      <c r="E139" s="220" t="s">
        <v>239</v>
      </c>
      <c r="F139" s="221" t="s">
        <v>240</v>
      </c>
      <c r="G139" s="222" t="s">
        <v>182</v>
      </c>
      <c r="H139" s="223">
        <v>0.3</v>
      </c>
      <c r="I139" s="224"/>
      <c r="J139" s="225">
        <f>ROUND(I139*H139,2)</f>
        <v>0</v>
      </c>
      <c r="K139" s="221" t="s">
        <v>136</v>
      </c>
      <c r="L139" s="70"/>
      <c r="M139" s="226" t="s">
        <v>22</v>
      </c>
      <c r="N139" s="227" t="s">
        <v>47</v>
      </c>
      <c r="O139" s="45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2" t="s">
        <v>216</v>
      </c>
      <c r="AT139" s="22" t="s">
        <v>132</v>
      </c>
      <c r="AU139" s="22" t="s">
        <v>138</v>
      </c>
      <c r="AY139" s="22" t="s">
        <v>129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22" t="s">
        <v>138</v>
      </c>
      <c r="BK139" s="230">
        <f>ROUND(I139*H139,2)</f>
        <v>0</v>
      </c>
      <c r="BL139" s="22" t="s">
        <v>216</v>
      </c>
      <c r="BM139" s="22" t="s">
        <v>241</v>
      </c>
    </row>
    <row r="140" spans="2:47" s="1" customFormat="1" ht="13.5">
      <c r="B140" s="44"/>
      <c r="C140" s="72"/>
      <c r="D140" s="231" t="s">
        <v>140</v>
      </c>
      <c r="E140" s="72"/>
      <c r="F140" s="232" t="s">
        <v>242</v>
      </c>
      <c r="G140" s="72"/>
      <c r="H140" s="72"/>
      <c r="I140" s="189"/>
      <c r="J140" s="72"/>
      <c r="K140" s="72"/>
      <c r="L140" s="70"/>
      <c r="M140" s="233"/>
      <c r="N140" s="45"/>
      <c r="O140" s="45"/>
      <c r="P140" s="45"/>
      <c r="Q140" s="45"/>
      <c r="R140" s="45"/>
      <c r="S140" s="45"/>
      <c r="T140" s="93"/>
      <c r="AT140" s="22" t="s">
        <v>140</v>
      </c>
      <c r="AU140" s="22" t="s">
        <v>138</v>
      </c>
    </row>
    <row r="141" spans="2:63" s="10" customFormat="1" ht="29.85" customHeight="1">
      <c r="B141" s="203"/>
      <c r="C141" s="204"/>
      <c r="D141" s="205" t="s">
        <v>74</v>
      </c>
      <c r="E141" s="217" t="s">
        <v>243</v>
      </c>
      <c r="F141" s="217" t="s">
        <v>244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SUM(P142:P275)</f>
        <v>0</v>
      </c>
      <c r="Q141" s="211"/>
      <c r="R141" s="212">
        <f>SUM(R142:R275)</f>
        <v>1.4467062099999999</v>
      </c>
      <c r="S141" s="211"/>
      <c r="T141" s="213">
        <f>SUM(T142:T275)</f>
        <v>1.3646154</v>
      </c>
      <c r="AR141" s="214" t="s">
        <v>138</v>
      </c>
      <c r="AT141" s="215" t="s">
        <v>74</v>
      </c>
      <c r="AU141" s="215" t="s">
        <v>24</v>
      </c>
      <c r="AY141" s="214" t="s">
        <v>129</v>
      </c>
      <c r="BK141" s="216">
        <f>SUM(BK142:BK275)</f>
        <v>0</v>
      </c>
    </row>
    <row r="142" spans="2:65" s="1" customFormat="1" ht="16.5" customHeight="1">
      <c r="B142" s="44"/>
      <c r="C142" s="219" t="s">
        <v>216</v>
      </c>
      <c r="D142" s="219" t="s">
        <v>132</v>
      </c>
      <c r="E142" s="220" t="s">
        <v>245</v>
      </c>
      <c r="F142" s="221" t="s">
        <v>246</v>
      </c>
      <c r="G142" s="222" t="s">
        <v>135</v>
      </c>
      <c r="H142" s="223">
        <v>280.65</v>
      </c>
      <c r="I142" s="224"/>
      <c r="J142" s="225">
        <f>ROUND(I142*H142,2)</f>
        <v>0</v>
      </c>
      <c r="K142" s="221" t="s">
        <v>136</v>
      </c>
      <c r="L142" s="70"/>
      <c r="M142" s="226" t="s">
        <v>22</v>
      </c>
      <c r="N142" s="227" t="s">
        <v>47</v>
      </c>
      <c r="O142" s="45"/>
      <c r="P142" s="228">
        <f>O142*H142</f>
        <v>0</v>
      </c>
      <c r="Q142" s="228">
        <v>0</v>
      </c>
      <c r="R142" s="228">
        <f>Q142*H142</f>
        <v>0</v>
      </c>
      <c r="S142" s="228">
        <v>0.003</v>
      </c>
      <c r="T142" s="229">
        <f>S142*H142</f>
        <v>0.84195</v>
      </c>
      <c r="AR142" s="22" t="s">
        <v>216</v>
      </c>
      <c r="AT142" s="22" t="s">
        <v>132</v>
      </c>
      <c r="AU142" s="22" t="s">
        <v>138</v>
      </c>
      <c r="AY142" s="22" t="s">
        <v>129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22" t="s">
        <v>138</v>
      </c>
      <c r="BK142" s="230">
        <f>ROUND(I142*H142,2)</f>
        <v>0</v>
      </c>
      <c r="BL142" s="22" t="s">
        <v>216</v>
      </c>
      <c r="BM142" s="22" t="s">
        <v>247</v>
      </c>
    </row>
    <row r="143" spans="2:47" s="1" customFormat="1" ht="13.5">
      <c r="B143" s="44"/>
      <c r="C143" s="72"/>
      <c r="D143" s="231" t="s">
        <v>140</v>
      </c>
      <c r="E143" s="72"/>
      <c r="F143" s="232" t="s">
        <v>248</v>
      </c>
      <c r="G143" s="72"/>
      <c r="H143" s="72"/>
      <c r="I143" s="189"/>
      <c r="J143" s="72"/>
      <c r="K143" s="72"/>
      <c r="L143" s="70"/>
      <c r="M143" s="233"/>
      <c r="N143" s="45"/>
      <c r="O143" s="45"/>
      <c r="P143" s="45"/>
      <c r="Q143" s="45"/>
      <c r="R143" s="45"/>
      <c r="S143" s="45"/>
      <c r="T143" s="93"/>
      <c r="AT143" s="22" t="s">
        <v>140</v>
      </c>
      <c r="AU143" s="22" t="s">
        <v>138</v>
      </c>
    </row>
    <row r="144" spans="2:51" s="12" customFormat="1" ht="13.5">
      <c r="B144" s="256"/>
      <c r="C144" s="257"/>
      <c r="D144" s="231" t="s">
        <v>142</v>
      </c>
      <c r="E144" s="258" t="s">
        <v>22</v>
      </c>
      <c r="F144" s="259" t="s">
        <v>249</v>
      </c>
      <c r="G144" s="257"/>
      <c r="H144" s="258" t="s">
        <v>22</v>
      </c>
      <c r="I144" s="260"/>
      <c r="J144" s="257"/>
      <c r="K144" s="257"/>
      <c r="L144" s="261"/>
      <c r="M144" s="262"/>
      <c r="N144" s="263"/>
      <c r="O144" s="263"/>
      <c r="P144" s="263"/>
      <c r="Q144" s="263"/>
      <c r="R144" s="263"/>
      <c r="S144" s="263"/>
      <c r="T144" s="264"/>
      <c r="AT144" s="265" t="s">
        <v>142</v>
      </c>
      <c r="AU144" s="265" t="s">
        <v>138</v>
      </c>
      <c r="AV144" s="12" t="s">
        <v>24</v>
      </c>
      <c r="AW144" s="12" t="s">
        <v>144</v>
      </c>
      <c r="AX144" s="12" t="s">
        <v>75</v>
      </c>
      <c r="AY144" s="265" t="s">
        <v>129</v>
      </c>
    </row>
    <row r="145" spans="2:51" s="11" customFormat="1" ht="13.5">
      <c r="B145" s="234"/>
      <c r="C145" s="235"/>
      <c r="D145" s="231" t="s">
        <v>142</v>
      </c>
      <c r="E145" s="236" t="s">
        <v>22</v>
      </c>
      <c r="F145" s="237" t="s">
        <v>250</v>
      </c>
      <c r="G145" s="235"/>
      <c r="H145" s="238">
        <v>46.8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142</v>
      </c>
      <c r="AU145" s="244" t="s">
        <v>138</v>
      </c>
      <c r="AV145" s="11" t="s">
        <v>138</v>
      </c>
      <c r="AW145" s="11" t="s">
        <v>144</v>
      </c>
      <c r="AX145" s="11" t="s">
        <v>75</v>
      </c>
      <c r="AY145" s="244" t="s">
        <v>129</v>
      </c>
    </row>
    <row r="146" spans="2:51" s="11" customFormat="1" ht="13.5">
      <c r="B146" s="234"/>
      <c r="C146" s="235"/>
      <c r="D146" s="231" t="s">
        <v>142</v>
      </c>
      <c r="E146" s="236" t="s">
        <v>22</v>
      </c>
      <c r="F146" s="237" t="s">
        <v>251</v>
      </c>
      <c r="G146" s="235"/>
      <c r="H146" s="238">
        <v>51.6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142</v>
      </c>
      <c r="AU146" s="244" t="s">
        <v>138</v>
      </c>
      <c r="AV146" s="11" t="s">
        <v>138</v>
      </c>
      <c r="AW146" s="11" t="s">
        <v>144</v>
      </c>
      <c r="AX146" s="11" t="s">
        <v>75</v>
      </c>
      <c r="AY146" s="244" t="s">
        <v>129</v>
      </c>
    </row>
    <row r="147" spans="2:51" s="11" customFormat="1" ht="13.5">
      <c r="B147" s="234"/>
      <c r="C147" s="235"/>
      <c r="D147" s="231" t="s">
        <v>142</v>
      </c>
      <c r="E147" s="236" t="s">
        <v>22</v>
      </c>
      <c r="F147" s="237" t="s">
        <v>252</v>
      </c>
      <c r="G147" s="235"/>
      <c r="H147" s="238">
        <v>60.75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AT147" s="244" t="s">
        <v>142</v>
      </c>
      <c r="AU147" s="244" t="s">
        <v>138</v>
      </c>
      <c r="AV147" s="11" t="s">
        <v>138</v>
      </c>
      <c r="AW147" s="11" t="s">
        <v>144</v>
      </c>
      <c r="AX147" s="11" t="s">
        <v>75</v>
      </c>
      <c r="AY147" s="244" t="s">
        <v>129</v>
      </c>
    </row>
    <row r="148" spans="2:51" s="11" customFormat="1" ht="13.5">
      <c r="B148" s="234"/>
      <c r="C148" s="235"/>
      <c r="D148" s="231" t="s">
        <v>142</v>
      </c>
      <c r="E148" s="236" t="s">
        <v>22</v>
      </c>
      <c r="F148" s="237" t="s">
        <v>253</v>
      </c>
      <c r="G148" s="235"/>
      <c r="H148" s="238">
        <v>60.75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142</v>
      </c>
      <c r="AU148" s="244" t="s">
        <v>138</v>
      </c>
      <c r="AV148" s="11" t="s">
        <v>138</v>
      </c>
      <c r="AW148" s="11" t="s">
        <v>144</v>
      </c>
      <c r="AX148" s="11" t="s">
        <v>75</v>
      </c>
      <c r="AY148" s="244" t="s">
        <v>129</v>
      </c>
    </row>
    <row r="149" spans="2:51" s="11" customFormat="1" ht="13.5">
      <c r="B149" s="234"/>
      <c r="C149" s="235"/>
      <c r="D149" s="231" t="s">
        <v>142</v>
      </c>
      <c r="E149" s="236" t="s">
        <v>22</v>
      </c>
      <c r="F149" s="237" t="s">
        <v>254</v>
      </c>
      <c r="G149" s="235"/>
      <c r="H149" s="238">
        <v>60.75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142</v>
      </c>
      <c r="AU149" s="244" t="s">
        <v>138</v>
      </c>
      <c r="AV149" s="11" t="s">
        <v>138</v>
      </c>
      <c r="AW149" s="11" t="s">
        <v>144</v>
      </c>
      <c r="AX149" s="11" t="s">
        <v>75</v>
      </c>
      <c r="AY149" s="244" t="s">
        <v>129</v>
      </c>
    </row>
    <row r="150" spans="2:51" s="11" customFormat="1" ht="13.5">
      <c r="B150" s="234"/>
      <c r="C150" s="235"/>
      <c r="D150" s="231" t="s">
        <v>142</v>
      </c>
      <c r="E150" s="236" t="s">
        <v>22</v>
      </c>
      <c r="F150" s="237" t="s">
        <v>255</v>
      </c>
      <c r="G150" s="235"/>
      <c r="H150" s="238">
        <v>0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142</v>
      </c>
      <c r="AU150" s="244" t="s">
        <v>138</v>
      </c>
      <c r="AV150" s="11" t="s">
        <v>138</v>
      </c>
      <c r="AW150" s="11" t="s">
        <v>144</v>
      </c>
      <c r="AX150" s="11" t="s">
        <v>75</v>
      </c>
      <c r="AY150" s="244" t="s">
        <v>129</v>
      </c>
    </row>
    <row r="151" spans="2:65" s="1" customFormat="1" ht="16.5" customHeight="1">
      <c r="B151" s="44"/>
      <c r="C151" s="219" t="s">
        <v>256</v>
      </c>
      <c r="D151" s="219" t="s">
        <v>132</v>
      </c>
      <c r="E151" s="220" t="s">
        <v>257</v>
      </c>
      <c r="F151" s="221" t="s">
        <v>258</v>
      </c>
      <c r="G151" s="222" t="s">
        <v>135</v>
      </c>
      <c r="H151" s="223">
        <v>344.4</v>
      </c>
      <c r="I151" s="224"/>
      <c r="J151" s="225">
        <f>ROUND(I151*H151,2)</f>
        <v>0</v>
      </c>
      <c r="K151" s="221" t="s">
        <v>136</v>
      </c>
      <c r="L151" s="70"/>
      <c r="M151" s="226" t="s">
        <v>22</v>
      </c>
      <c r="N151" s="227" t="s">
        <v>47</v>
      </c>
      <c r="O151" s="45"/>
      <c r="P151" s="228">
        <f>O151*H151</f>
        <v>0</v>
      </c>
      <c r="Q151" s="228">
        <v>0</v>
      </c>
      <c r="R151" s="228">
        <f>Q151*H151</f>
        <v>0</v>
      </c>
      <c r="S151" s="228">
        <v>0.0003</v>
      </c>
      <c r="T151" s="229">
        <f>S151*H151</f>
        <v>0.10331999999999998</v>
      </c>
      <c r="AR151" s="22" t="s">
        <v>216</v>
      </c>
      <c r="AT151" s="22" t="s">
        <v>132</v>
      </c>
      <c r="AU151" s="22" t="s">
        <v>138</v>
      </c>
      <c r="AY151" s="22" t="s">
        <v>129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22" t="s">
        <v>138</v>
      </c>
      <c r="BK151" s="230">
        <f>ROUND(I151*H151,2)</f>
        <v>0</v>
      </c>
      <c r="BL151" s="22" t="s">
        <v>216</v>
      </c>
      <c r="BM151" s="22" t="s">
        <v>259</v>
      </c>
    </row>
    <row r="152" spans="2:47" s="1" customFormat="1" ht="13.5">
      <c r="B152" s="44"/>
      <c r="C152" s="72"/>
      <c r="D152" s="231" t="s">
        <v>140</v>
      </c>
      <c r="E152" s="72"/>
      <c r="F152" s="232" t="s">
        <v>260</v>
      </c>
      <c r="G152" s="72"/>
      <c r="H152" s="72"/>
      <c r="I152" s="189"/>
      <c r="J152" s="72"/>
      <c r="K152" s="72"/>
      <c r="L152" s="70"/>
      <c r="M152" s="233"/>
      <c r="N152" s="45"/>
      <c r="O152" s="45"/>
      <c r="P152" s="45"/>
      <c r="Q152" s="45"/>
      <c r="R152" s="45"/>
      <c r="S152" s="45"/>
      <c r="T152" s="93"/>
      <c r="AT152" s="22" t="s">
        <v>140</v>
      </c>
      <c r="AU152" s="22" t="s">
        <v>138</v>
      </c>
    </row>
    <row r="153" spans="2:51" s="12" customFormat="1" ht="13.5">
      <c r="B153" s="256"/>
      <c r="C153" s="257"/>
      <c r="D153" s="231" t="s">
        <v>142</v>
      </c>
      <c r="E153" s="258" t="s">
        <v>22</v>
      </c>
      <c r="F153" s="259" t="s">
        <v>261</v>
      </c>
      <c r="G153" s="257"/>
      <c r="H153" s="258" t="s">
        <v>22</v>
      </c>
      <c r="I153" s="260"/>
      <c r="J153" s="257"/>
      <c r="K153" s="257"/>
      <c r="L153" s="261"/>
      <c r="M153" s="262"/>
      <c r="N153" s="263"/>
      <c r="O153" s="263"/>
      <c r="P153" s="263"/>
      <c r="Q153" s="263"/>
      <c r="R153" s="263"/>
      <c r="S153" s="263"/>
      <c r="T153" s="264"/>
      <c r="AT153" s="265" t="s">
        <v>142</v>
      </c>
      <c r="AU153" s="265" t="s">
        <v>138</v>
      </c>
      <c r="AV153" s="12" t="s">
        <v>24</v>
      </c>
      <c r="AW153" s="12" t="s">
        <v>144</v>
      </c>
      <c r="AX153" s="12" t="s">
        <v>75</v>
      </c>
      <c r="AY153" s="265" t="s">
        <v>129</v>
      </c>
    </row>
    <row r="154" spans="2:51" s="11" customFormat="1" ht="13.5">
      <c r="B154" s="234"/>
      <c r="C154" s="235"/>
      <c r="D154" s="231" t="s">
        <v>142</v>
      </c>
      <c r="E154" s="236" t="s">
        <v>22</v>
      </c>
      <c r="F154" s="237" t="s">
        <v>262</v>
      </c>
      <c r="G154" s="235"/>
      <c r="H154" s="238">
        <v>25.2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142</v>
      </c>
      <c r="AU154" s="244" t="s">
        <v>138</v>
      </c>
      <c r="AV154" s="11" t="s">
        <v>138</v>
      </c>
      <c r="AW154" s="11" t="s">
        <v>144</v>
      </c>
      <c r="AX154" s="11" t="s">
        <v>75</v>
      </c>
      <c r="AY154" s="244" t="s">
        <v>129</v>
      </c>
    </row>
    <row r="155" spans="2:51" s="11" customFormat="1" ht="13.5">
      <c r="B155" s="234"/>
      <c r="C155" s="235"/>
      <c r="D155" s="231" t="s">
        <v>142</v>
      </c>
      <c r="E155" s="236" t="s">
        <v>22</v>
      </c>
      <c r="F155" s="237" t="s">
        <v>263</v>
      </c>
      <c r="G155" s="235"/>
      <c r="H155" s="238">
        <v>27.6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142</v>
      </c>
      <c r="AU155" s="244" t="s">
        <v>138</v>
      </c>
      <c r="AV155" s="11" t="s">
        <v>138</v>
      </c>
      <c r="AW155" s="11" t="s">
        <v>144</v>
      </c>
      <c r="AX155" s="11" t="s">
        <v>75</v>
      </c>
      <c r="AY155" s="244" t="s">
        <v>129</v>
      </c>
    </row>
    <row r="156" spans="2:51" s="11" customFormat="1" ht="13.5">
      <c r="B156" s="234"/>
      <c r="C156" s="235"/>
      <c r="D156" s="231" t="s">
        <v>142</v>
      </c>
      <c r="E156" s="236" t="s">
        <v>22</v>
      </c>
      <c r="F156" s="237" t="s">
        <v>264</v>
      </c>
      <c r="G156" s="235"/>
      <c r="H156" s="238">
        <v>97.2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142</v>
      </c>
      <c r="AU156" s="244" t="s">
        <v>138</v>
      </c>
      <c r="AV156" s="11" t="s">
        <v>138</v>
      </c>
      <c r="AW156" s="11" t="s">
        <v>144</v>
      </c>
      <c r="AX156" s="11" t="s">
        <v>75</v>
      </c>
      <c r="AY156" s="244" t="s">
        <v>129</v>
      </c>
    </row>
    <row r="157" spans="2:51" s="11" customFormat="1" ht="13.5">
      <c r="B157" s="234"/>
      <c r="C157" s="235"/>
      <c r="D157" s="231" t="s">
        <v>142</v>
      </c>
      <c r="E157" s="236" t="s">
        <v>22</v>
      </c>
      <c r="F157" s="237" t="s">
        <v>265</v>
      </c>
      <c r="G157" s="235"/>
      <c r="H157" s="238">
        <v>97.2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142</v>
      </c>
      <c r="AU157" s="244" t="s">
        <v>138</v>
      </c>
      <c r="AV157" s="11" t="s">
        <v>138</v>
      </c>
      <c r="AW157" s="11" t="s">
        <v>144</v>
      </c>
      <c r="AX157" s="11" t="s">
        <v>75</v>
      </c>
      <c r="AY157" s="244" t="s">
        <v>129</v>
      </c>
    </row>
    <row r="158" spans="2:51" s="11" customFormat="1" ht="13.5">
      <c r="B158" s="234"/>
      <c r="C158" s="235"/>
      <c r="D158" s="231" t="s">
        <v>142</v>
      </c>
      <c r="E158" s="236" t="s">
        <v>22</v>
      </c>
      <c r="F158" s="237" t="s">
        <v>266</v>
      </c>
      <c r="G158" s="235"/>
      <c r="H158" s="238">
        <v>97.2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142</v>
      </c>
      <c r="AU158" s="244" t="s">
        <v>138</v>
      </c>
      <c r="AV158" s="11" t="s">
        <v>138</v>
      </c>
      <c r="AW158" s="11" t="s">
        <v>144</v>
      </c>
      <c r="AX158" s="11" t="s">
        <v>75</v>
      </c>
      <c r="AY158" s="244" t="s">
        <v>129</v>
      </c>
    </row>
    <row r="159" spans="2:51" s="11" customFormat="1" ht="13.5">
      <c r="B159" s="234"/>
      <c r="C159" s="235"/>
      <c r="D159" s="231" t="s">
        <v>142</v>
      </c>
      <c r="E159" s="236" t="s">
        <v>22</v>
      </c>
      <c r="F159" s="237" t="s">
        <v>255</v>
      </c>
      <c r="G159" s="235"/>
      <c r="H159" s="238">
        <v>0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142</v>
      </c>
      <c r="AU159" s="244" t="s">
        <v>138</v>
      </c>
      <c r="AV159" s="11" t="s">
        <v>138</v>
      </c>
      <c r="AW159" s="11" t="s">
        <v>144</v>
      </c>
      <c r="AX159" s="11" t="s">
        <v>75</v>
      </c>
      <c r="AY159" s="244" t="s">
        <v>129</v>
      </c>
    </row>
    <row r="160" spans="2:65" s="1" customFormat="1" ht="16.5" customHeight="1">
      <c r="B160" s="44"/>
      <c r="C160" s="219" t="s">
        <v>267</v>
      </c>
      <c r="D160" s="219" t="s">
        <v>132</v>
      </c>
      <c r="E160" s="220" t="s">
        <v>268</v>
      </c>
      <c r="F160" s="221" t="s">
        <v>269</v>
      </c>
      <c r="G160" s="222" t="s">
        <v>135</v>
      </c>
      <c r="H160" s="223">
        <v>258.318</v>
      </c>
      <c r="I160" s="224"/>
      <c r="J160" s="225">
        <f>ROUND(I160*H160,2)</f>
        <v>0</v>
      </c>
      <c r="K160" s="221" t="s">
        <v>136</v>
      </c>
      <c r="L160" s="70"/>
      <c r="M160" s="226" t="s">
        <v>22</v>
      </c>
      <c r="N160" s="227" t="s">
        <v>47</v>
      </c>
      <c r="O160" s="45"/>
      <c r="P160" s="228">
        <f>O160*H160</f>
        <v>0</v>
      </c>
      <c r="Q160" s="228">
        <v>0</v>
      </c>
      <c r="R160" s="228">
        <f>Q160*H160</f>
        <v>0</v>
      </c>
      <c r="S160" s="228">
        <v>0.0003</v>
      </c>
      <c r="T160" s="229">
        <f>S160*H160</f>
        <v>0.07749539999999999</v>
      </c>
      <c r="AR160" s="22" t="s">
        <v>216</v>
      </c>
      <c r="AT160" s="22" t="s">
        <v>132</v>
      </c>
      <c r="AU160" s="22" t="s">
        <v>138</v>
      </c>
      <c r="AY160" s="22" t="s">
        <v>129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22" t="s">
        <v>138</v>
      </c>
      <c r="BK160" s="230">
        <f>ROUND(I160*H160,2)</f>
        <v>0</v>
      </c>
      <c r="BL160" s="22" t="s">
        <v>216</v>
      </c>
      <c r="BM160" s="22" t="s">
        <v>270</v>
      </c>
    </row>
    <row r="161" spans="2:47" s="1" customFormat="1" ht="13.5">
      <c r="B161" s="44"/>
      <c r="C161" s="72"/>
      <c r="D161" s="231" t="s">
        <v>140</v>
      </c>
      <c r="E161" s="72"/>
      <c r="F161" s="232" t="s">
        <v>271</v>
      </c>
      <c r="G161" s="72"/>
      <c r="H161" s="72"/>
      <c r="I161" s="189"/>
      <c r="J161" s="72"/>
      <c r="K161" s="72"/>
      <c r="L161" s="70"/>
      <c r="M161" s="233"/>
      <c r="N161" s="45"/>
      <c r="O161" s="45"/>
      <c r="P161" s="45"/>
      <c r="Q161" s="45"/>
      <c r="R161" s="45"/>
      <c r="S161" s="45"/>
      <c r="T161" s="93"/>
      <c r="AT161" s="22" t="s">
        <v>140</v>
      </c>
      <c r="AU161" s="22" t="s">
        <v>138</v>
      </c>
    </row>
    <row r="162" spans="2:51" s="11" customFormat="1" ht="13.5">
      <c r="B162" s="234"/>
      <c r="C162" s="235"/>
      <c r="D162" s="231" t="s">
        <v>142</v>
      </c>
      <c r="E162" s="236" t="s">
        <v>22</v>
      </c>
      <c r="F162" s="237" t="s">
        <v>272</v>
      </c>
      <c r="G162" s="235"/>
      <c r="H162" s="238">
        <v>36.984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142</v>
      </c>
      <c r="AU162" s="244" t="s">
        <v>138</v>
      </c>
      <c r="AV162" s="11" t="s">
        <v>138</v>
      </c>
      <c r="AW162" s="11" t="s">
        <v>144</v>
      </c>
      <c r="AX162" s="11" t="s">
        <v>75</v>
      </c>
      <c r="AY162" s="244" t="s">
        <v>129</v>
      </c>
    </row>
    <row r="163" spans="2:51" s="11" customFormat="1" ht="13.5">
      <c r="B163" s="234"/>
      <c r="C163" s="235"/>
      <c r="D163" s="231" t="s">
        <v>142</v>
      </c>
      <c r="E163" s="236" t="s">
        <v>22</v>
      </c>
      <c r="F163" s="237" t="s">
        <v>273</v>
      </c>
      <c r="G163" s="235"/>
      <c r="H163" s="238">
        <v>47.196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142</v>
      </c>
      <c r="AU163" s="244" t="s">
        <v>138</v>
      </c>
      <c r="AV163" s="11" t="s">
        <v>138</v>
      </c>
      <c r="AW163" s="11" t="s">
        <v>144</v>
      </c>
      <c r="AX163" s="11" t="s">
        <v>75</v>
      </c>
      <c r="AY163" s="244" t="s">
        <v>129</v>
      </c>
    </row>
    <row r="164" spans="2:51" s="11" customFormat="1" ht="13.5">
      <c r="B164" s="234"/>
      <c r="C164" s="235"/>
      <c r="D164" s="231" t="s">
        <v>142</v>
      </c>
      <c r="E164" s="236" t="s">
        <v>22</v>
      </c>
      <c r="F164" s="237" t="s">
        <v>274</v>
      </c>
      <c r="G164" s="235"/>
      <c r="H164" s="238">
        <v>54.178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142</v>
      </c>
      <c r="AU164" s="244" t="s">
        <v>138</v>
      </c>
      <c r="AV164" s="11" t="s">
        <v>138</v>
      </c>
      <c r="AW164" s="11" t="s">
        <v>144</v>
      </c>
      <c r="AX164" s="11" t="s">
        <v>75</v>
      </c>
      <c r="AY164" s="244" t="s">
        <v>129</v>
      </c>
    </row>
    <row r="165" spans="2:51" s="11" customFormat="1" ht="13.5">
      <c r="B165" s="234"/>
      <c r="C165" s="235"/>
      <c r="D165" s="231" t="s">
        <v>142</v>
      </c>
      <c r="E165" s="236" t="s">
        <v>22</v>
      </c>
      <c r="F165" s="237" t="s">
        <v>275</v>
      </c>
      <c r="G165" s="235"/>
      <c r="H165" s="238">
        <v>55.83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142</v>
      </c>
      <c r="AU165" s="244" t="s">
        <v>138</v>
      </c>
      <c r="AV165" s="11" t="s">
        <v>138</v>
      </c>
      <c r="AW165" s="11" t="s">
        <v>144</v>
      </c>
      <c r="AX165" s="11" t="s">
        <v>75</v>
      </c>
      <c r="AY165" s="244" t="s">
        <v>129</v>
      </c>
    </row>
    <row r="166" spans="2:51" s="11" customFormat="1" ht="13.5">
      <c r="B166" s="234"/>
      <c r="C166" s="235"/>
      <c r="D166" s="231" t="s">
        <v>142</v>
      </c>
      <c r="E166" s="236" t="s">
        <v>22</v>
      </c>
      <c r="F166" s="237" t="s">
        <v>276</v>
      </c>
      <c r="G166" s="235"/>
      <c r="H166" s="238">
        <v>55.83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142</v>
      </c>
      <c r="AU166" s="244" t="s">
        <v>138</v>
      </c>
      <c r="AV166" s="11" t="s">
        <v>138</v>
      </c>
      <c r="AW166" s="11" t="s">
        <v>144</v>
      </c>
      <c r="AX166" s="11" t="s">
        <v>75</v>
      </c>
      <c r="AY166" s="244" t="s">
        <v>129</v>
      </c>
    </row>
    <row r="167" spans="2:51" s="11" customFormat="1" ht="13.5">
      <c r="B167" s="234"/>
      <c r="C167" s="235"/>
      <c r="D167" s="231" t="s">
        <v>142</v>
      </c>
      <c r="E167" s="236" t="s">
        <v>22</v>
      </c>
      <c r="F167" s="237" t="s">
        <v>277</v>
      </c>
      <c r="G167" s="235"/>
      <c r="H167" s="238">
        <v>8.3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142</v>
      </c>
      <c r="AU167" s="244" t="s">
        <v>138</v>
      </c>
      <c r="AV167" s="11" t="s">
        <v>138</v>
      </c>
      <c r="AW167" s="11" t="s">
        <v>144</v>
      </c>
      <c r="AX167" s="11" t="s">
        <v>75</v>
      </c>
      <c r="AY167" s="244" t="s">
        <v>129</v>
      </c>
    </row>
    <row r="168" spans="2:65" s="1" customFormat="1" ht="16.5" customHeight="1">
      <c r="B168" s="44"/>
      <c r="C168" s="219" t="s">
        <v>278</v>
      </c>
      <c r="D168" s="219" t="s">
        <v>132</v>
      </c>
      <c r="E168" s="220" t="s">
        <v>279</v>
      </c>
      <c r="F168" s="221" t="s">
        <v>280</v>
      </c>
      <c r="G168" s="222" t="s">
        <v>147</v>
      </c>
      <c r="H168" s="223">
        <v>113.95</v>
      </c>
      <c r="I168" s="224"/>
      <c r="J168" s="225">
        <f>ROUND(I168*H168,2)</f>
        <v>0</v>
      </c>
      <c r="K168" s="221" t="s">
        <v>136</v>
      </c>
      <c r="L168" s="70"/>
      <c r="M168" s="226" t="s">
        <v>22</v>
      </c>
      <c r="N168" s="227" t="s">
        <v>47</v>
      </c>
      <c r="O168" s="45"/>
      <c r="P168" s="228">
        <f>O168*H168</f>
        <v>0</v>
      </c>
      <c r="Q168" s="228">
        <v>0</v>
      </c>
      <c r="R168" s="228">
        <f>Q168*H168</f>
        <v>0</v>
      </c>
      <c r="S168" s="228">
        <v>0.003</v>
      </c>
      <c r="T168" s="229">
        <f>S168*H168</f>
        <v>0.34185000000000004</v>
      </c>
      <c r="AR168" s="22" t="s">
        <v>216</v>
      </c>
      <c r="AT168" s="22" t="s">
        <v>132</v>
      </c>
      <c r="AU168" s="22" t="s">
        <v>138</v>
      </c>
      <c r="AY168" s="22" t="s">
        <v>129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22" t="s">
        <v>138</v>
      </c>
      <c r="BK168" s="230">
        <f>ROUND(I168*H168,2)</f>
        <v>0</v>
      </c>
      <c r="BL168" s="22" t="s">
        <v>216</v>
      </c>
      <c r="BM168" s="22" t="s">
        <v>281</v>
      </c>
    </row>
    <row r="169" spans="2:47" s="1" customFormat="1" ht="13.5">
      <c r="B169" s="44"/>
      <c r="C169" s="72"/>
      <c r="D169" s="231" t="s">
        <v>140</v>
      </c>
      <c r="E169" s="72"/>
      <c r="F169" s="232" t="s">
        <v>282</v>
      </c>
      <c r="G169" s="72"/>
      <c r="H169" s="72"/>
      <c r="I169" s="189"/>
      <c r="J169" s="72"/>
      <c r="K169" s="72"/>
      <c r="L169" s="70"/>
      <c r="M169" s="233"/>
      <c r="N169" s="45"/>
      <c r="O169" s="45"/>
      <c r="P169" s="45"/>
      <c r="Q169" s="45"/>
      <c r="R169" s="45"/>
      <c r="S169" s="45"/>
      <c r="T169" s="93"/>
      <c r="AT169" s="22" t="s">
        <v>140</v>
      </c>
      <c r="AU169" s="22" t="s">
        <v>138</v>
      </c>
    </row>
    <row r="170" spans="2:51" s="12" customFormat="1" ht="13.5">
      <c r="B170" s="256"/>
      <c r="C170" s="257"/>
      <c r="D170" s="231" t="s">
        <v>142</v>
      </c>
      <c r="E170" s="258" t="s">
        <v>22</v>
      </c>
      <c r="F170" s="259" t="s">
        <v>283</v>
      </c>
      <c r="G170" s="257"/>
      <c r="H170" s="258" t="s">
        <v>22</v>
      </c>
      <c r="I170" s="260"/>
      <c r="J170" s="257"/>
      <c r="K170" s="257"/>
      <c r="L170" s="261"/>
      <c r="M170" s="262"/>
      <c r="N170" s="263"/>
      <c r="O170" s="263"/>
      <c r="P170" s="263"/>
      <c r="Q170" s="263"/>
      <c r="R170" s="263"/>
      <c r="S170" s="263"/>
      <c r="T170" s="264"/>
      <c r="AT170" s="265" t="s">
        <v>142</v>
      </c>
      <c r="AU170" s="265" t="s">
        <v>138</v>
      </c>
      <c r="AV170" s="12" t="s">
        <v>24</v>
      </c>
      <c r="AW170" s="12" t="s">
        <v>144</v>
      </c>
      <c r="AX170" s="12" t="s">
        <v>75</v>
      </c>
      <c r="AY170" s="265" t="s">
        <v>129</v>
      </c>
    </row>
    <row r="171" spans="2:51" s="11" customFormat="1" ht="13.5">
      <c r="B171" s="234"/>
      <c r="C171" s="235"/>
      <c r="D171" s="231" t="s">
        <v>142</v>
      </c>
      <c r="E171" s="236" t="s">
        <v>22</v>
      </c>
      <c r="F171" s="237" t="s">
        <v>160</v>
      </c>
      <c r="G171" s="235"/>
      <c r="H171" s="238">
        <v>11.11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142</v>
      </c>
      <c r="AU171" s="244" t="s">
        <v>138</v>
      </c>
      <c r="AV171" s="11" t="s">
        <v>138</v>
      </c>
      <c r="AW171" s="11" t="s">
        <v>144</v>
      </c>
      <c r="AX171" s="11" t="s">
        <v>75</v>
      </c>
      <c r="AY171" s="244" t="s">
        <v>129</v>
      </c>
    </row>
    <row r="172" spans="2:51" s="11" customFormat="1" ht="13.5">
      <c r="B172" s="234"/>
      <c r="C172" s="235"/>
      <c r="D172" s="231" t="s">
        <v>142</v>
      </c>
      <c r="E172" s="236" t="s">
        <v>22</v>
      </c>
      <c r="F172" s="237" t="s">
        <v>161</v>
      </c>
      <c r="G172" s="235"/>
      <c r="H172" s="238">
        <v>38.17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 t="s">
        <v>142</v>
      </c>
      <c r="AU172" s="244" t="s">
        <v>138</v>
      </c>
      <c r="AV172" s="11" t="s">
        <v>138</v>
      </c>
      <c r="AW172" s="11" t="s">
        <v>144</v>
      </c>
      <c r="AX172" s="11" t="s">
        <v>75</v>
      </c>
      <c r="AY172" s="244" t="s">
        <v>129</v>
      </c>
    </row>
    <row r="173" spans="2:51" s="11" customFormat="1" ht="13.5">
      <c r="B173" s="234"/>
      <c r="C173" s="235"/>
      <c r="D173" s="231" t="s">
        <v>142</v>
      </c>
      <c r="E173" s="236" t="s">
        <v>22</v>
      </c>
      <c r="F173" s="237" t="s">
        <v>162</v>
      </c>
      <c r="G173" s="235"/>
      <c r="H173" s="238">
        <v>37.09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142</v>
      </c>
      <c r="AU173" s="244" t="s">
        <v>138</v>
      </c>
      <c r="AV173" s="11" t="s">
        <v>138</v>
      </c>
      <c r="AW173" s="11" t="s">
        <v>144</v>
      </c>
      <c r="AX173" s="11" t="s">
        <v>75</v>
      </c>
      <c r="AY173" s="244" t="s">
        <v>129</v>
      </c>
    </row>
    <row r="174" spans="2:51" s="11" customFormat="1" ht="13.5">
      <c r="B174" s="234"/>
      <c r="C174" s="235"/>
      <c r="D174" s="231" t="s">
        <v>142</v>
      </c>
      <c r="E174" s="236" t="s">
        <v>22</v>
      </c>
      <c r="F174" s="237" t="s">
        <v>163</v>
      </c>
      <c r="G174" s="235"/>
      <c r="H174" s="238">
        <v>10.41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142</v>
      </c>
      <c r="AU174" s="244" t="s">
        <v>138</v>
      </c>
      <c r="AV174" s="11" t="s">
        <v>138</v>
      </c>
      <c r="AW174" s="11" t="s">
        <v>144</v>
      </c>
      <c r="AX174" s="11" t="s">
        <v>75</v>
      </c>
      <c r="AY174" s="244" t="s">
        <v>129</v>
      </c>
    </row>
    <row r="175" spans="2:51" s="11" customFormat="1" ht="13.5">
      <c r="B175" s="234"/>
      <c r="C175" s="235"/>
      <c r="D175" s="231" t="s">
        <v>142</v>
      </c>
      <c r="E175" s="236" t="s">
        <v>22</v>
      </c>
      <c r="F175" s="237" t="s">
        <v>164</v>
      </c>
      <c r="G175" s="235"/>
      <c r="H175" s="238">
        <v>10.41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AT175" s="244" t="s">
        <v>142</v>
      </c>
      <c r="AU175" s="244" t="s">
        <v>138</v>
      </c>
      <c r="AV175" s="11" t="s">
        <v>138</v>
      </c>
      <c r="AW175" s="11" t="s">
        <v>144</v>
      </c>
      <c r="AX175" s="11" t="s">
        <v>75</v>
      </c>
      <c r="AY175" s="244" t="s">
        <v>129</v>
      </c>
    </row>
    <row r="176" spans="2:51" s="11" customFormat="1" ht="13.5">
      <c r="B176" s="234"/>
      <c r="C176" s="235"/>
      <c r="D176" s="231" t="s">
        <v>142</v>
      </c>
      <c r="E176" s="236" t="s">
        <v>22</v>
      </c>
      <c r="F176" s="237" t="s">
        <v>165</v>
      </c>
      <c r="G176" s="235"/>
      <c r="H176" s="238">
        <v>6.76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142</v>
      </c>
      <c r="AU176" s="244" t="s">
        <v>138</v>
      </c>
      <c r="AV176" s="11" t="s">
        <v>138</v>
      </c>
      <c r="AW176" s="11" t="s">
        <v>144</v>
      </c>
      <c r="AX176" s="11" t="s">
        <v>75</v>
      </c>
      <c r="AY176" s="244" t="s">
        <v>129</v>
      </c>
    </row>
    <row r="177" spans="2:65" s="1" customFormat="1" ht="16.5" customHeight="1">
      <c r="B177" s="44"/>
      <c r="C177" s="219" t="s">
        <v>284</v>
      </c>
      <c r="D177" s="219" t="s">
        <v>132</v>
      </c>
      <c r="E177" s="220" t="s">
        <v>285</v>
      </c>
      <c r="F177" s="221" t="s">
        <v>286</v>
      </c>
      <c r="G177" s="222" t="s">
        <v>147</v>
      </c>
      <c r="H177" s="223">
        <v>113.95</v>
      </c>
      <c r="I177" s="224"/>
      <c r="J177" s="225">
        <f>ROUND(I177*H177,2)</f>
        <v>0</v>
      </c>
      <c r="K177" s="221" t="s">
        <v>136</v>
      </c>
      <c r="L177" s="70"/>
      <c r="M177" s="226" t="s">
        <v>22</v>
      </c>
      <c r="N177" s="227" t="s">
        <v>47</v>
      </c>
      <c r="O177" s="45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AR177" s="22" t="s">
        <v>216</v>
      </c>
      <c r="AT177" s="22" t="s">
        <v>132</v>
      </c>
      <c r="AU177" s="22" t="s">
        <v>138</v>
      </c>
      <c r="AY177" s="22" t="s">
        <v>129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22" t="s">
        <v>138</v>
      </c>
      <c r="BK177" s="230">
        <f>ROUND(I177*H177,2)</f>
        <v>0</v>
      </c>
      <c r="BL177" s="22" t="s">
        <v>216</v>
      </c>
      <c r="BM177" s="22" t="s">
        <v>287</v>
      </c>
    </row>
    <row r="178" spans="2:47" s="1" customFormat="1" ht="13.5">
      <c r="B178" s="44"/>
      <c r="C178" s="72"/>
      <c r="D178" s="231" t="s">
        <v>140</v>
      </c>
      <c r="E178" s="72"/>
      <c r="F178" s="232" t="s">
        <v>288</v>
      </c>
      <c r="G178" s="72"/>
      <c r="H178" s="72"/>
      <c r="I178" s="189"/>
      <c r="J178" s="72"/>
      <c r="K178" s="72"/>
      <c r="L178" s="70"/>
      <c r="M178" s="233"/>
      <c r="N178" s="45"/>
      <c r="O178" s="45"/>
      <c r="P178" s="45"/>
      <c r="Q178" s="45"/>
      <c r="R178" s="45"/>
      <c r="S178" s="45"/>
      <c r="T178" s="93"/>
      <c r="AT178" s="22" t="s">
        <v>140</v>
      </c>
      <c r="AU178" s="22" t="s">
        <v>138</v>
      </c>
    </row>
    <row r="179" spans="2:51" s="11" customFormat="1" ht="13.5">
      <c r="B179" s="234"/>
      <c r="C179" s="235"/>
      <c r="D179" s="231" t="s">
        <v>142</v>
      </c>
      <c r="E179" s="236" t="s">
        <v>22</v>
      </c>
      <c r="F179" s="237" t="s">
        <v>289</v>
      </c>
      <c r="G179" s="235"/>
      <c r="H179" s="238">
        <v>113.95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AT179" s="244" t="s">
        <v>142</v>
      </c>
      <c r="AU179" s="244" t="s">
        <v>138</v>
      </c>
      <c r="AV179" s="11" t="s">
        <v>138</v>
      </c>
      <c r="AW179" s="11" t="s">
        <v>144</v>
      </c>
      <c r="AX179" s="11" t="s">
        <v>75</v>
      </c>
      <c r="AY179" s="244" t="s">
        <v>129</v>
      </c>
    </row>
    <row r="180" spans="2:65" s="1" customFormat="1" ht="16.5" customHeight="1">
      <c r="B180" s="44"/>
      <c r="C180" s="219" t="s">
        <v>9</v>
      </c>
      <c r="D180" s="219" t="s">
        <v>132</v>
      </c>
      <c r="E180" s="220" t="s">
        <v>290</v>
      </c>
      <c r="F180" s="221" t="s">
        <v>291</v>
      </c>
      <c r="G180" s="222" t="s">
        <v>135</v>
      </c>
      <c r="H180" s="223">
        <v>130.65</v>
      </c>
      <c r="I180" s="224"/>
      <c r="J180" s="225">
        <f>ROUND(I180*H180,2)</f>
        <v>0</v>
      </c>
      <c r="K180" s="221" t="s">
        <v>136</v>
      </c>
      <c r="L180" s="70"/>
      <c r="M180" s="226" t="s">
        <v>22</v>
      </c>
      <c r="N180" s="227" t="s">
        <v>47</v>
      </c>
      <c r="O180" s="45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AR180" s="22" t="s">
        <v>216</v>
      </c>
      <c r="AT180" s="22" t="s">
        <v>132</v>
      </c>
      <c r="AU180" s="22" t="s">
        <v>138</v>
      </c>
      <c r="AY180" s="22" t="s">
        <v>129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22" t="s">
        <v>138</v>
      </c>
      <c r="BK180" s="230">
        <f>ROUND(I180*H180,2)</f>
        <v>0</v>
      </c>
      <c r="BL180" s="22" t="s">
        <v>216</v>
      </c>
      <c r="BM180" s="22" t="s">
        <v>292</v>
      </c>
    </row>
    <row r="181" spans="2:47" s="1" customFormat="1" ht="13.5">
      <c r="B181" s="44"/>
      <c r="C181" s="72"/>
      <c r="D181" s="231" t="s">
        <v>140</v>
      </c>
      <c r="E181" s="72"/>
      <c r="F181" s="232" t="s">
        <v>293</v>
      </c>
      <c r="G181" s="72"/>
      <c r="H181" s="72"/>
      <c r="I181" s="189"/>
      <c r="J181" s="72"/>
      <c r="K181" s="72"/>
      <c r="L181" s="70"/>
      <c r="M181" s="233"/>
      <c r="N181" s="45"/>
      <c r="O181" s="45"/>
      <c r="P181" s="45"/>
      <c r="Q181" s="45"/>
      <c r="R181" s="45"/>
      <c r="S181" s="45"/>
      <c r="T181" s="93"/>
      <c r="AT181" s="22" t="s">
        <v>140</v>
      </c>
      <c r="AU181" s="22" t="s">
        <v>138</v>
      </c>
    </row>
    <row r="182" spans="2:51" s="12" customFormat="1" ht="13.5">
      <c r="B182" s="256"/>
      <c r="C182" s="257"/>
      <c r="D182" s="231" t="s">
        <v>142</v>
      </c>
      <c r="E182" s="258" t="s">
        <v>22</v>
      </c>
      <c r="F182" s="259" t="s">
        <v>249</v>
      </c>
      <c r="G182" s="257"/>
      <c r="H182" s="258" t="s">
        <v>22</v>
      </c>
      <c r="I182" s="260"/>
      <c r="J182" s="257"/>
      <c r="K182" s="257"/>
      <c r="L182" s="261"/>
      <c r="M182" s="262"/>
      <c r="N182" s="263"/>
      <c r="O182" s="263"/>
      <c r="P182" s="263"/>
      <c r="Q182" s="263"/>
      <c r="R182" s="263"/>
      <c r="S182" s="263"/>
      <c r="T182" s="264"/>
      <c r="AT182" s="265" t="s">
        <v>142</v>
      </c>
      <c r="AU182" s="265" t="s">
        <v>138</v>
      </c>
      <c r="AV182" s="12" t="s">
        <v>24</v>
      </c>
      <c r="AW182" s="12" t="s">
        <v>144</v>
      </c>
      <c r="AX182" s="12" t="s">
        <v>75</v>
      </c>
      <c r="AY182" s="265" t="s">
        <v>129</v>
      </c>
    </row>
    <row r="183" spans="2:51" s="11" customFormat="1" ht="13.5">
      <c r="B183" s="234"/>
      <c r="C183" s="235"/>
      <c r="D183" s="231" t="s">
        <v>142</v>
      </c>
      <c r="E183" s="236" t="s">
        <v>22</v>
      </c>
      <c r="F183" s="237" t="s">
        <v>294</v>
      </c>
      <c r="G183" s="235"/>
      <c r="H183" s="238">
        <v>21.6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142</v>
      </c>
      <c r="AU183" s="244" t="s">
        <v>138</v>
      </c>
      <c r="AV183" s="11" t="s">
        <v>138</v>
      </c>
      <c r="AW183" s="11" t="s">
        <v>144</v>
      </c>
      <c r="AX183" s="11" t="s">
        <v>75</v>
      </c>
      <c r="AY183" s="244" t="s">
        <v>129</v>
      </c>
    </row>
    <row r="184" spans="2:51" s="11" customFormat="1" ht="13.5">
      <c r="B184" s="234"/>
      <c r="C184" s="235"/>
      <c r="D184" s="231" t="s">
        <v>142</v>
      </c>
      <c r="E184" s="236" t="s">
        <v>22</v>
      </c>
      <c r="F184" s="237" t="s">
        <v>295</v>
      </c>
      <c r="G184" s="235"/>
      <c r="H184" s="238">
        <v>24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AT184" s="244" t="s">
        <v>142</v>
      </c>
      <c r="AU184" s="244" t="s">
        <v>138</v>
      </c>
      <c r="AV184" s="11" t="s">
        <v>138</v>
      </c>
      <c r="AW184" s="11" t="s">
        <v>144</v>
      </c>
      <c r="AX184" s="11" t="s">
        <v>75</v>
      </c>
      <c r="AY184" s="244" t="s">
        <v>129</v>
      </c>
    </row>
    <row r="185" spans="2:51" s="11" customFormat="1" ht="13.5">
      <c r="B185" s="234"/>
      <c r="C185" s="235"/>
      <c r="D185" s="231" t="s">
        <v>142</v>
      </c>
      <c r="E185" s="236" t="s">
        <v>22</v>
      </c>
      <c r="F185" s="237" t="s">
        <v>296</v>
      </c>
      <c r="G185" s="235"/>
      <c r="H185" s="238">
        <v>28.35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142</v>
      </c>
      <c r="AU185" s="244" t="s">
        <v>138</v>
      </c>
      <c r="AV185" s="11" t="s">
        <v>138</v>
      </c>
      <c r="AW185" s="11" t="s">
        <v>144</v>
      </c>
      <c r="AX185" s="11" t="s">
        <v>75</v>
      </c>
      <c r="AY185" s="244" t="s">
        <v>129</v>
      </c>
    </row>
    <row r="186" spans="2:51" s="11" customFormat="1" ht="13.5">
      <c r="B186" s="234"/>
      <c r="C186" s="235"/>
      <c r="D186" s="231" t="s">
        <v>142</v>
      </c>
      <c r="E186" s="236" t="s">
        <v>22</v>
      </c>
      <c r="F186" s="237" t="s">
        <v>297</v>
      </c>
      <c r="G186" s="235"/>
      <c r="H186" s="238">
        <v>28.35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AT186" s="244" t="s">
        <v>142</v>
      </c>
      <c r="AU186" s="244" t="s">
        <v>138</v>
      </c>
      <c r="AV186" s="11" t="s">
        <v>138</v>
      </c>
      <c r="AW186" s="11" t="s">
        <v>144</v>
      </c>
      <c r="AX186" s="11" t="s">
        <v>75</v>
      </c>
      <c r="AY186" s="244" t="s">
        <v>129</v>
      </c>
    </row>
    <row r="187" spans="2:51" s="11" customFormat="1" ht="13.5">
      <c r="B187" s="234"/>
      <c r="C187" s="235"/>
      <c r="D187" s="231" t="s">
        <v>142</v>
      </c>
      <c r="E187" s="236" t="s">
        <v>22</v>
      </c>
      <c r="F187" s="237" t="s">
        <v>298</v>
      </c>
      <c r="G187" s="235"/>
      <c r="H187" s="238">
        <v>28.35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142</v>
      </c>
      <c r="AU187" s="244" t="s">
        <v>138</v>
      </c>
      <c r="AV187" s="11" t="s">
        <v>138</v>
      </c>
      <c r="AW187" s="11" t="s">
        <v>144</v>
      </c>
      <c r="AX187" s="11" t="s">
        <v>75</v>
      </c>
      <c r="AY187" s="244" t="s">
        <v>129</v>
      </c>
    </row>
    <row r="188" spans="2:51" s="11" customFormat="1" ht="13.5">
      <c r="B188" s="234"/>
      <c r="C188" s="235"/>
      <c r="D188" s="231" t="s">
        <v>142</v>
      </c>
      <c r="E188" s="236" t="s">
        <v>22</v>
      </c>
      <c r="F188" s="237" t="s">
        <v>255</v>
      </c>
      <c r="G188" s="235"/>
      <c r="H188" s="238">
        <v>0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142</v>
      </c>
      <c r="AU188" s="244" t="s">
        <v>138</v>
      </c>
      <c r="AV188" s="11" t="s">
        <v>138</v>
      </c>
      <c r="AW188" s="11" t="s">
        <v>144</v>
      </c>
      <c r="AX188" s="11" t="s">
        <v>75</v>
      </c>
      <c r="AY188" s="244" t="s">
        <v>129</v>
      </c>
    </row>
    <row r="189" spans="2:65" s="1" customFormat="1" ht="16.5" customHeight="1">
      <c r="B189" s="44"/>
      <c r="C189" s="219" t="s">
        <v>299</v>
      </c>
      <c r="D189" s="219" t="s">
        <v>132</v>
      </c>
      <c r="E189" s="220" t="s">
        <v>300</v>
      </c>
      <c r="F189" s="221" t="s">
        <v>301</v>
      </c>
      <c r="G189" s="222" t="s">
        <v>135</v>
      </c>
      <c r="H189" s="223">
        <v>150</v>
      </c>
      <c r="I189" s="224"/>
      <c r="J189" s="225">
        <f>ROUND(I189*H189,2)</f>
        <v>0</v>
      </c>
      <c r="K189" s="221" t="s">
        <v>136</v>
      </c>
      <c r="L189" s="70"/>
      <c r="M189" s="226" t="s">
        <v>22</v>
      </c>
      <c r="N189" s="227" t="s">
        <v>47</v>
      </c>
      <c r="O189" s="45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AR189" s="22" t="s">
        <v>216</v>
      </c>
      <c r="AT189" s="22" t="s">
        <v>132</v>
      </c>
      <c r="AU189" s="22" t="s">
        <v>138</v>
      </c>
      <c r="AY189" s="22" t="s">
        <v>129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22" t="s">
        <v>138</v>
      </c>
      <c r="BK189" s="230">
        <f>ROUND(I189*H189,2)</f>
        <v>0</v>
      </c>
      <c r="BL189" s="22" t="s">
        <v>216</v>
      </c>
      <c r="BM189" s="22" t="s">
        <v>302</v>
      </c>
    </row>
    <row r="190" spans="2:47" s="1" customFormat="1" ht="13.5">
      <c r="B190" s="44"/>
      <c r="C190" s="72"/>
      <c r="D190" s="231" t="s">
        <v>140</v>
      </c>
      <c r="E190" s="72"/>
      <c r="F190" s="232" t="s">
        <v>303</v>
      </c>
      <c r="G190" s="72"/>
      <c r="H190" s="72"/>
      <c r="I190" s="189"/>
      <c r="J190" s="72"/>
      <c r="K190" s="72"/>
      <c r="L190" s="70"/>
      <c r="M190" s="233"/>
      <c r="N190" s="45"/>
      <c r="O190" s="45"/>
      <c r="P190" s="45"/>
      <c r="Q190" s="45"/>
      <c r="R190" s="45"/>
      <c r="S190" s="45"/>
      <c r="T190" s="93"/>
      <c r="AT190" s="22" t="s">
        <v>140</v>
      </c>
      <c r="AU190" s="22" t="s">
        <v>138</v>
      </c>
    </row>
    <row r="191" spans="2:51" s="12" customFormat="1" ht="13.5">
      <c r="B191" s="256"/>
      <c r="C191" s="257"/>
      <c r="D191" s="231" t="s">
        <v>142</v>
      </c>
      <c r="E191" s="258" t="s">
        <v>22</v>
      </c>
      <c r="F191" s="259" t="s">
        <v>249</v>
      </c>
      <c r="G191" s="257"/>
      <c r="H191" s="258" t="s">
        <v>22</v>
      </c>
      <c r="I191" s="260"/>
      <c r="J191" s="257"/>
      <c r="K191" s="257"/>
      <c r="L191" s="261"/>
      <c r="M191" s="262"/>
      <c r="N191" s="263"/>
      <c r="O191" s="263"/>
      <c r="P191" s="263"/>
      <c r="Q191" s="263"/>
      <c r="R191" s="263"/>
      <c r="S191" s="263"/>
      <c r="T191" s="264"/>
      <c r="AT191" s="265" t="s">
        <v>142</v>
      </c>
      <c r="AU191" s="265" t="s">
        <v>138</v>
      </c>
      <c r="AV191" s="12" t="s">
        <v>24</v>
      </c>
      <c r="AW191" s="12" t="s">
        <v>144</v>
      </c>
      <c r="AX191" s="12" t="s">
        <v>75</v>
      </c>
      <c r="AY191" s="265" t="s">
        <v>129</v>
      </c>
    </row>
    <row r="192" spans="2:51" s="11" customFormat="1" ht="13.5">
      <c r="B192" s="234"/>
      <c r="C192" s="235"/>
      <c r="D192" s="231" t="s">
        <v>142</v>
      </c>
      <c r="E192" s="236" t="s">
        <v>22</v>
      </c>
      <c r="F192" s="237" t="s">
        <v>262</v>
      </c>
      <c r="G192" s="235"/>
      <c r="H192" s="238">
        <v>25.2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AT192" s="244" t="s">
        <v>142</v>
      </c>
      <c r="AU192" s="244" t="s">
        <v>138</v>
      </c>
      <c r="AV192" s="11" t="s">
        <v>138</v>
      </c>
      <c r="AW192" s="11" t="s">
        <v>144</v>
      </c>
      <c r="AX192" s="11" t="s">
        <v>75</v>
      </c>
      <c r="AY192" s="244" t="s">
        <v>129</v>
      </c>
    </row>
    <row r="193" spans="2:51" s="11" customFormat="1" ht="13.5">
      <c r="B193" s="234"/>
      <c r="C193" s="235"/>
      <c r="D193" s="231" t="s">
        <v>142</v>
      </c>
      <c r="E193" s="236" t="s">
        <v>22</v>
      </c>
      <c r="F193" s="237" t="s">
        <v>263</v>
      </c>
      <c r="G193" s="235"/>
      <c r="H193" s="238">
        <v>27.6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142</v>
      </c>
      <c r="AU193" s="244" t="s">
        <v>138</v>
      </c>
      <c r="AV193" s="11" t="s">
        <v>138</v>
      </c>
      <c r="AW193" s="11" t="s">
        <v>144</v>
      </c>
      <c r="AX193" s="11" t="s">
        <v>75</v>
      </c>
      <c r="AY193" s="244" t="s">
        <v>129</v>
      </c>
    </row>
    <row r="194" spans="2:51" s="11" customFormat="1" ht="13.5">
      <c r="B194" s="234"/>
      <c r="C194" s="235"/>
      <c r="D194" s="231" t="s">
        <v>142</v>
      </c>
      <c r="E194" s="236" t="s">
        <v>22</v>
      </c>
      <c r="F194" s="237" t="s">
        <v>304</v>
      </c>
      <c r="G194" s="235"/>
      <c r="H194" s="238">
        <v>32.4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142</v>
      </c>
      <c r="AU194" s="244" t="s">
        <v>138</v>
      </c>
      <c r="AV194" s="11" t="s">
        <v>138</v>
      </c>
      <c r="AW194" s="11" t="s">
        <v>144</v>
      </c>
      <c r="AX194" s="11" t="s">
        <v>75</v>
      </c>
      <c r="AY194" s="244" t="s">
        <v>129</v>
      </c>
    </row>
    <row r="195" spans="2:51" s="11" customFormat="1" ht="13.5">
      <c r="B195" s="234"/>
      <c r="C195" s="235"/>
      <c r="D195" s="231" t="s">
        <v>142</v>
      </c>
      <c r="E195" s="236" t="s">
        <v>22</v>
      </c>
      <c r="F195" s="237" t="s">
        <v>305</v>
      </c>
      <c r="G195" s="235"/>
      <c r="H195" s="238">
        <v>32.4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142</v>
      </c>
      <c r="AU195" s="244" t="s">
        <v>138</v>
      </c>
      <c r="AV195" s="11" t="s">
        <v>138</v>
      </c>
      <c r="AW195" s="11" t="s">
        <v>144</v>
      </c>
      <c r="AX195" s="11" t="s">
        <v>75</v>
      </c>
      <c r="AY195" s="244" t="s">
        <v>129</v>
      </c>
    </row>
    <row r="196" spans="2:51" s="11" customFormat="1" ht="13.5">
      <c r="B196" s="234"/>
      <c r="C196" s="235"/>
      <c r="D196" s="231" t="s">
        <v>142</v>
      </c>
      <c r="E196" s="236" t="s">
        <v>22</v>
      </c>
      <c r="F196" s="237" t="s">
        <v>306</v>
      </c>
      <c r="G196" s="235"/>
      <c r="H196" s="238">
        <v>32.4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142</v>
      </c>
      <c r="AU196" s="244" t="s">
        <v>138</v>
      </c>
      <c r="AV196" s="11" t="s">
        <v>138</v>
      </c>
      <c r="AW196" s="11" t="s">
        <v>144</v>
      </c>
      <c r="AX196" s="11" t="s">
        <v>75</v>
      </c>
      <c r="AY196" s="244" t="s">
        <v>129</v>
      </c>
    </row>
    <row r="197" spans="2:51" s="11" customFormat="1" ht="13.5">
      <c r="B197" s="234"/>
      <c r="C197" s="235"/>
      <c r="D197" s="231" t="s">
        <v>142</v>
      </c>
      <c r="E197" s="236" t="s">
        <v>22</v>
      </c>
      <c r="F197" s="237" t="s">
        <v>255</v>
      </c>
      <c r="G197" s="235"/>
      <c r="H197" s="238">
        <v>0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AT197" s="244" t="s">
        <v>142</v>
      </c>
      <c r="AU197" s="244" t="s">
        <v>138</v>
      </c>
      <c r="AV197" s="11" t="s">
        <v>138</v>
      </c>
      <c r="AW197" s="11" t="s">
        <v>144</v>
      </c>
      <c r="AX197" s="11" t="s">
        <v>75</v>
      </c>
      <c r="AY197" s="244" t="s">
        <v>129</v>
      </c>
    </row>
    <row r="198" spans="2:65" s="1" customFormat="1" ht="16.5" customHeight="1">
      <c r="B198" s="44"/>
      <c r="C198" s="219" t="s">
        <v>307</v>
      </c>
      <c r="D198" s="219" t="s">
        <v>132</v>
      </c>
      <c r="E198" s="220" t="s">
        <v>308</v>
      </c>
      <c r="F198" s="221" t="s">
        <v>309</v>
      </c>
      <c r="G198" s="222" t="s">
        <v>147</v>
      </c>
      <c r="H198" s="223">
        <v>113.95</v>
      </c>
      <c r="I198" s="224"/>
      <c r="J198" s="225">
        <f>ROUND(I198*H198,2)</f>
        <v>0</v>
      </c>
      <c r="K198" s="221" t="s">
        <v>136</v>
      </c>
      <c r="L198" s="70"/>
      <c r="M198" s="226" t="s">
        <v>22</v>
      </c>
      <c r="N198" s="227" t="s">
        <v>47</v>
      </c>
      <c r="O198" s="45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AR198" s="22" t="s">
        <v>216</v>
      </c>
      <c r="AT198" s="22" t="s">
        <v>132</v>
      </c>
      <c r="AU198" s="22" t="s">
        <v>138</v>
      </c>
      <c r="AY198" s="22" t="s">
        <v>129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22" t="s">
        <v>138</v>
      </c>
      <c r="BK198" s="230">
        <f>ROUND(I198*H198,2)</f>
        <v>0</v>
      </c>
      <c r="BL198" s="22" t="s">
        <v>216</v>
      </c>
      <c r="BM198" s="22" t="s">
        <v>310</v>
      </c>
    </row>
    <row r="199" spans="2:47" s="1" customFormat="1" ht="13.5">
      <c r="B199" s="44"/>
      <c r="C199" s="72"/>
      <c r="D199" s="231" t="s">
        <v>140</v>
      </c>
      <c r="E199" s="72"/>
      <c r="F199" s="232" t="s">
        <v>311</v>
      </c>
      <c r="G199" s="72"/>
      <c r="H199" s="72"/>
      <c r="I199" s="189"/>
      <c r="J199" s="72"/>
      <c r="K199" s="72"/>
      <c r="L199" s="70"/>
      <c r="M199" s="233"/>
      <c r="N199" s="45"/>
      <c r="O199" s="45"/>
      <c r="P199" s="45"/>
      <c r="Q199" s="45"/>
      <c r="R199" s="45"/>
      <c r="S199" s="45"/>
      <c r="T199" s="93"/>
      <c r="AT199" s="22" t="s">
        <v>140</v>
      </c>
      <c r="AU199" s="22" t="s">
        <v>138</v>
      </c>
    </row>
    <row r="200" spans="2:51" s="11" customFormat="1" ht="13.5">
      <c r="B200" s="234"/>
      <c r="C200" s="235"/>
      <c r="D200" s="231" t="s">
        <v>142</v>
      </c>
      <c r="E200" s="236" t="s">
        <v>22</v>
      </c>
      <c r="F200" s="237" t="s">
        <v>289</v>
      </c>
      <c r="G200" s="235"/>
      <c r="H200" s="238">
        <v>113.95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AT200" s="244" t="s">
        <v>142</v>
      </c>
      <c r="AU200" s="244" t="s">
        <v>138</v>
      </c>
      <c r="AV200" s="11" t="s">
        <v>138</v>
      </c>
      <c r="AW200" s="11" t="s">
        <v>144</v>
      </c>
      <c r="AX200" s="11" t="s">
        <v>75</v>
      </c>
      <c r="AY200" s="244" t="s">
        <v>129</v>
      </c>
    </row>
    <row r="201" spans="2:65" s="1" customFormat="1" ht="16.5" customHeight="1">
      <c r="B201" s="44"/>
      <c r="C201" s="219" t="s">
        <v>312</v>
      </c>
      <c r="D201" s="219" t="s">
        <v>132</v>
      </c>
      <c r="E201" s="220" t="s">
        <v>313</v>
      </c>
      <c r="F201" s="221" t="s">
        <v>314</v>
      </c>
      <c r="G201" s="222" t="s">
        <v>135</v>
      </c>
      <c r="H201" s="223">
        <v>130.65</v>
      </c>
      <c r="I201" s="224"/>
      <c r="J201" s="225">
        <f>ROUND(I201*H201,2)</f>
        <v>0</v>
      </c>
      <c r="K201" s="221" t="s">
        <v>136</v>
      </c>
      <c r="L201" s="70"/>
      <c r="M201" s="226" t="s">
        <v>22</v>
      </c>
      <c r="N201" s="227" t="s">
        <v>47</v>
      </c>
      <c r="O201" s="45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AR201" s="22" t="s">
        <v>216</v>
      </c>
      <c r="AT201" s="22" t="s">
        <v>132</v>
      </c>
      <c r="AU201" s="22" t="s">
        <v>138</v>
      </c>
      <c r="AY201" s="22" t="s">
        <v>129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22" t="s">
        <v>138</v>
      </c>
      <c r="BK201" s="230">
        <f>ROUND(I201*H201,2)</f>
        <v>0</v>
      </c>
      <c r="BL201" s="22" t="s">
        <v>216</v>
      </c>
      <c r="BM201" s="22" t="s">
        <v>315</v>
      </c>
    </row>
    <row r="202" spans="2:47" s="1" customFormat="1" ht="13.5">
      <c r="B202" s="44"/>
      <c r="C202" s="72"/>
      <c r="D202" s="231" t="s">
        <v>140</v>
      </c>
      <c r="E202" s="72"/>
      <c r="F202" s="232" t="s">
        <v>316</v>
      </c>
      <c r="G202" s="72"/>
      <c r="H202" s="72"/>
      <c r="I202" s="189"/>
      <c r="J202" s="72"/>
      <c r="K202" s="72"/>
      <c r="L202" s="70"/>
      <c r="M202" s="233"/>
      <c r="N202" s="45"/>
      <c r="O202" s="45"/>
      <c r="P202" s="45"/>
      <c r="Q202" s="45"/>
      <c r="R202" s="45"/>
      <c r="S202" s="45"/>
      <c r="T202" s="93"/>
      <c r="AT202" s="22" t="s">
        <v>140</v>
      </c>
      <c r="AU202" s="22" t="s">
        <v>138</v>
      </c>
    </row>
    <row r="203" spans="2:65" s="1" customFormat="1" ht="16.5" customHeight="1">
      <c r="B203" s="44"/>
      <c r="C203" s="219" t="s">
        <v>317</v>
      </c>
      <c r="D203" s="219" t="s">
        <v>132</v>
      </c>
      <c r="E203" s="220" t="s">
        <v>318</v>
      </c>
      <c r="F203" s="221" t="s">
        <v>319</v>
      </c>
      <c r="G203" s="222" t="s">
        <v>135</v>
      </c>
      <c r="H203" s="223">
        <v>150</v>
      </c>
      <c r="I203" s="224"/>
      <c r="J203" s="225">
        <f>ROUND(I203*H203,2)</f>
        <v>0</v>
      </c>
      <c r="K203" s="221" t="s">
        <v>136</v>
      </c>
      <c r="L203" s="70"/>
      <c r="M203" s="226" t="s">
        <v>22</v>
      </c>
      <c r="N203" s="227" t="s">
        <v>47</v>
      </c>
      <c r="O203" s="45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AR203" s="22" t="s">
        <v>216</v>
      </c>
      <c r="AT203" s="22" t="s">
        <v>132</v>
      </c>
      <c r="AU203" s="22" t="s">
        <v>138</v>
      </c>
      <c r="AY203" s="22" t="s">
        <v>129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22" t="s">
        <v>138</v>
      </c>
      <c r="BK203" s="230">
        <f>ROUND(I203*H203,2)</f>
        <v>0</v>
      </c>
      <c r="BL203" s="22" t="s">
        <v>216</v>
      </c>
      <c r="BM203" s="22" t="s">
        <v>320</v>
      </c>
    </row>
    <row r="204" spans="2:47" s="1" customFormat="1" ht="13.5">
      <c r="B204" s="44"/>
      <c r="C204" s="72"/>
      <c r="D204" s="231" t="s">
        <v>140</v>
      </c>
      <c r="E204" s="72"/>
      <c r="F204" s="232" t="s">
        <v>321</v>
      </c>
      <c r="G204" s="72"/>
      <c r="H204" s="72"/>
      <c r="I204" s="189"/>
      <c r="J204" s="72"/>
      <c r="K204" s="72"/>
      <c r="L204" s="70"/>
      <c r="M204" s="233"/>
      <c r="N204" s="45"/>
      <c r="O204" s="45"/>
      <c r="P204" s="45"/>
      <c r="Q204" s="45"/>
      <c r="R204" s="45"/>
      <c r="S204" s="45"/>
      <c r="T204" s="93"/>
      <c r="AT204" s="22" t="s">
        <v>140</v>
      </c>
      <c r="AU204" s="22" t="s">
        <v>138</v>
      </c>
    </row>
    <row r="205" spans="2:65" s="1" customFormat="1" ht="16.5" customHeight="1">
      <c r="B205" s="44"/>
      <c r="C205" s="219" t="s">
        <v>322</v>
      </c>
      <c r="D205" s="219" t="s">
        <v>132</v>
      </c>
      <c r="E205" s="220" t="s">
        <v>323</v>
      </c>
      <c r="F205" s="221" t="s">
        <v>324</v>
      </c>
      <c r="G205" s="222" t="s">
        <v>135</v>
      </c>
      <c r="H205" s="223">
        <v>35.85</v>
      </c>
      <c r="I205" s="224"/>
      <c r="J205" s="225">
        <f>ROUND(I205*H205,2)</f>
        <v>0</v>
      </c>
      <c r="K205" s="221" t="s">
        <v>136</v>
      </c>
      <c r="L205" s="70"/>
      <c r="M205" s="226" t="s">
        <v>22</v>
      </c>
      <c r="N205" s="227" t="s">
        <v>47</v>
      </c>
      <c r="O205" s="45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AR205" s="22" t="s">
        <v>216</v>
      </c>
      <c r="AT205" s="22" t="s">
        <v>132</v>
      </c>
      <c r="AU205" s="22" t="s">
        <v>138</v>
      </c>
      <c r="AY205" s="22" t="s">
        <v>129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22" t="s">
        <v>138</v>
      </c>
      <c r="BK205" s="230">
        <f>ROUND(I205*H205,2)</f>
        <v>0</v>
      </c>
      <c r="BL205" s="22" t="s">
        <v>216</v>
      </c>
      <c r="BM205" s="22" t="s">
        <v>325</v>
      </c>
    </row>
    <row r="206" spans="2:47" s="1" customFormat="1" ht="13.5">
      <c r="B206" s="44"/>
      <c r="C206" s="72"/>
      <c r="D206" s="231" t="s">
        <v>140</v>
      </c>
      <c r="E206" s="72"/>
      <c r="F206" s="232" t="s">
        <v>326</v>
      </c>
      <c r="G206" s="72"/>
      <c r="H206" s="72"/>
      <c r="I206" s="189"/>
      <c r="J206" s="72"/>
      <c r="K206" s="72"/>
      <c r="L206" s="70"/>
      <c r="M206" s="233"/>
      <c r="N206" s="45"/>
      <c r="O206" s="45"/>
      <c r="P206" s="45"/>
      <c r="Q206" s="45"/>
      <c r="R206" s="45"/>
      <c r="S206" s="45"/>
      <c r="T206" s="93"/>
      <c r="AT206" s="22" t="s">
        <v>140</v>
      </c>
      <c r="AU206" s="22" t="s">
        <v>138</v>
      </c>
    </row>
    <row r="207" spans="2:51" s="12" customFormat="1" ht="13.5">
      <c r="B207" s="256"/>
      <c r="C207" s="257"/>
      <c r="D207" s="231" t="s">
        <v>142</v>
      </c>
      <c r="E207" s="258" t="s">
        <v>22</v>
      </c>
      <c r="F207" s="259" t="s">
        <v>327</v>
      </c>
      <c r="G207" s="257"/>
      <c r="H207" s="258" t="s">
        <v>22</v>
      </c>
      <c r="I207" s="260"/>
      <c r="J207" s="257"/>
      <c r="K207" s="257"/>
      <c r="L207" s="261"/>
      <c r="M207" s="262"/>
      <c r="N207" s="263"/>
      <c r="O207" s="263"/>
      <c r="P207" s="263"/>
      <c r="Q207" s="263"/>
      <c r="R207" s="263"/>
      <c r="S207" s="263"/>
      <c r="T207" s="264"/>
      <c r="AT207" s="265" t="s">
        <v>142</v>
      </c>
      <c r="AU207" s="265" t="s">
        <v>138</v>
      </c>
      <c r="AV207" s="12" t="s">
        <v>24</v>
      </c>
      <c r="AW207" s="12" t="s">
        <v>144</v>
      </c>
      <c r="AX207" s="12" t="s">
        <v>75</v>
      </c>
      <c r="AY207" s="265" t="s">
        <v>129</v>
      </c>
    </row>
    <row r="208" spans="2:51" s="11" customFormat="1" ht="13.5">
      <c r="B208" s="234"/>
      <c r="C208" s="235"/>
      <c r="D208" s="231" t="s">
        <v>142</v>
      </c>
      <c r="E208" s="236" t="s">
        <v>22</v>
      </c>
      <c r="F208" s="237" t="s">
        <v>328</v>
      </c>
      <c r="G208" s="235"/>
      <c r="H208" s="238">
        <v>3.2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AT208" s="244" t="s">
        <v>142</v>
      </c>
      <c r="AU208" s="244" t="s">
        <v>138</v>
      </c>
      <c r="AV208" s="11" t="s">
        <v>138</v>
      </c>
      <c r="AW208" s="11" t="s">
        <v>144</v>
      </c>
      <c r="AX208" s="11" t="s">
        <v>75</v>
      </c>
      <c r="AY208" s="244" t="s">
        <v>129</v>
      </c>
    </row>
    <row r="209" spans="2:51" s="11" customFormat="1" ht="13.5">
      <c r="B209" s="234"/>
      <c r="C209" s="235"/>
      <c r="D209" s="231" t="s">
        <v>142</v>
      </c>
      <c r="E209" s="236" t="s">
        <v>22</v>
      </c>
      <c r="F209" s="237" t="s">
        <v>329</v>
      </c>
      <c r="G209" s="235"/>
      <c r="H209" s="238">
        <v>7.55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AT209" s="244" t="s">
        <v>142</v>
      </c>
      <c r="AU209" s="244" t="s">
        <v>138</v>
      </c>
      <c r="AV209" s="11" t="s">
        <v>138</v>
      </c>
      <c r="AW209" s="11" t="s">
        <v>144</v>
      </c>
      <c r="AX209" s="11" t="s">
        <v>75</v>
      </c>
      <c r="AY209" s="244" t="s">
        <v>129</v>
      </c>
    </row>
    <row r="210" spans="2:51" s="11" customFormat="1" ht="13.5">
      <c r="B210" s="234"/>
      <c r="C210" s="235"/>
      <c r="D210" s="231" t="s">
        <v>142</v>
      </c>
      <c r="E210" s="236" t="s">
        <v>22</v>
      </c>
      <c r="F210" s="237" t="s">
        <v>330</v>
      </c>
      <c r="G210" s="235"/>
      <c r="H210" s="238">
        <v>14.1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142</v>
      </c>
      <c r="AU210" s="244" t="s">
        <v>138</v>
      </c>
      <c r="AV210" s="11" t="s">
        <v>138</v>
      </c>
      <c r="AW210" s="11" t="s">
        <v>144</v>
      </c>
      <c r="AX210" s="11" t="s">
        <v>75</v>
      </c>
      <c r="AY210" s="244" t="s">
        <v>129</v>
      </c>
    </row>
    <row r="211" spans="2:51" s="11" customFormat="1" ht="13.5">
      <c r="B211" s="234"/>
      <c r="C211" s="235"/>
      <c r="D211" s="231" t="s">
        <v>142</v>
      </c>
      <c r="E211" s="236" t="s">
        <v>22</v>
      </c>
      <c r="F211" s="237" t="s">
        <v>331</v>
      </c>
      <c r="G211" s="235"/>
      <c r="H211" s="238">
        <v>2.25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142</v>
      </c>
      <c r="AU211" s="244" t="s">
        <v>138</v>
      </c>
      <c r="AV211" s="11" t="s">
        <v>138</v>
      </c>
      <c r="AW211" s="11" t="s">
        <v>144</v>
      </c>
      <c r="AX211" s="11" t="s">
        <v>75</v>
      </c>
      <c r="AY211" s="244" t="s">
        <v>129</v>
      </c>
    </row>
    <row r="212" spans="2:51" s="11" customFormat="1" ht="13.5">
      <c r="B212" s="234"/>
      <c r="C212" s="235"/>
      <c r="D212" s="231" t="s">
        <v>142</v>
      </c>
      <c r="E212" s="236" t="s">
        <v>22</v>
      </c>
      <c r="F212" s="237" t="s">
        <v>332</v>
      </c>
      <c r="G212" s="235"/>
      <c r="H212" s="238">
        <v>2.25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AT212" s="244" t="s">
        <v>142</v>
      </c>
      <c r="AU212" s="244" t="s">
        <v>138</v>
      </c>
      <c r="AV212" s="11" t="s">
        <v>138</v>
      </c>
      <c r="AW212" s="11" t="s">
        <v>144</v>
      </c>
      <c r="AX212" s="11" t="s">
        <v>75</v>
      </c>
      <c r="AY212" s="244" t="s">
        <v>129</v>
      </c>
    </row>
    <row r="213" spans="2:51" s="11" customFormat="1" ht="13.5">
      <c r="B213" s="234"/>
      <c r="C213" s="235"/>
      <c r="D213" s="231" t="s">
        <v>142</v>
      </c>
      <c r="E213" s="236" t="s">
        <v>22</v>
      </c>
      <c r="F213" s="237" t="s">
        <v>333</v>
      </c>
      <c r="G213" s="235"/>
      <c r="H213" s="238">
        <v>6.5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AT213" s="244" t="s">
        <v>142</v>
      </c>
      <c r="AU213" s="244" t="s">
        <v>138</v>
      </c>
      <c r="AV213" s="11" t="s">
        <v>138</v>
      </c>
      <c r="AW213" s="11" t="s">
        <v>144</v>
      </c>
      <c r="AX213" s="11" t="s">
        <v>75</v>
      </c>
      <c r="AY213" s="244" t="s">
        <v>129</v>
      </c>
    </row>
    <row r="214" spans="2:65" s="1" customFormat="1" ht="16.5" customHeight="1">
      <c r="B214" s="44"/>
      <c r="C214" s="246" t="s">
        <v>334</v>
      </c>
      <c r="D214" s="246" t="s">
        <v>220</v>
      </c>
      <c r="E214" s="247" t="s">
        <v>335</v>
      </c>
      <c r="F214" s="248" t="s">
        <v>336</v>
      </c>
      <c r="G214" s="249" t="s">
        <v>135</v>
      </c>
      <c r="H214" s="250">
        <v>45</v>
      </c>
      <c r="I214" s="251"/>
      <c r="J214" s="252">
        <f>ROUND(I214*H214,2)</f>
        <v>0</v>
      </c>
      <c r="K214" s="248" t="s">
        <v>22</v>
      </c>
      <c r="L214" s="253"/>
      <c r="M214" s="254" t="s">
        <v>22</v>
      </c>
      <c r="N214" s="255" t="s">
        <v>47</v>
      </c>
      <c r="O214" s="45"/>
      <c r="P214" s="228">
        <f>O214*H214</f>
        <v>0</v>
      </c>
      <c r="Q214" s="228">
        <v>0.00028</v>
      </c>
      <c r="R214" s="228">
        <f>Q214*H214</f>
        <v>0.012599999999999998</v>
      </c>
      <c r="S214" s="228">
        <v>0</v>
      </c>
      <c r="T214" s="229">
        <f>S214*H214</f>
        <v>0</v>
      </c>
      <c r="AR214" s="22" t="s">
        <v>224</v>
      </c>
      <c r="AT214" s="22" t="s">
        <v>220</v>
      </c>
      <c r="AU214" s="22" t="s">
        <v>138</v>
      </c>
      <c r="AY214" s="22" t="s">
        <v>129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22" t="s">
        <v>138</v>
      </c>
      <c r="BK214" s="230">
        <f>ROUND(I214*H214,2)</f>
        <v>0</v>
      </c>
      <c r="BL214" s="22" t="s">
        <v>216</v>
      </c>
      <c r="BM214" s="22" t="s">
        <v>337</v>
      </c>
    </row>
    <row r="215" spans="2:51" s="11" customFormat="1" ht="13.5">
      <c r="B215" s="234"/>
      <c r="C215" s="235"/>
      <c r="D215" s="231" t="s">
        <v>142</v>
      </c>
      <c r="E215" s="236" t="s">
        <v>22</v>
      </c>
      <c r="F215" s="237" t="s">
        <v>338</v>
      </c>
      <c r="G215" s="235"/>
      <c r="H215" s="238">
        <v>44.9995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AT215" s="244" t="s">
        <v>142</v>
      </c>
      <c r="AU215" s="244" t="s">
        <v>138</v>
      </c>
      <c r="AV215" s="11" t="s">
        <v>138</v>
      </c>
      <c r="AW215" s="11" t="s">
        <v>144</v>
      </c>
      <c r="AX215" s="11" t="s">
        <v>75</v>
      </c>
      <c r="AY215" s="244" t="s">
        <v>129</v>
      </c>
    </row>
    <row r="216" spans="2:65" s="1" customFormat="1" ht="16.5" customHeight="1">
      <c r="B216" s="44"/>
      <c r="C216" s="219" t="s">
        <v>339</v>
      </c>
      <c r="D216" s="219" t="s">
        <v>132</v>
      </c>
      <c r="E216" s="220" t="s">
        <v>340</v>
      </c>
      <c r="F216" s="221" t="s">
        <v>341</v>
      </c>
      <c r="G216" s="222" t="s">
        <v>135</v>
      </c>
      <c r="H216" s="223">
        <v>590.868</v>
      </c>
      <c r="I216" s="224"/>
      <c r="J216" s="225">
        <f>ROUND(I216*H216,2)</f>
        <v>0</v>
      </c>
      <c r="K216" s="221" t="s">
        <v>136</v>
      </c>
      <c r="L216" s="70"/>
      <c r="M216" s="226" t="s">
        <v>22</v>
      </c>
      <c r="N216" s="227" t="s">
        <v>47</v>
      </c>
      <c r="O216" s="45"/>
      <c r="P216" s="228">
        <f>O216*H216</f>
        <v>0</v>
      </c>
      <c r="Q216" s="228">
        <v>2E-05</v>
      </c>
      <c r="R216" s="228">
        <f>Q216*H216</f>
        <v>0.011817360000000002</v>
      </c>
      <c r="S216" s="228">
        <v>0</v>
      </c>
      <c r="T216" s="229">
        <f>S216*H216</f>
        <v>0</v>
      </c>
      <c r="AR216" s="22" t="s">
        <v>216</v>
      </c>
      <c r="AT216" s="22" t="s">
        <v>132</v>
      </c>
      <c r="AU216" s="22" t="s">
        <v>138</v>
      </c>
      <c r="AY216" s="22" t="s">
        <v>129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22" t="s">
        <v>138</v>
      </c>
      <c r="BK216" s="230">
        <f>ROUND(I216*H216,2)</f>
        <v>0</v>
      </c>
      <c r="BL216" s="22" t="s">
        <v>216</v>
      </c>
      <c r="BM216" s="22" t="s">
        <v>342</v>
      </c>
    </row>
    <row r="217" spans="2:47" s="1" customFormat="1" ht="13.5">
      <c r="B217" s="44"/>
      <c r="C217" s="72"/>
      <c r="D217" s="231" t="s">
        <v>140</v>
      </c>
      <c r="E217" s="72"/>
      <c r="F217" s="232" t="s">
        <v>343</v>
      </c>
      <c r="G217" s="72"/>
      <c r="H217" s="72"/>
      <c r="I217" s="189"/>
      <c r="J217" s="72"/>
      <c r="K217" s="72"/>
      <c r="L217" s="70"/>
      <c r="M217" s="233"/>
      <c r="N217" s="45"/>
      <c r="O217" s="45"/>
      <c r="P217" s="45"/>
      <c r="Q217" s="45"/>
      <c r="R217" s="45"/>
      <c r="S217" s="45"/>
      <c r="T217" s="93"/>
      <c r="AT217" s="22" t="s">
        <v>140</v>
      </c>
      <c r="AU217" s="22" t="s">
        <v>138</v>
      </c>
    </row>
    <row r="218" spans="2:51" s="12" customFormat="1" ht="13.5">
      <c r="B218" s="256"/>
      <c r="C218" s="257"/>
      <c r="D218" s="231" t="s">
        <v>142</v>
      </c>
      <c r="E218" s="258" t="s">
        <v>22</v>
      </c>
      <c r="F218" s="259" t="s">
        <v>344</v>
      </c>
      <c r="G218" s="257"/>
      <c r="H218" s="258" t="s">
        <v>22</v>
      </c>
      <c r="I218" s="260"/>
      <c r="J218" s="257"/>
      <c r="K218" s="257"/>
      <c r="L218" s="261"/>
      <c r="M218" s="262"/>
      <c r="N218" s="263"/>
      <c r="O218" s="263"/>
      <c r="P218" s="263"/>
      <c r="Q218" s="263"/>
      <c r="R218" s="263"/>
      <c r="S218" s="263"/>
      <c r="T218" s="264"/>
      <c r="AT218" s="265" t="s">
        <v>142</v>
      </c>
      <c r="AU218" s="265" t="s">
        <v>138</v>
      </c>
      <c r="AV218" s="12" t="s">
        <v>24</v>
      </c>
      <c r="AW218" s="12" t="s">
        <v>144</v>
      </c>
      <c r="AX218" s="12" t="s">
        <v>75</v>
      </c>
      <c r="AY218" s="265" t="s">
        <v>129</v>
      </c>
    </row>
    <row r="219" spans="2:51" s="11" customFormat="1" ht="13.5">
      <c r="B219" s="234"/>
      <c r="C219" s="235"/>
      <c r="D219" s="231" t="s">
        <v>142</v>
      </c>
      <c r="E219" s="236" t="s">
        <v>22</v>
      </c>
      <c r="F219" s="237" t="s">
        <v>272</v>
      </c>
      <c r="G219" s="235"/>
      <c r="H219" s="238">
        <v>36.984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142</v>
      </c>
      <c r="AU219" s="244" t="s">
        <v>138</v>
      </c>
      <c r="AV219" s="11" t="s">
        <v>138</v>
      </c>
      <c r="AW219" s="11" t="s">
        <v>144</v>
      </c>
      <c r="AX219" s="11" t="s">
        <v>75</v>
      </c>
      <c r="AY219" s="244" t="s">
        <v>129</v>
      </c>
    </row>
    <row r="220" spans="2:51" s="11" customFormat="1" ht="13.5">
      <c r="B220" s="234"/>
      <c r="C220" s="235"/>
      <c r="D220" s="231" t="s">
        <v>142</v>
      </c>
      <c r="E220" s="236" t="s">
        <v>22</v>
      </c>
      <c r="F220" s="237" t="s">
        <v>345</v>
      </c>
      <c r="G220" s="235"/>
      <c r="H220" s="238">
        <v>45.096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AT220" s="244" t="s">
        <v>142</v>
      </c>
      <c r="AU220" s="244" t="s">
        <v>138</v>
      </c>
      <c r="AV220" s="11" t="s">
        <v>138</v>
      </c>
      <c r="AW220" s="11" t="s">
        <v>144</v>
      </c>
      <c r="AX220" s="11" t="s">
        <v>75</v>
      </c>
      <c r="AY220" s="244" t="s">
        <v>129</v>
      </c>
    </row>
    <row r="221" spans="2:51" s="11" customFormat="1" ht="13.5">
      <c r="B221" s="234"/>
      <c r="C221" s="235"/>
      <c r="D221" s="231" t="s">
        <v>142</v>
      </c>
      <c r="E221" s="236" t="s">
        <v>22</v>
      </c>
      <c r="F221" s="237" t="s">
        <v>346</v>
      </c>
      <c r="G221" s="235"/>
      <c r="H221" s="238">
        <v>47.878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AT221" s="244" t="s">
        <v>142</v>
      </c>
      <c r="AU221" s="244" t="s">
        <v>138</v>
      </c>
      <c r="AV221" s="11" t="s">
        <v>138</v>
      </c>
      <c r="AW221" s="11" t="s">
        <v>144</v>
      </c>
      <c r="AX221" s="11" t="s">
        <v>75</v>
      </c>
      <c r="AY221" s="244" t="s">
        <v>129</v>
      </c>
    </row>
    <row r="222" spans="2:51" s="11" customFormat="1" ht="13.5">
      <c r="B222" s="234"/>
      <c r="C222" s="235"/>
      <c r="D222" s="231" t="s">
        <v>142</v>
      </c>
      <c r="E222" s="236" t="s">
        <v>22</v>
      </c>
      <c r="F222" s="237" t="s">
        <v>275</v>
      </c>
      <c r="G222" s="235"/>
      <c r="H222" s="238">
        <v>55.83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142</v>
      </c>
      <c r="AU222" s="244" t="s">
        <v>138</v>
      </c>
      <c r="AV222" s="11" t="s">
        <v>138</v>
      </c>
      <c r="AW222" s="11" t="s">
        <v>144</v>
      </c>
      <c r="AX222" s="11" t="s">
        <v>75</v>
      </c>
      <c r="AY222" s="244" t="s">
        <v>129</v>
      </c>
    </row>
    <row r="223" spans="2:51" s="11" customFormat="1" ht="13.5">
      <c r="B223" s="234"/>
      <c r="C223" s="235"/>
      <c r="D223" s="231" t="s">
        <v>142</v>
      </c>
      <c r="E223" s="236" t="s">
        <v>22</v>
      </c>
      <c r="F223" s="237" t="s">
        <v>276</v>
      </c>
      <c r="G223" s="235"/>
      <c r="H223" s="238">
        <v>55.83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AT223" s="244" t="s">
        <v>142</v>
      </c>
      <c r="AU223" s="244" t="s">
        <v>138</v>
      </c>
      <c r="AV223" s="11" t="s">
        <v>138</v>
      </c>
      <c r="AW223" s="11" t="s">
        <v>144</v>
      </c>
      <c r="AX223" s="11" t="s">
        <v>75</v>
      </c>
      <c r="AY223" s="244" t="s">
        <v>129</v>
      </c>
    </row>
    <row r="224" spans="2:51" s="11" customFormat="1" ht="13.5">
      <c r="B224" s="234"/>
      <c r="C224" s="235"/>
      <c r="D224" s="231" t="s">
        <v>142</v>
      </c>
      <c r="E224" s="236" t="s">
        <v>22</v>
      </c>
      <c r="F224" s="237" t="s">
        <v>347</v>
      </c>
      <c r="G224" s="235"/>
      <c r="H224" s="238">
        <v>4.85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AT224" s="244" t="s">
        <v>142</v>
      </c>
      <c r="AU224" s="244" t="s">
        <v>138</v>
      </c>
      <c r="AV224" s="11" t="s">
        <v>138</v>
      </c>
      <c r="AW224" s="11" t="s">
        <v>144</v>
      </c>
      <c r="AX224" s="11" t="s">
        <v>75</v>
      </c>
      <c r="AY224" s="244" t="s">
        <v>129</v>
      </c>
    </row>
    <row r="225" spans="2:51" s="12" customFormat="1" ht="13.5">
      <c r="B225" s="256"/>
      <c r="C225" s="257"/>
      <c r="D225" s="231" t="s">
        <v>142</v>
      </c>
      <c r="E225" s="258" t="s">
        <v>22</v>
      </c>
      <c r="F225" s="259" t="s">
        <v>348</v>
      </c>
      <c r="G225" s="257"/>
      <c r="H225" s="258" t="s">
        <v>22</v>
      </c>
      <c r="I225" s="260"/>
      <c r="J225" s="257"/>
      <c r="K225" s="257"/>
      <c r="L225" s="261"/>
      <c r="M225" s="262"/>
      <c r="N225" s="263"/>
      <c r="O225" s="263"/>
      <c r="P225" s="263"/>
      <c r="Q225" s="263"/>
      <c r="R225" s="263"/>
      <c r="S225" s="263"/>
      <c r="T225" s="264"/>
      <c r="AT225" s="265" t="s">
        <v>142</v>
      </c>
      <c r="AU225" s="265" t="s">
        <v>138</v>
      </c>
      <c r="AV225" s="12" t="s">
        <v>24</v>
      </c>
      <c r="AW225" s="12" t="s">
        <v>144</v>
      </c>
      <c r="AX225" s="12" t="s">
        <v>75</v>
      </c>
      <c r="AY225" s="265" t="s">
        <v>129</v>
      </c>
    </row>
    <row r="226" spans="2:51" s="11" customFormat="1" ht="13.5">
      <c r="B226" s="234"/>
      <c r="C226" s="235"/>
      <c r="D226" s="231" t="s">
        <v>142</v>
      </c>
      <c r="E226" s="236" t="s">
        <v>22</v>
      </c>
      <c r="F226" s="237" t="s">
        <v>262</v>
      </c>
      <c r="G226" s="235"/>
      <c r="H226" s="238">
        <v>25.2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AT226" s="244" t="s">
        <v>142</v>
      </c>
      <c r="AU226" s="244" t="s">
        <v>138</v>
      </c>
      <c r="AV226" s="11" t="s">
        <v>138</v>
      </c>
      <c r="AW226" s="11" t="s">
        <v>144</v>
      </c>
      <c r="AX226" s="11" t="s">
        <v>75</v>
      </c>
      <c r="AY226" s="244" t="s">
        <v>129</v>
      </c>
    </row>
    <row r="227" spans="2:51" s="11" customFormat="1" ht="13.5">
      <c r="B227" s="234"/>
      <c r="C227" s="235"/>
      <c r="D227" s="231" t="s">
        <v>142</v>
      </c>
      <c r="E227" s="236" t="s">
        <v>22</v>
      </c>
      <c r="F227" s="237" t="s">
        <v>263</v>
      </c>
      <c r="G227" s="235"/>
      <c r="H227" s="238">
        <v>27.6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AT227" s="244" t="s">
        <v>142</v>
      </c>
      <c r="AU227" s="244" t="s">
        <v>138</v>
      </c>
      <c r="AV227" s="11" t="s">
        <v>138</v>
      </c>
      <c r="AW227" s="11" t="s">
        <v>144</v>
      </c>
      <c r="AX227" s="11" t="s">
        <v>75</v>
      </c>
      <c r="AY227" s="244" t="s">
        <v>129</v>
      </c>
    </row>
    <row r="228" spans="2:51" s="11" customFormat="1" ht="13.5">
      <c r="B228" s="234"/>
      <c r="C228" s="235"/>
      <c r="D228" s="231" t="s">
        <v>142</v>
      </c>
      <c r="E228" s="236" t="s">
        <v>22</v>
      </c>
      <c r="F228" s="237" t="s">
        <v>264</v>
      </c>
      <c r="G228" s="235"/>
      <c r="H228" s="238">
        <v>97.2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AT228" s="244" t="s">
        <v>142</v>
      </c>
      <c r="AU228" s="244" t="s">
        <v>138</v>
      </c>
      <c r="AV228" s="11" t="s">
        <v>138</v>
      </c>
      <c r="AW228" s="11" t="s">
        <v>144</v>
      </c>
      <c r="AX228" s="11" t="s">
        <v>75</v>
      </c>
      <c r="AY228" s="244" t="s">
        <v>129</v>
      </c>
    </row>
    <row r="229" spans="2:51" s="11" customFormat="1" ht="13.5">
      <c r="B229" s="234"/>
      <c r="C229" s="235"/>
      <c r="D229" s="231" t="s">
        <v>142</v>
      </c>
      <c r="E229" s="236" t="s">
        <v>22</v>
      </c>
      <c r="F229" s="237" t="s">
        <v>265</v>
      </c>
      <c r="G229" s="235"/>
      <c r="H229" s="238">
        <v>97.2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AT229" s="244" t="s">
        <v>142</v>
      </c>
      <c r="AU229" s="244" t="s">
        <v>138</v>
      </c>
      <c r="AV229" s="11" t="s">
        <v>138</v>
      </c>
      <c r="AW229" s="11" t="s">
        <v>144</v>
      </c>
      <c r="AX229" s="11" t="s">
        <v>75</v>
      </c>
      <c r="AY229" s="244" t="s">
        <v>129</v>
      </c>
    </row>
    <row r="230" spans="2:51" s="11" customFormat="1" ht="13.5">
      <c r="B230" s="234"/>
      <c r="C230" s="235"/>
      <c r="D230" s="231" t="s">
        <v>142</v>
      </c>
      <c r="E230" s="236" t="s">
        <v>22</v>
      </c>
      <c r="F230" s="237" t="s">
        <v>266</v>
      </c>
      <c r="G230" s="235"/>
      <c r="H230" s="238">
        <v>97.2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AT230" s="244" t="s">
        <v>142</v>
      </c>
      <c r="AU230" s="244" t="s">
        <v>138</v>
      </c>
      <c r="AV230" s="11" t="s">
        <v>138</v>
      </c>
      <c r="AW230" s="11" t="s">
        <v>144</v>
      </c>
      <c r="AX230" s="11" t="s">
        <v>75</v>
      </c>
      <c r="AY230" s="244" t="s">
        <v>129</v>
      </c>
    </row>
    <row r="231" spans="2:51" s="11" customFormat="1" ht="13.5">
      <c r="B231" s="234"/>
      <c r="C231" s="235"/>
      <c r="D231" s="231" t="s">
        <v>142</v>
      </c>
      <c r="E231" s="236" t="s">
        <v>22</v>
      </c>
      <c r="F231" s="237" t="s">
        <v>255</v>
      </c>
      <c r="G231" s="235"/>
      <c r="H231" s="238">
        <v>0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142</v>
      </c>
      <c r="AU231" s="244" t="s">
        <v>138</v>
      </c>
      <c r="AV231" s="11" t="s">
        <v>138</v>
      </c>
      <c r="AW231" s="11" t="s">
        <v>144</v>
      </c>
      <c r="AX231" s="11" t="s">
        <v>75</v>
      </c>
      <c r="AY231" s="244" t="s">
        <v>129</v>
      </c>
    </row>
    <row r="232" spans="2:65" s="1" customFormat="1" ht="16.5" customHeight="1">
      <c r="B232" s="44"/>
      <c r="C232" s="246" t="s">
        <v>349</v>
      </c>
      <c r="D232" s="246" t="s">
        <v>220</v>
      </c>
      <c r="E232" s="247" t="s">
        <v>350</v>
      </c>
      <c r="F232" s="248" t="s">
        <v>351</v>
      </c>
      <c r="G232" s="249" t="s">
        <v>135</v>
      </c>
      <c r="H232" s="250">
        <v>650</v>
      </c>
      <c r="I232" s="251"/>
      <c r="J232" s="252">
        <f>ROUND(I232*H232,2)</f>
        <v>0</v>
      </c>
      <c r="K232" s="248" t="s">
        <v>22</v>
      </c>
      <c r="L232" s="253"/>
      <c r="M232" s="254" t="s">
        <v>22</v>
      </c>
      <c r="N232" s="255" t="s">
        <v>47</v>
      </c>
      <c r="O232" s="45"/>
      <c r="P232" s="228">
        <f>O232*H232</f>
        <v>0</v>
      </c>
      <c r="Q232" s="228">
        <v>0.00035</v>
      </c>
      <c r="R232" s="228">
        <f>Q232*H232</f>
        <v>0.2275</v>
      </c>
      <c r="S232" s="228">
        <v>0</v>
      </c>
      <c r="T232" s="229">
        <f>S232*H232</f>
        <v>0</v>
      </c>
      <c r="AR232" s="22" t="s">
        <v>224</v>
      </c>
      <c r="AT232" s="22" t="s">
        <v>220</v>
      </c>
      <c r="AU232" s="22" t="s">
        <v>138</v>
      </c>
      <c r="AY232" s="22" t="s">
        <v>129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22" t="s">
        <v>138</v>
      </c>
      <c r="BK232" s="230">
        <f>ROUND(I232*H232,2)</f>
        <v>0</v>
      </c>
      <c r="BL232" s="22" t="s">
        <v>216</v>
      </c>
      <c r="BM232" s="22" t="s">
        <v>352</v>
      </c>
    </row>
    <row r="233" spans="2:51" s="11" customFormat="1" ht="13.5">
      <c r="B233" s="234"/>
      <c r="C233" s="235"/>
      <c r="D233" s="231" t="s">
        <v>142</v>
      </c>
      <c r="E233" s="236" t="s">
        <v>22</v>
      </c>
      <c r="F233" s="237" t="s">
        <v>353</v>
      </c>
      <c r="G233" s="235"/>
      <c r="H233" s="238">
        <v>649.9998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142</v>
      </c>
      <c r="AU233" s="244" t="s">
        <v>138</v>
      </c>
      <c r="AV233" s="11" t="s">
        <v>138</v>
      </c>
      <c r="AW233" s="11" t="s">
        <v>144</v>
      </c>
      <c r="AX233" s="11" t="s">
        <v>75</v>
      </c>
      <c r="AY233" s="244" t="s">
        <v>129</v>
      </c>
    </row>
    <row r="234" spans="2:65" s="1" customFormat="1" ht="16.5" customHeight="1">
      <c r="B234" s="44"/>
      <c r="C234" s="219" t="s">
        <v>354</v>
      </c>
      <c r="D234" s="219" t="s">
        <v>132</v>
      </c>
      <c r="E234" s="220" t="s">
        <v>323</v>
      </c>
      <c r="F234" s="221" t="s">
        <v>324</v>
      </c>
      <c r="G234" s="222" t="s">
        <v>135</v>
      </c>
      <c r="H234" s="223">
        <v>344.4</v>
      </c>
      <c r="I234" s="224"/>
      <c r="J234" s="225">
        <f>ROUND(I234*H234,2)</f>
        <v>0</v>
      </c>
      <c r="K234" s="221" t="s">
        <v>136</v>
      </c>
      <c r="L234" s="70"/>
      <c r="M234" s="226" t="s">
        <v>22</v>
      </c>
      <c r="N234" s="227" t="s">
        <v>47</v>
      </c>
      <c r="O234" s="45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AR234" s="22" t="s">
        <v>216</v>
      </c>
      <c r="AT234" s="22" t="s">
        <v>132</v>
      </c>
      <c r="AU234" s="22" t="s">
        <v>138</v>
      </c>
      <c r="AY234" s="22" t="s">
        <v>129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22" t="s">
        <v>138</v>
      </c>
      <c r="BK234" s="230">
        <f>ROUND(I234*H234,2)</f>
        <v>0</v>
      </c>
      <c r="BL234" s="22" t="s">
        <v>216</v>
      </c>
      <c r="BM234" s="22" t="s">
        <v>355</v>
      </c>
    </row>
    <row r="235" spans="2:47" s="1" customFormat="1" ht="13.5">
      <c r="B235" s="44"/>
      <c r="C235" s="72"/>
      <c r="D235" s="231" t="s">
        <v>140</v>
      </c>
      <c r="E235" s="72"/>
      <c r="F235" s="232" t="s">
        <v>326</v>
      </c>
      <c r="G235" s="72"/>
      <c r="H235" s="72"/>
      <c r="I235" s="189"/>
      <c r="J235" s="72"/>
      <c r="K235" s="72"/>
      <c r="L235" s="70"/>
      <c r="M235" s="233"/>
      <c r="N235" s="45"/>
      <c r="O235" s="45"/>
      <c r="P235" s="45"/>
      <c r="Q235" s="45"/>
      <c r="R235" s="45"/>
      <c r="S235" s="45"/>
      <c r="T235" s="93"/>
      <c r="AT235" s="22" t="s">
        <v>140</v>
      </c>
      <c r="AU235" s="22" t="s">
        <v>138</v>
      </c>
    </row>
    <row r="236" spans="2:51" s="12" customFormat="1" ht="13.5">
      <c r="B236" s="256"/>
      <c r="C236" s="257"/>
      <c r="D236" s="231" t="s">
        <v>142</v>
      </c>
      <c r="E236" s="258" t="s">
        <v>22</v>
      </c>
      <c r="F236" s="259" t="s">
        <v>356</v>
      </c>
      <c r="G236" s="257"/>
      <c r="H236" s="258" t="s">
        <v>22</v>
      </c>
      <c r="I236" s="260"/>
      <c r="J236" s="257"/>
      <c r="K236" s="257"/>
      <c r="L236" s="261"/>
      <c r="M236" s="262"/>
      <c r="N236" s="263"/>
      <c r="O236" s="263"/>
      <c r="P236" s="263"/>
      <c r="Q236" s="263"/>
      <c r="R236" s="263"/>
      <c r="S236" s="263"/>
      <c r="T236" s="264"/>
      <c r="AT236" s="265" t="s">
        <v>142</v>
      </c>
      <c r="AU236" s="265" t="s">
        <v>138</v>
      </c>
      <c r="AV236" s="12" t="s">
        <v>24</v>
      </c>
      <c r="AW236" s="12" t="s">
        <v>144</v>
      </c>
      <c r="AX236" s="12" t="s">
        <v>75</v>
      </c>
      <c r="AY236" s="265" t="s">
        <v>129</v>
      </c>
    </row>
    <row r="237" spans="2:51" s="11" customFormat="1" ht="13.5">
      <c r="B237" s="234"/>
      <c r="C237" s="235"/>
      <c r="D237" s="231" t="s">
        <v>142</v>
      </c>
      <c r="E237" s="236" t="s">
        <v>22</v>
      </c>
      <c r="F237" s="237" t="s">
        <v>262</v>
      </c>
      <c r="G237" s="235"/>
      <c r="H237" s="238">
        <v>25.2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AT237" s="244" t="s">
        <v>142</v>
      </c>
      <c r="AU237" s="244" t="s">
        <v>138</v>
      </c>
      <c r="AV237" s="11" t="s">
        <v>138</v>
      </c>
      <c r="AW237" s="11" t="s">
        <v>144</v>
      </c>
      <c r="AX237" s="11" t="s">
        <v>75</v>
      </c>
      <c r="AY237" s="244" t="s">
        <v>129</v>
      </c>
    </row>
    <row r="238" spans="2:51" s="11" customFormat="1" ht="13.5">
      <c r="B238" s="234"/>
      <c r="C238" s="235"/>
      <c r="D238" s="231" t="s">
        <v>142</v>
      </c>
      <c r="E238" s="236" t="s">
        <v>22</v>
      </c>
      <c r="F238" s="237" t="s">
        <v>263</v>
      </c>
      <c r="G238" s="235"/>
      <c r="H238" s="238">
        <v>27.6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AT238" s="244" t="s">
        <v>142</v>
      </c>
      <c r="AU238" s="244" t="s">
        <v>138</v>
      </c>
      <c r="AV238" s="11" t="s">
        <v>138</v>
      </c>
      <c r="AW238" s="11" t="s">
        <v>144</v>
      </c>
      <c r="AX238" s="11" t="s">
        <v>75</v>
      </c>
      <c r="AY238" s="244" t="s">
        <v>129</v>
      </c>
    </row>
    <row r="239" spans="2:51" s="11" customFormat="1" ht="13.5">
      <c r="B239" s="234"/>
      <c r="C239" s="235"/>
      <c r="D239" s="231" t="s">
        <v>142</v>
      </c>
      <c r="E239" s="236" t="s">
        <v>22</v>
      </c>
      <c r="F239" s="237" t="s">
        <v>264</v>
      </c>
      <c r="G239" s="235"/>
      <c r="H239" s="238">
        <v>97.2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AT239" s="244" t="s">
        <v>142</v>
      </c>
      <c r="AU239" s="244" t="s">
        <v>138</v>
      </c>
      <c r="AV239" s="11" t="s">
        <v>138</v>
      </c>
      <c r="AW239" s="11" t="s">
        <v>144</v>
      </c>
      <c r="AX239" s="11" t="s">
        <v>75</v>
      </c>
      <c r="AY239" s="244" t="s">
        <v>129</v>
      </c>
    </row>
    <row r="240" spans="2:51" s="11" customFormat="1" ht="13.5">
      <c r="B240" s="234"/>
      <c r="C240" s="235"/>
      <c r="D240" s="231" t="s">
        <v>142</v>
      </c>
      <c r="E240" s="236" t="s">
        <v>22</v>
      </c>
      <c r="F240" s="237" t="s">
        <v>265</v>
      </c>
      <c r="G240" s="235"/>
      <c r="H240" s="238">
        <v>97.2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AT240" s="244" t="s">
        <v>142</v>
      </c>
      <c r="AU240" s="244" t="s">
        <v>138</v>
      </c>
      <c r="AV240" s="11" t="s">
        <v>138</v>
      </c>
      <c r="AW240" s="11" t="s">
        <v>144</v>
      </c>
      <c r="AX240" s="11" t="s">
        <v>75</v>
      </c>
      <c r="AY240" s="244" t="s">
        <v>129</v>
      </c>
    </row>
    <row r="241" spans="2:51" s="11" customFormat="1" ht="13.5">
      <c r="B241" s="234"/>
      <c r="C241" s="235"/>
      <c r="D241" s="231" t="s">
        <v>142</v>
      </c>
      <c r="E241" s="236" t="s">
        <v>22</v>
      </c>
      <c r="F241" s="237" t="s">
        <v>266</v>
      </c>
      <c r="G241" s="235"/>
      <c r="H241" s="238">
        <v>97.2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AT241" s="244" t="s">
        <v>142</v>
      </c>
      <c r="AU241" s="244" t="s">
        <v>138</v>
      </c>
      <c r="AV241" s="11" t="s">
        <v>138</v>
      </c>
      <c r="AW241" s="11" t="s">
        <v>144</v>
      </c>
      <c r="AX241" s="11" t="s">
        <v>75</v>
      </c>
      <c r="AY241" s="244" t="s">
        <v>129</v>
      </c>
    </row>
    <row r="242" spans="2:51" s="11" customFormat="1" ht="13.5">
      <c r="B242" s="234"/>
      <c r="C242" s="235"/>
      <c r="D242" s="231" t="s">
        <v>142</v>
      </c>
      <c r="E242" s="236" t="s">
        <v>22</v>
      </c>
      <c r="F242" s="237" t="s">
        <v>255</v>
      </c>
      <c r="G242" s="235"/>
      <c r="H242" s="238">
        <v>0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AT242" s="244" t="s">
        <v>142</v>
      </c>
      <c r="AU242" s="244" t="s">
        <v>138</v>
      </c>
      <c r="AV242" s="11" t="s">
        <v>138</v>
      </c>
      <c r="AW242" s="11" t="s">
        <v>144</v>
      </c>
      <c r="AX242" s="11" t="s">
        <v>75</v>
      </c>
      <c r="AY242" s="244" t="s">
        <v>129</v>
      </c>
    </row>
    <row r="243" spans="2:65" s="1" customFormat="1" ht="16.5" customHeight="1">
      <c r="B243" s="44"/>
      <c r="C243" s="246" t="s">
        <v>357</v>
      </c>
      <c r="D243" s="246" t="s">
        <v>220</v>
      </c>
      <c r="E243" s="247" t="s">
        <v>335</v>
      </c>
      <c r="F243" s="248" t="s">
        <v>336</v>
      </c>
      <c r="G243" s="249" t="s">
        <v>135</v>
      </c>
      <c r="H243" s="250">
        <v>396</v>
      </c>
      <c r="I243" s="251"/>
      <c r="J243" s="252">
        <f>ROUND(I243*H243,2)</f>
        <v>0</v>
      </c>
      <c r="K243" s="248" t="s">
        <v>22</v>
      </c>
      <c r="L243" s="253"/>
      <c r="M243" s="254" t="s">
        <v>22</v>
      </c>
      <c r="N243" s="255" t="s">
        <v>47</v>
      </c>
      <c r="O243" s="45"/>
      <c r="P243" s="228">
        <f>O243*H243</f>
        <v>0</v>
      </c>
      <c r="Q243" s="228">
        <v>0.00028</v>
      </c>
      <c r="R243" s="228">
        <f>Q243*H243</f>
        <v>0.11087999999999999</v>
      </c>
      <c r="S243" s="228">
        <v>0</v>
      </c>
      <c r="T243" s="229">
        <f>S243*H243</f>
        <v>0</v>
      </c>
      <c r="AR243" s="22" t="s">
        <v>224</v>
      </c>
      <c r="AT243" s="22" t="s">
        <v>220</v>
      </c>
      <c r="AU243" s="22" t="s">
        <v>138</v>
      </c>
      <c r="AY243" s="22" t="s">
        <v>129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22" t="s">
        <v>138</v>
      </c>
      <c r="BK243" s="230">
        <f>ROUND(I243*H243,2)</f>
        <v>0</v>
      </c>
      <c r="BL243" s="22" t="s">
        <v>216</v>
      </c>
      <c r="BM243" s="22" t="s">
        <v>358</v>
      </c>
    </row>
    <row r="244" spans="2:51" s="11" customFormat="1" ht="13.5">
      <c r="B244" s="234"/>
      <c r="C244" s="235"/>
      <c r="D244" s="231" t="s">
        <v>142</v>
      </c>
      <c r="E244" s="236" t="s">
        <v>22</v>
      </c>
      <c r="F244" s="237" t="s">
        <v>359</v>
      </c>
      <c r="G244" s="235"/>
      <c r="H244" s="238">
        <v>396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AT244" s="244" t="s">
        <v>142</v>
      </c>
      <c r="AU244" s="244" t="s">
        <v>138</v>
      </c>
      <c r="AV244" s="11" t="s">
        <v>138</v>
      </c>
      <c r="AW244" s="11" t="s">
        <v>144</v>
      </c>
      <c r="AX244" s="11" t="s">
        <v>75</v>
      </c>
      <c r="AY244" s="244" t="s">
        <v>129</v>
      </c>
    </row>
    <row r="245" spans="2:65" s="1" customFormat="1" ht="25.5" customHeight="1">
      <c r="B245" s="44"/>
      <c r="C245" s="246" t="s">
        <v>224</v>
      </c>
      <c r="D245" s="246" t="s">
        <v>220</v>
      </c>
      <c r="E245" s="247" t="s">
        <v>360</v>
      </c>
      <c r="F245" s="248" t="s">
        <v>361</v>
      </c>
      <c r="G245" s="249" t="s">
        <v>215</v>
      </c>
      <c r="H245" s="250">
        <v>195</v>
      </c>
      <c r="I245" s="251"/>
      <c r="J245" s="252">
        <f>ROUND(I245*H245,2)</f>
        <v>0</v>
      </c>
      <c r="K245" s="248" t="s">
        <v>22</v>
      </c>
      <c r="L245" s="253"/>
      <c r="M245" s="254" t="s">
        <v>22</v>
      </c>
      <c r="N245" s="255" t="s">
        <v>47</v>
      </c>
      <c r="O245" s="45"/>
      <c r="P245" s="228">
        <f>O245*H245</f>
        <v>0</v>
      </c>
      <c r="Q245" s="228">
        <v>0.00014</v>
      </c>
      <c r="R245" s="228">
        <f>Q245*H245</f>
        <v>0.027299999999999998</v>
      </c>
      <c r="S245" s="228">
        <v>0</v>
      </c>
      <c r="T245" s="229">
        <f>S245*H245</f>
        <v>0</v>
      </c>
      <c r="AR245" s="22" t="s">
        <v>224</v>
      </c>
      <c r="AT245" s="22" t="s">
        <v>220</v>
      </c>
      <c r="AU245" s="22" t="s">
        <v>138</v>
      </c>
      <c r="AY245" s="22" t="s">
        <v>129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22" t="s">
        <v>138</v>
      </c>
      <c r="BK245" s="230">
        <f>ROUND(I245*H245,2)</f>
        <v>0</v>
      </c>
      <c r="BL245" s="22" t="s">
        <v>216</v>
      </c>
      <c r="BM245" s="22" t="s">
        <v>362</v>
      </c>
    </row>
    <row r="246" spans="2:51" s="11" customFormat="1" ht="13.5">
      <c r="B246" s="234"/>
      <c r="C246" s="235"/>
      <c r="D246" s="231" t="s">
        <v>142</v>
      </c>
      <c r="E246" s="236" t="s">
        <v>22</v>
      </c>
      <c r="F246" s="237" t="s">
        <v>363</v>
      </c>
      <c r="G246" s="235"/>
      <c r="H246" s="238">
        <v>194.9996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142</v>
      </c>
      <c r="AU246" s="244" t="s">
        <v>138</v>
      </c>
      <c r="AV246" s="11" t="s">
        <v>138</v>
      </c>
      <c r="AW246" s="11" t="s">
        <v>144</v>
      </c>
      <c r="AX246" s="11" t="s">
        <v>24</v>
      </c>
      <c r="AY246" s="244" t="s">
        <v>129</v>
      </c>
    </row>
    <row r="247" spans="2:65" s="1" customFormat="1" ht="16.5" customHeight="1">
      <c r="B247" s="44"/>
      <c r="C247" s="219" t="s">
        <v>364</v>
      </c>
      <c r="D247" s="219" t="s">
        <v>132</v>
      </c>
      <c r="E247" s="220" t="s">
        <v>365</v>
      </c>
      <c r="F247" s="221" t="s">
        <v>366</v>
      </c>
      <c r="G247" s="222" t="s">
        <v>135</v>
      </c>
      <c r="H247" s="223">
        <v>130.65</v>
      </c>
      <c r="I247" s="224"/>
      <c r="J247" s="225">
        <f>ROUND(I247*H247,2)</f>
        <v>0</v>
      </c>
      <c r="K247" s="221" t="s">
        <v>136</v>
      </c>
      <c r="L247" s="70"/>
      <c r="M247" s="226" t="s">
        <v>22</v>
      </c>
      <c r="N247" s="227" t="s">
        <v>47</v>
      </c>
      <c r="O247" s="45"/>
      <c r="P247" s="228">
        <f>O247*H247</f>
        <v>0</v>
      </c>
      <c r="Q247" s="228">
        <v>0.00012</v>
      </c>
      <c r="R247" s="228">
        <f>Q247*H247</f>
        <v>0.015678</v>
      </c>
      <c r="S247" s="228">
        <v>0</v>
      </c>
      <c r="T247" s="229">
        <f>S247*H247</f>
        <v>0</v>
      </c>
      <c r="AR247" s="22" t="s">
        <v>216</v>
      </c>
      <c r="AT247" s="22" t="s">
        <v>132</v>
      </c>
      <c r="AU247" s="22" t="s">
        <v>138</v>
      </c>
      <c r="AY247" s="22" t="s">
        <v>129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22" t="s">
        <v>138</v>
      </c>
      <c r="BK247" s="230">
        <f>ROUND(I247*H247,2)</f>
        <v>0</v>
      </c>
      <c r="BL247" s="22" t="s">
        <v>216</v>
      </c>
      <c r="BM247" s="22" t="s">
        <v>367</v>
      </c>
    </row>
    <row r="248" spans="2:47" s="1" customFormat="1" ht="13.5">
      <c r="B248" s="44"/>
      <c r="C248" s="72"/>
      <c r="D248" s="231" t="s">
        <v>140</v>
      </c>
      <c r="E248" s="72"/>
      <c r="F248" s="232" t="s">
        <v>368</v>
      </c>
      <c r="G248" s="72"/>
      <c r="H248" s="72"/>
      <c r="I248" s="189"/>
      <c r="J248" s="72"/>
      <c r="K248" s="72"/>
      <c r="L248" s="70"/>
      <c r="M248" s="233"/>
      <c r="N248" s="45"/>
      <c r="O248" s="45"/>
      <c r="P248" s="45"/>
      <c r="Q248" s="45"/>
      <c r="R248" s="45"/>
      <c r="S248" s="45"/>
      <c r="T248" s="93"/>
      <c r="AT248" s="22" t="s">
        <v>140</v>
      </c>
      <c r="AU248" s="22" t="s">
        <v>138</v>
      </c>
    </row>
    <row r="249" spans="2:51" s="12" customFormat="1" ht="13.5">
      <c r="B249" s="256"/>
      <c r="C249" s="257"/>
      <c r="D249" s="231" t="s">
        <v>142</v>
      </c>
      <c r="E249" s="258" t="s">
        <v>22</v>
      </c>
      <c r="F249" s="259" t="s">
        <v>369</v>
      </c>
      <c r="G249" s="257"/>
      <c r="H249" s="258" t="s">
        <v>22</v>
      </c>
      <c r="I249" s="260"/>
      <c r="J249" s="257"/>
      <c r="K249" s="257"/>
      <c r="L249" s="261"/>
      <c r="M249" s="262"/>
      <c r="N249" s="263"/>
      <c r="O249" s="263"/>
      <c r="P249" s="263"/>
      <c r="Q249" s="263"/>
      <c r="R249" s="263"/>
      <c r="S249" s="263"/>
      <c r="T249" s="264"/>
      <c r="AT249" s="265" t="s">
        <v>142</v>
      </c>
      <c r="AU249" s="265" t="s">
        <v>138</v>
      </c>
      <c r="AV249" s="12" t="s">
        <v>24</v>
      </c>
      <c r="AW249" s="12" t="s">
        <v>144</v>
      </c>
      <c r="AX249" s="12" t="s">
        <v>75</v>
      </c>
      <c r="AY249" s="265" t="s">
        <v>129</v>
      </c>
    </row>
    <row r="250" spans="2:51" s="11" customFormat="1" ht="13.5">
      <c r="B250" s="234"/>
      <c r="C250" s="235"/>
      <c r="D250" s="231" t="s">
        <v>142</v>
      </c>
      <c r="E250" s="236" t="s">
        <v>22</v>
      </c>
      <c r="F250" s="237" t="s">
        <v>294</v>
      </c>
      <c r="G250" s="235"/>
      <c r="H250" s="238">
        <v>21.6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AT250" s="244" t="s">
        <v>142</v>
      </c>
      <c r="AU250" s="244" t="s">
        <v>138</v>
      </c>
      <c r="AV250" s="11" t="s">
        <v>138</v>
      </c>
      <c r="AW250" s="11" t="s">
        <v>144</v>
      </c>
      <c r="AX250" s="11" t="s">
        <v>75</v>
      </c>
      <c r="AY250" s="244" t="s">
        <v>129</v>
      </c>
    </row>
    <row r="251" spans="2:51" s="11" customFormat="1" ht="13.5">
      <c r="B251" s="234"/>
      <c r="C251" s="235"/>
      <c r="D251" s="231" t="s">
        <v>142</v>
      </c>
      <c r="E251" s="236" t="s">
        <v>22</v>
      </c>
      <c r="F251" s="237" t="s">
        <v>295</v>
      </c>
      <c r="G251" s="235"/>
      <c r="H251" s="238">
        <v>24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AT251" s="244" t="s">
        <v>142</v>
      </c>
      <c r="AU251" s="244" t="s">
        <v>138</v>
      </c>
      <c r="AV251" s="11" t="s">
        <v>138</v>
      </c>
      <c r="AW251" s="11" t="s">
        <v>144</v>
      </c>
      <c r="AX251" s="11" t="s">
        <v>75</v>
      </c>
      <c r="AY251" s="244" t="s">
        <v>129</v>
      </c>
    </row>
    <row r="252" spans="2:51" s="11" customFormat="1" ht="13.5">
      <c r="B252" s="234"/>
      <c r="C252" s="235"/>
      <c r="D252" s="231" t="s">
        <v>142</v>
      </c>
      <c r="E252" s="236" t="s">
        <v>22</v>
      </c>
      <c r="F252" s="237" t="s">
        <v>296</v>
      </c>
      <c r="G252" s="235"/>
      <c r="H252" s="238">
        <v>28.35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AT252" s="244" t="s">
        <v>142</v>
      </c>
      <c r="AU252" s="244" t="s">
        <v>138</v>
      </c>
      <c r="AV252" s="11" t="s">
        <v>138</v>
      </c>
      <c r="AW252" s="11" t="s">
        <v>144</v>
      </c>
      <c r="AX252" s="11" t="s">
        <v>75</v>
      </c>
      <c r="AY252" s="244" t="s">
        <v>129</v>
      </c>
    </row>
    <row r="253" spans="2:51" s="11" customFormat="1" ht="13.5">
      <c r="B253" s="234"/>
      <c r="C253" s="235"/>
      <c r="D253" s="231" t="s">
        <v>142</v>
      </c>
      <c r="E253" s="236" t="s">
        <v>22</v>
      </c>
      <c r="F253" s="237" t="s">
        <v>297</v>
      </c>
      <c r="G253" s="235"/>
      <c r="H253" s="238">
        <v>28.35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AT253" s="244" t="s">
        <v>142</v>
      </c>
      <c r="AU253" s="244" t="s">
        <v>138</v>
      </c>
      <c r="AV253" s="11" t="s">
        <v>138</v>
      </c>
      <c r="AW253" s="11" t="s">
        <v>144</v>
      </c>
      <c r="AX253" s="11" t="s">
        <v>75</v>
      </c>
      <c r="AY253" s="244" t="s">
        <v>129</v>
      </c>
    </row>
    <row r="254" spans="2:51" s="11" customFormat="1" ht="13.5">
      <c r="B254" s="234"/>
      <c r="C254" s="235"/>
      <c r="D254" s="231" t="s">
        <v>142</v>
      </c>
      <c r="E254" s="236" t="s">
        <v>22</v>
      </c>
      <c r="F254" s="237" t="s">
        <v>298</v>
      </c>
      <c r="G254" s="235"/>
      <c r="H254" s="238">
        <v>28.35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142</v>
      </c>
      <c r="AU254" s="244" t="s">
        <v>138</v>
      </c>
      <c r="AV254" s="11" t="s">
        <v>138</v>
      </c>
      <c r="AW254" s="11" t="s">
        <v>144</v>
      </c>
      <c r="AX254" s="11" t="s">
        <v>75</v>
      </c>
      <c r="AY254" s="244" t="s">
        <v>129</v>
      </c>
    </row>
    <row r="255" spans="2:51" s="11" customFormat="1" ht="13.5">
      <c r="B255" s="234"/>
      <c r="C255" s="235"/>
      <c r="D255" s="231" t="s">
        <v>142</v>
      </c>
      <c r="E255" s="236" t="s">
        <v>22</v>
      </c>
      <c r="F255" s="237" t="s">
        <v>255</v>
      </c>
      <c r="G255" s="235"/>
      <c r="H255" s="238">
        <v>0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AT255" s="244" t="s">
        <v>142</v>
      </c>
      <c r="AU255" s="244" t="s">
        <v>138</v>
      </c>
      <c r="AV255" s="11" t="s">
        <v>138</v>
      </c>
      <c r="AW255" s="11" t="s">
        <v>144</v>
      </c>
      <c r="AX255" s="11" t="s">
        <v>75</v>
      </c>
      <c r="AY255" s="244" t="s">
        <v>129</v>
      </c>
    </row>
    <row r="256" spans="2:65" s="1" customFormat="1" ht="16.5" customHeight="1">
      <c r="B256" s="44"/>
      <c r="C256" s="246" t="s">
        <v>370</v>
      </c>
      <c r="D256" s="246" t="s">
        <v>220</v>
      </c>
      <c r="E256" s="247" t="s">
        <v>371</v>
      </c>
      <c r="F256" s="248" t="s">
        <v>372</v>
      </c>
      <c r="G256" s="249" t="s">
        <v>147</v>
      </c>
      <c r="H256" s="250">
        <v>47.034</v>
      </c>
      <c r="I256" s="251"/>
      <c r="J256" s="252">
        <f>ROUND(I256*H256,2)</f>
        <v>0</v>
      </c>
      <c r="K256" s="248" t="s">
        <v>22</v>
      </c>
      <c r="L256" s="253"/>
      <c r="M256" s="254" t="s">
        <v>22</v>
      </c>
      <c r="N256" s="255" t="s">
        <v>47</v>
      </c>
      <c r="O256" s="45"/>
      <c r="P256" s="228">
        <f>O256*H256</f>
        <v>0</v>
      </c>
      <c r="Q256" s="228">
        <v>0.0024</v>
      </c>
      <c r="R256" s="228">
        <f>Q256*H256</f>
        <v>0.11288159999999998</v>
      </c>
      <c r="S256" s="228">
        <v>0</v>
      </c>
      <c r="T256" s="229">
        <f>S256*H256</f>
        <v>0</v>
      </c>
      <c r="AR256" s="22" t="s">
        <v>224</v>
      </c>
      <c r="AT256" s="22" t="s">
        <v>220</v>
      </c>
      <c r="AU256" s="22" t="s">
        <v>138</v>
      </c>
      <c r="AY256" s="22" t="s">
        <v>129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22" t="s">
        <v>138</v>
      </c>
      <c r="BK256" s="230">
        <f>ROUND(I256*H256,2)</f>
        <v>0</v>
      </c>
      <c r="BL256" s="22" t="s">
        <v>216</v>
      </c>
      <c r="BM256" s="22" t="s">
        <v>373</v>
      </c>
    </row>
    <row r="257" spans="2:51" s="11" customFormat="1" ht="13.5">
      <c r="B257" s="234"/>
      <c r="C257" s="235"/>
      <c r="D257" s="231" t="s">
        <v>142</v>
      </c>
      <c r="E257" s="235"/>
      <c r="F257" s="237" t="s">
        <v>374</v>
      </c>
      <c r="G257" s="235"/>
      <c r="H257" s="238">
        <v>47.034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AT257" s="244" t="s">
        <v>142</v>
      </c>
      <c r="AU257" s="244" t="s">
        <v>138</v>
      </c>
      <c r="AV257" s="11" t="s">
        <v>138</v>
      </c>
      <c r="AW257" s="11" t="s">
        <v>6</v>
      </c>
      <c r="AX257" s="11" t="s">
        <v>24</v>
      </c>
      <c r="AY257" s="244" t="s">
        <v>129</v>
      </c>
    </row>
    <row r="258" spans="2:65" s="1" customFormat="1" ht="16.5" customHeight="1">
      <c r="B258" s="44"/>
      <c r="C258" s="219" t="s">
        <v>375</v>
      </c>
      <c r="D258" s="219" t="s">
        <v>132</v>
      </c>
      <c r="E258" s="220" t="s">
        <v>376</v>
      </c>
      <c r="F258" s="221" t="s">
        <v>377</v>
      </c>
      <c r="G258" s="222" t="s">
        <v>147</v>
      </c>
      <c r="H258" s="223">
        <v>113.95</v>
      </c>
      <c r="I258" s="224"/>
      <c r="J258" s="225">
        <f>ROUND(I258*H258,2)</f>
        <v>0</v>
      </c>
      <c r="K258" s="221" t="s">
        <v>136</v>
      </c>
      <c r="L258" s="70"/>
      <c r="M258" s="226" t="s">
        <v>22</v>
      </c>
      <c r="N258" s="227" t="s">
        <v>47</v>
      </c>
      <c r="O258" s="45"/>
      <c r="P258" s="228">
        <f>O258*H258</f>
        <v>0</v>
      </c>
      <c r="Q258" s="228">
        <v>0.0003</v>
      </c>
      <c r="R258" s="228">
        <f>Q258*H258</f>
        <v>0.034185</v>
      </c>
      <c r="S258" s="228">
        <v>0</v>
      </c>
      <c r="T258" s="229">
        <f>S258*H258</f>
        <v>0</v>
      </c>
      <c r="AR258" s="22" t="s">
        <v>216</v>
      </c>
      <c r="AT258" s="22" t="s">
        <v>132</v>
      </c>
      <c r="AU258" s="22" t="s">
        <v>138</v>
      </c>
      <c r="AY258" s="22" t="s">
        <v>129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22" t="s">
        <v>138</v>
      </c>
      <c r="BK258" s="230">
        <f>ROUND(I258*H258,2)</f>
        <v>0</v>
      </c>
      <c r="BL258" s="22" t="s">
        <v>216</v>
      </c>
      <c r="BM258" s="22" t="s">
        <v>378</v>
      </c>
    </row>
    <row r="259" spans="2:47" s="1" customFormat="1" ht="13.5">
      <c r="B259" s="44"/>
      <c r="C259" s="72"/>
      <c r="D259" s="231" t="s">
        <v>140</v>
      </c>
      <c r="E259" s="72"/>
      <c r="F259" s="232" t="s">
        <v>379</v>
      </c>
      <c r="G259" s="72"/>
      <c r="H259" s="72"/>
      <c r="I259" s="189"/>
      <c r="J259" s="72"/>
      <c r="K259" s="72"/>
      <c r="L259" s="70"/>
      <c r="M259" s="233"/>
      <c r="N259" s="45"/>
      <c r="O259" s="45"/>
      <c r="P259" s="45"/>
      <c r="Q259" s="45"/>
      <c r="R259" s="45"/>
      <c r="S259" s="45"/>
      <c r="T259" s="93"/>
      <c r="AT259" s="22" t="s">
        <v>140</v>
      </c>
      <c r="AU259" s="22" t="s">
        <v>138</v>
      </c>
    </row>
    <row r="260" spans="2:51" s="11" customFormat="1" ht="13.5">
      <c r="B260" s="234"/>
      <c r="C260" s="235"/>
      <c r="D260" s="231" t="s">
        <v>142</v>
      </c>
      <c r="E260" s="236" t="s">
        <v>22</v>
      </c>
      <c r="F260" s="237" t="s">
        <v>289</v>
      </c>
      <c r="G260" s="235"/>
      <c r="H260" s="238">
        <v>113.95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AT260" s="244" t="s">
        <v>142</v>
      </c>
      <c r="AU260" s="244" t="s">
        <v>138</v>
      </c>
      <c r="AV260" s="11" t="s">
        <v>138</v>
      </c>
      <c r="AW260" s="11" t="s">
        <v>144</v>
      </c>
      <c r="AX260" s="11" t="s">
        <v>75</v>
      </c>
      <c r="AY260" s="244" t="s">
        <v>129</v>
      </c>
    </row>
    <row r="261" spans="2:65" s="1" customFormat="1" ht="16.5" customHeight="1">
      <c r="B261" s="44"/>
      <c r="C261" s="246" t="s">
        <v>380</v>
      </c>
      <c r="D261" s="246" t="s">
        <v>220</v>
      </c>
      <c r="E261" s="247" t="s">
        <v>371</v>
      </c>
      <c r="F261" s="248" t="s">
        <v>372</v>
      </c>
      <c r="G261" s="249" t="s">
        <v>147</v>
      </c>
      <c r="H261" s="250">
        <v>136.74</v>
      </c>
      <c r="I261" s="251"/>
      <c r="J261" s="252">
        <f>ROUND(I261*H261,2)</f>
        <v>0</v>
      </c>
      <c r="K261" s="248" t="s">
        <v>22</v>
      </c>
      <c r="L261" s="253"/>
      <c r="M261" s="254" t="s">
        <v>22</v>
      </c>
      <c r="N261" s="255" t="s">
        <v>47</v>
      </c>
      <c r="O261" s="45"/>
      <c r="P261" s="228">
        <f>O261*H261</f>
        <v>0</v>
      </c>
      <c r="Q261" s="228">
        <v>0.0024</v>
      </c>
      <c r="R261" s="228">
        <f>Q261*H261</f>
        <v>0.32817599999999997</v>
      </c>
      <c r="S261" s="228">
        <v>0</v>
      </c>
      <c r="T261" s="229">
        <f>S261*H261</f>
        <v>0</v>
      </c>
      <c r="AR261" s="22" t="s">
        <v>224</v>
      </c>
      <c r="AT261" s="22" t="s">
        <v>220</v>
      </c>
      <c r="AU261" s="22" t="s">
        <v>138</v>
      </c>
      <c r="AY261" s="22" t="s">
        <v>129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22" t="s">
        <v>138</v>
      </c>
      <c r="BK261" s="230">
        <f>ROUND(I261*H261,2)</f>
        <v>0</v>
      </c>
      <c r="BL261" s="22" t="s">
        <v>216</v>
      </c>
      <c r="BM261" s="22" t="s">
        <v>381</v>
      </c>
    </row>
    <row r="262" spans="2:51" s="11" customFormat="1" ht="13.5">
      <c r="B262" s="234"/>
      <c r="C262" s="235"/>
      <c r="D262" s="231" t="s">
        <v>142</v>
      </c>
      <c r="E262" s="235"/>
      <c r="F262" s="237" t="s">
        <v>382</v>
      </c>
      <c r="G262" s="235"/>
      <c r="H262" s="238">
        <v>136.74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AT262" s="244" t="s">
        <v>142</v>
      </c>
      <c r="AU262" s="244" t="s">
        <v>138</v>
      </c>
      <c r="AV262" s="11" t="s">
        <v>138</v>
      </c>
      <c r="AW262" s="11" t="s">
        <v>6</v>
      </c>
      <c r="AX262" s="11" t="s">
        <v>24</v>
      </c>
      <c r="AY262" s="244" t="s">
        <v>129</v>
      </c>
    </row>
    <row r="263" spans="2:65" s="1" customFormat="1" ht="16.5" customHeight="1">
      <c r="B263" s="44"/>
      <c r="C263" s="219" t="s">
        <v>383</v>
      </c>
      <c r="D263" s="219" t="s">
        <v>132</v>
      </c>
      <c r="E263" s="220" t="s">
        <v>384</v>
      </c>
      <c r="F263" s="221" t="s">
        <v>385</v>
      </c>
      <c r="G263" s="222" t="s">
        <v>147</v>
      </c>
      <c r="H263" s="223">
        <v>113.95</v>
      </c>
      <c r="I263" s="224"/>
      <c r="J263" s="225">
        <f>ROUND(I263*H263,2)</f>
        <v>0</v>
      </c>
      <c r="K263" s="221" t="s">
        <v>136</v>
      </c>
      <c r="L263" s="70"/>
      <c r="M263" s="226" t="s">
        <v>22</v>
      </c>
      <c r="N263" s="227" t="s">
        <v>47</v>
      </c>
      <c r="O263" s="45"/>
      <c r="P263" s="228">
        <f>O263*H263</f>
        <v>0</v>
      </c>
      <c r="Q263" s="228">
        <v>0.0045</v>
      </c>
      <c r="R263" s="228">
        <f>Q263*H263</f>
        <v>0.512775</v>
      </c>
      <c r="S263" s="228">
        <v>0</v>
      </c>
      <c r="T263" s="229">
        <f>S263*H263</f>
        <v>0</v>
      </c>
      <c r="AR263" s="22" t="s">
        <v>216</v>
      </c>
      <c r="AT263" s="22" t="s">
        <v>132</v>
      </c>
      <c r="AU263" s="22" t="s">
        <v>138</v>
      </c>
      <c r="AY263" s="22" t="s">
        <v>129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22" t="s">
        <v>138</v>
      </c>
      <c r="BK263" s="230">
        <f>ROUND(I263*H263,2)</f>
        <v>0</v>
      </c>
      <c r="BL263" s="22" t="s">
        <v>216</v>
      </c>
      <c r="BM263" s="22" t="s">
        <v>386</v>
      </c>
    </row>
    <row r="264" spans="2:47" s="1" customFormat="1" ht="13.5">
      <c r="B264" s="44"/>
      <c r="C264" s="72"/>
      <c r="D264" s="231" t="s">
        <v>140</v>
      </c>
      <c r="E264" s="72"/>
      <c r="F264" s="232" t="s">
        <v>387</v>
      </c>
      <c r="G264" s="72"/>
      <c r="H264" s="72"/>
      <c r="I264" s="189"/>
      <c r="J264" s="72"/>
      <c r="K264" s="72"/>
      <c r="L264" s="70"/>
      <c r="M264" s="233"/>
      <c r="N264" s="45"/>
      <c r="O264" s="45"/>
      <c r="P264" s="45"/>
      <c r="Q264" s="45"/>
      <c r="R264" s="45"/>
      <c r="S264" s="45"/>
      <c r="T264" s="93"/>
      <c r="AT264" s="22" t="s">
        <v>140</v>
      </c>
      <c r="AU264" s="22" t="s">
        <v>138</v>
      </c>
    </row>
    <row r="265" spans="2:51" s="11" customFormat="1" ht="13.5">
      <c r="B265" s="234"/>
      <c r="C265" s="235"/>
      <c r="D265" s="231" t="s">
        <v>142</v>
      </c>
      <c r="E265" s="236" t="s">
        <v>22</v>
      </c>
      <c r="F265" s="237" t="s">
        <v>388</v>
      </c>
      <c r="G265" s="235"/>
      <c r="H265" s="238">
        <v>113.95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AT265" s="244" t="s">
        <v>142</v>
      </c>
      <c r="AU265" s="244" t="s">
        <v>138</v>
      </c>
      <c r="AV265" s="11" t="s">
        <v>138</v>
      </c>
      <c r="AW265" s="11" t="s">
        <v>144</v>
      </c>
      <c r="AX265" s="11" t="s">
        <v>75</v>
      </c>
      <c r="AY265" s="244" t="s">
        <v>129</v>
      </c>
    </row>
    <row r="266" spans="2:65" s="1" customFormat="1" ht="25.5" customHeight="1">
      <c r="B266" s="44"/>
      <c r="C266" s="219" t="s">
        <v>389</v>
      </c>
      <c r="D266" s="219" t="s">
        <v>132</v>
      </c>
      <c r="E266" s="220" t="s">
        <v>390</v>
      </c>
      <c r="F266" s="221" t="s">
        <v>391</v>
      </c>
      <c r="G266" s="222" t="s">
        <v>135</v>
      </c>
      <c r="H266" s="223">
        <v>39.195</v>
      </c>
      <c r="I266" s="224"/>
      <c r="J266" s="225">
        <f>ROUND(I266*H266,2)</f>
        <v>0</v>
      </c>
      <c r="K266" s="221" t="s">
        <v>136</v>
      </c>
      <c r="L266" s="70"/>
      <c r="M266" s="226" t="s">
        <v>22</v>
      </c>
      <c r="N266" s="227" t="s">
        <v>47</v>
      </c>
      <c r="O266" s="45"/>
      <c r="P266" s="228">
        <f>O266*H266</f>
        <v>0</v>
      </c>
      <c r="Q266" s="228">
        <v>0.00135</v>
      </c>
      <c r="R266" s="228">
        <f>Q266*H266</f>
        <v>0.05291325</v>
      </c>
      <c r="S266" s="228">
        <v>0</v>
      </c>
      <c r="T266" s="229">
        <f>S266*H266</f>
        <v>0</v>
      </c>
      <c r="AR266" s="22" t="s">
        <v>216</v>
      </c>
      <c r="AT266" s="22" t="s">
        <v>132</v>
      </c>
      <c r="AU266" s="22" t="s">
        <v>138</v>
      </c>
      <c r="AY266" s="22" t="s">
        <v>129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22" t="s">
        <v>138</v>
      </c>
      <c r="BK266" s="230">
        <f>ROUND(I266*H266,2)</f>
        <v>0</v>
      </c>
      <c r="BL266" s="22" t="s">
        <v>216</v>
      </c>
      <c r="BM266" s="22" t="s">
        <v>392</v>
      </c>
    </row>
    <row r="267" spans="2:47" s="1" customFormat="1" ht="13.5">
      <c r="B267" s="44"/>
      <c r="C267" s="72"/>
      <c r="D267" s="231" t="s">
        <v>140</v>
      </c>
      <c r="E267" s="72"/>
      <c r="F267" s="232" t="s">
        <v>393</v>
      </c>
      <c r="G267" s="72"/>
      <c r="H267" s="72"/>
      <c r="I267" s="189"/>
      <c r="J267" s="72"/>
      <c r="K267" s="72"/>
      <c r="L267" s="70"/>
      <c r="M267" s="233"/>
      <c r="N267" s="45"/>
      <c r="O267" s="45"/>
      <c r="P267" s="45"/>
      <c r="Q267" s="45"/>
      <c r="R267" s="45"/>
      <c r="S267" s="45"/>
      <c r="T267" s="93"/>
      <c r="AT267" s="22" t="s">
        <v>140</v>
      </c>
      <c r="AU267" s="22" t="s">
        <v>138</v>
      </c>
    </row>
    <row r="268" spans="2:51" s="12" customFormat="1" ht="13.5">
      <c r="B268" s="256"/>
      <c r="C268" s="257"/>
      <c r="D268" s="231" t="s">
        <v>142</v>
      </c>
      <c r="E268" s="258" t="s">
        <v>22</v>
      </c>
      <c r="F268" s="259" t="s">
        <v>369</v>
      </c>
      <c r="G268" s="257"/>
      <c r="H268" s="258" t="s">
        <v>22</v>
      </c>
      <c r="I268" s="260"/>
      <c r="J268" s="257"/>
      <c r="K268" s="257"/>
      <c r="L268" s="261"/>
      <c r="M268" s="262"/>
      <c r="N268" s="263"/>
      <c r="O268" s="263"/>
      <c r="P268" s="263"/>
      <c r="Q268" s="263"/>
      <c r="R268" s="263"/>
      <c r="S268" s="263"/>
      <c r="T268" s="264"/>
      <c r="AT268" s="265" t="s">
        <v>142</v>
      </c>
      <c r="AU268" s="265" t="s">
        <v>138</v>
      </c>
      <c r="AV268" s="12" t="s">
        <v>24</v>
      </c>
      <c r="AW268" s="12" t="s">
        <v>144</v>
      </c>
      <c r="AX268" s="12" t="s">
        <v>75</v>
      </c>
      <c r="AY268" s="265" t="s">
        <v>129</v>
      </c>
    </row>
    <row r="269" spans="2:51" s="11" customFormat="1" ht="13.5">
      <c r="B269" s="234"/>
      <c r="C269" s="235"/>
      <c r="D269" s="231" t="s">
        <v>142</v>
      </c>
      <c r="E269" s="236" t="s">
        <v>22</v>
      </c>
      <c r="F269" s="237" t="s">
        <v>394</v>
      </c>
      <c r="G269" s="235"/>
      <c r="H269" s="238">
        <v>6.48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AT269" s="244" t="s">
        <v>142</v>
      </c>
      <c r="AU269" s="244" t="s">
        <v>138</v>
      </c>
      <c r="AV269" s="11" t="s">
        <v>138</v>
      </c>
      <c r="AW269" s="11" t="s">
        <v>144</v>
      </c>
      <c r="AX269" s="11" t="s">
        <v>75</v>
      </c>
      <c r="AY269" s="244" t="s">
        <v>129</v>
      </c>
    </row>
    <row r="270" spans="2:51" s="11" customFormat="1" ht="13.5">
      <c r="B270" s="234"/>
      <c r="C270" s="235"/>
      <c r="D270" s="231" t="s">
        <v>142</v>
      </c>
      <c r="E270" s="236" t="s">
        <v>22</v>
      </c>
      <c r="F270" s="237" t="s">
        <v>395</v>
      </c>
      <c r="G270" s="235"/>
      <c r="H270" s="238">
        <v>7.2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AT270" s="244" t="s">
        <v>142</v>
      </c>
      <c r="AU270" s="244" t="s">
        <v>138</v>
      </c>
      <c r="AV270" s="11" t="s">
        <v>138</v>
      </c>
      <c r="AW270" s="11" t="s">
        <v>144</v>
      </c>
      <c r="AX270" s="11" t="s">
        <v>75</v>
      </c>
      <c r="AY270" s="244" t="s">
        <v>129</v>
      </c>
    </row>
    <row r="271" spans="2:51" s="11" customFormat="1" ht="13.5">
      <c r="B271" s="234"/>
      <c r="C271" s="235"/>
      <c r="D271" s="231" t="s">
        <v>142</v>
      </c>
      <c r="E271" s="236" t="s">
        <v>22</v>
      </c>
      <c r="F271" s="237" t="s">
        <v>396</v>
      </c>
      <c r="G271" s="235"/>
      <c r="H271" s="238">
        <v>8.505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AT271" s="244" t="s">
        <v>142</v>
      </c>
      <c r="AU271" s="244" t="s">
        <v>138</v>
      </c>
      <c r="AV271" s="11" t="s">
        <v>138</v>
      </c>
      <c r="AW271" s="11" t="s">
        <v>144</v>
      </c>
      <c r="AX271" s="11" t="s">
        <v>75</v>
      </c>
      <c r="AY271" s="244" t="s">
        <v>129</v>
      </c>
    </row>
    <row r="272" spans="2:51" s="11" customFormat="1" ht="13.5">
      <c r="B272" s="234"/>
      <c r="C272" s="235"/>
      <c r="D272" s="231" t="s">
        <v>142</v>
      </c>
      <c r="E272" s="236" t="s">
        <v>22</v>
      </c>
      <c r="F272" s="237" t="s">
        <v>397</v>
      </c>
      <c r="G272" s="235"/>
      <c r="H272" s="238">
        <v>8.505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AT272" s="244" t="s">
        <v>142</v>
      </c>
      <c r="AU272" s="244" t="s">
        <v>138</v>
      </c>
      <c r="AV272" s="11" t="s">
        <v>138</v>
      </c>
      <c r="AW272" s="11" t="s">
        <v>144</v>
      </c>
      <c r="AX272" s="11" t="s">
        <v>75</v>
      </c>
      <c r="AY272" s="244" t="s">
        <v>129</v>
      </c>
    </row>
    <row r="273" spans="2:51" s="11" customFormat="1" ht="13.5">
      <c r="B273" s="234"/>
      <c r="C273" s="235"/>
      <c r="D273" s="231" t="s">
        <v>142</v>
      </c>
      <c r="E273" s="236" t="s">
        <v>22</v>
      </c>
      <c r="F273" s="237" t="s">
        <v>398</v>
      </c>
      <c r="G273" s="235"/>
      <c r="H273" s="238">
        <v>8.505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AT273" s="244" t="s">
        <v>142</v>
      </c>
      <c r="AU273" s="244" t="s">
        <v>138</v>
      </c>
      <c r="AV273" s="11" t="s">
        <v>138</v>
      </c>
      <c r="AW273" s="11" t="s">
        <v>144</v>
      </c>
      <c r="AX273" s="11" t="s">
        <v>75</v>
      </c>
      <c r="AY273" s="244" t="s">
        <v>129</v>
      </c>
    </row>
    <row r="274" spans="2:51" s="11" customFormat="1" ht="13.5">
      <c r="B274" s="234"/>
      <c r="C274" s="235"/>
      <c r="D274" s="231" t="s">
        <v>142</v>
      </c>
      <c r="E274" s="236" t="s">
        <v>22</v>
      </c>
      <c r="F274" s="237" t="s">
        <v>255</v>
      </c>
      <c r="G274" s="235"/>
      <c r="H274" s="238">
        <v>0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AT274" s="244" t="s">
        <v>142</v>
      </c>
      <c r="AU274" s="244" t="s">
        <v>138</v>
      </c>
      <c r="AV274" s="11" t="s">
        <v>138</v>
      </c>
      <c r="AW274" s="11" t="s">
        <v>144</v>
      </c>
      <c r="AX274" s="11" t="s">
        <v>75</v>
      </c>
      <c r="AY274" s="244" t="s">
        <v>129</v>
      </c>
    </row>
    <row r="275" spans="2:65" s="1" customFormat="1" ht="16.5" customHeight="1">
      <c r="B275" s="44"/>
      <c r="C275" s="219" t="s">
        <v>399</v>
      </c>
      <c r="D275" s="219" t="s">
        <v>132</v>
      </c>
      <c r="E275" s="220" t="s">
        <v>400</v>
      </c>
      <c r="F275" s="221" t="s">
        <v>401</v>
      </c>
      <c r="G275" s="222" t="s">
        <v>182</v>
      </c>
      <c r="H275" s="223">
        <v>1.447</v>
      </c>
      <c r="I275" s="224"/>
      <c r="J275" s="225">
        <f>ROUND(I275*H275,2)</f>
        <v>0</v>
      </c>
      <c r="K275" s="221" t="s">
        <v>136</v>
      </c>
      <c r="L275" s="70"/>
      <c r="M275" s="226" t="s">
        <v>22</v>
      </c>
      <c r="N275" s="227" t="s">
        <v>47</v>
      </c>
      <c r="O275" s="45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AR275" s="22" t="s">
        <v>216</v>
      </c>
      <c r="AT275" s="22" t="s">
        <v>132</v>
      </c>
      <c r="AU275" s="22" t="s">
        <v>138</v>
      </c>
      <c r="AY275" s="22" t="s">
        <v>129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22" t="s">
        <v>138</v>
      </c>
      <c r="BK275" s="230">
        <f>ROUND(I275*H275,2)</f>
        <v>0</v>
      </c>
      <c r="BL275" s="22" t="s">
        <v>216</v>
      </c>
      <c r="BM275" s="22" t="s">
        <v>402</v>
      </c>
    </row>
    <row r="276" spans="2:63" s="10" customFormat="1" ht="29.85" customHeight="1">
      <c r="B276" s="203"/>
      <c r="C276" s="204"/>
      <c r="D276" s="205" t="s">
        <v>74</v>
      </c>
      <c r="E276" s="217" t="s">
        <v>403</v>
      </c>
      <c r="F276" s="217" t="s">
        <v>404</v>
      </c>
      <c r="G276" s="204"/>
      <c r="H276" s="204"/>
      <c r="I276" s="207"/>
      <c r="J276" s="218">
        <f>BK276</f>
        <v>0</v>
      </c>
      <c r="K276" s="204"/>
      <c r="L276" s="209"/>
      <c r="M276" s="210"/>
      <c r="N276" s="211"/>
      <c r="O276" s="211"/>
      <c r="P276" s="212">
        <f>SUM(P277:P283)</f>
        <v>0</v>
      </c>
      <c r="Q276" s="211"/>
      <c r="R276" s="212">
        <f>SUM(R277:R283)</f>
        <v>0.01625542</v>
      </c>
      <c r="S276" s="211"/>
      <c r="T276" s="213">
        <f>SUM(T277:T283)</f>
        <v>0</v>
      </c>
      <c r="AR276" s="214" t="s">
        <v>138</v>
      </c>
      <c r="AT276" s="215" t="s">
        <v>74</v>
      </c>
      <c r="AU276" s="215" t="s">
        <v>24</v>
      </c>
      <c r="AY276" s="214" t="s">
        <v>129</v>
      </c>
      <c r="BK276" s="216">
        <f>SUM(BK277:BK283)</f>
        <v>0</v>
      </c>
    </row>
    <row r="277" spans="2:65" s="1" customFormat="1" ht="25.5" customHeight="1">
      <c r="B277" s="44"/>
      <c r="C277" s="219" t="s">
        <v>405</v>
      </c>
      <c r="D277" s="219" t="s">
        <v>132</v>
      </c>
      <c r="E277" s="220" t="s">
        <v>406</v>
      </c>
      <c r="F277" s="221" t="s">
        <v>407</v>
      </c>
      <c r="G277" s="222" t="s">
        <v>147</v>
      </c>
      <c r="H277" s="223">
        <v>17.293</v>
      </c>
      <c r="I277" s="224"/>
      <c r="J277" s="225">
        <f>ROUND(I277*H277,2)</f>
        <v>0</v>
      </c>
      <c r="K277" s="221" t="s">
        <v>136</v>
      </c>
      <c r="L277" s="70"/>
      <c r="M277" s="226" t="s">
        <v>22</v>
      </c>
      <c r="N277" s="227" t="s">
        <v>47</v>
      </c>
      <c r="O277" s="45"/>
      <c r="P277" s="228">
        <f>O277*H277</f>
        <v>0</v>
      </c>
      <c r="Q277" s="228">
        <v>0.00032</v>
      </c>
      <c r="R277" s="228">
        <f>Q277*H277</f>
        <v>0.00553376</v>
      </c>
      <c r="S277" s="228">
        <v>0</v>
      </c>
      <c r="T277" s="229">
        <f>S277*H277</f>
        <v>0</v>
      </c>
      <c r="AR277" s="22" t="s">
        <v>216</v>
      </c>
      <c r="AT277" s="22" t="s">
        <v>132</v>
      </c>
      <c r="AU277" s="22" t="s">
        <v>138</v>
      </c>
      <c r="AY277" s="22" t="s">
        <v>129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22" t="s">
        <v>138</v>
      </c>
      <c r="BK277" s="230">
        <f>ROUND(I277*H277,2)</f>
        <v>0</v>
      </c>
      <c r="BL277" s="22" t="s">
        <v>216</v>
      </c>
      <c r="BM277" s="22" t="s">
        <v>408</v>
      </c>
    </row>
    <row r="278" spans="2:47" s="1" customFormat="1" ht="13.5">
      <c r="B278" s="44"/>
      <c r="C278" s="72"/>
      <c r="D278" s="231" t="s">
        <v>140</v>
      </c>
      <c r="E278" s="72"/>
      <c r="F278" s="232" t="s">
        <v>409</v>
      </c>
      <c r="G278" s="72"/>
      <c r="H278" s="72"/>
      <c r="I278" s="189"/>
      <c r="J278" s="72"/>
      <c r="K278" s="72"/>
      <c r="L278" s="70"/>
      <c r="M278" s="233"/>
      <c r="N278" s="45"/>
      <c r="O278" s="45"/>
      <c r="P278" s="45"/>
      <c r="Q278" s="45"/>
      <c r="R278" s="45"/>
      <c r="S278" s="45"/>
      <c r="T278" s="93"/>
      <c r="AT278" s="22" t="s">
        <v>140</v>
      </c>
      <c r="AU278" s="22" t="s">
        <v>138</v>
      </c>
    </row>
    <row r="279" spans="2:51" s="12" customFormat="1" ht="13.5">
      <c r="B279" s="256"/>
      <c r="C279" s="257"/>
      <c r="D279" s="231" t="s">
        <v>142</v>
      </c>
      <c r="E279" s="258" t="s">
        <v>22</v>
      </c>
      <c r="F279" s="259" t="s">
        <v>410</v>
      </c>
      <c r="G279" s="257"/>
      <c r="H279" s="258" t="s">
        <v>22</v>
      </c>
      <c r="I279" s="260"/>
      <c r="J279" s="257"/>
      <c r="K279" s="257"/>
      <c r="L279" s="261"/>
      <c r="M279" s="262"/>
      <c r="N279" s="263"/>
      <c r="O279" s="263"/>
      <c r="P279" s="263"/>
      <c r="Q279" s="263"/>
      <c r="R279" s="263"/>
      <c r="S279" s="263"/>
      <c r="T279" s="264"/>
      <c r="AT279" s="265" t="s">
        <v>142</v>
      </c>
      <c r="AU279" s="265" t="s">
        <v>138</v>
      </c>
      <c r="AV279" s="12" t="s">
        <v>24</v>
      </c>
      <c r="AW279" s="12" t="s">
        <v>144</v>
      </c>
      <c r="AX279" s="12" t="s">
        <v>75</v>
      </c>
      <c r="AY279" s="265" t="s">
        <v>129</v>
      </c>
    </row>
    <row r="280" spans="2:51" s="11" customFormat="1" ht="13.5">
      <c r="B280" s="234"/>
      <c r="C280" s="235"/>
      <c r="D280" s="231" t="s">
        <v>142</v>
      </c>
      <c r="E280" s="236" t="s">
        <v>22</v>
      </c>
      <c r="F280" s="237" t="s">
        <v>411</v>
      </c>
      <c r="G280" s="235"/>
      <c r="H280" s="238">
        <v>15.92544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AT280" s="244" t="s">
        <v>142</v>
      </c>
      <c r="AU280" s="244" t="s">
        <v>138</v>
      </c>
      <c r="AV280" s="11" t="s">
        <v>138</v>
      </c>
      <c r="AW280" s="11" t="s">
        <v>144</v>
      </c>
      <c r="AX280" s="11" t="s">
        <v>75</v>
      </c>
      <c r="AY280" s="244" t="s">
        <v>129</v>
      </c>
    </row>
    <row r="281" spans="2:51" s="11" customFormat="1" ht="13.5">
      <c r="B281" s="234"/>
      <c r="C281" s="235"/>
      <c r="D281" s="231" t="s">
        <v>142</v>
      </c>
      <c r="E281" s="236" t="s">
        <v>22</v>
      </c>
      <c r="F281" s="237" t="s">
        <v>412</v>
      </c>
      <c r="G281" s="235"/>
      <c r="H281" s="238">
        <v>1.368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AT281" s="244" t="s">
        <v>142</v>
      </c>
      <c r="AU281" s="244" t="s">
        <v>138</v>
      </c>
      <c r="AV281" s="11" t="s">
        <v>138</v>
      </c>
      <c r="AW281" s="11" t="s">
        <v>144</v>
      </c>
      <c r="AX281" s="11" t="s">
        <v>75</v>
      </c>
      <c r="AY281" s="244" t="s">
        <v>129</v>
      </c>
    </row>
    <row r="282" spans="2:65" s="1" customFormat="1" ht="25.5" customHeight="1">
      <c r="B282" s="44"/>
      <c r="C282" s="219" t="s">
        <v>413</v>
      </c>
      <c r="D282" s="219" t="s">
        <v>132</v>
      </c>
      <c r="E282" s="220" t="s">
        <v>414</v>
      </c>
      <c r="F282" s="221" t="s">
        <v>415</v>
      </c>
      <c r="G282" s="222" t="s">
        <v>147</v>
      </c>
      <c r="H282" s="223">
        <v>17.293</v>
      </c>
      <c r="I282" s="224"/>
      <c r="J282" s="225">
        <f>ROUND(I282*H282,2)</f>
        <v>0</v>
      </c>
      <c r="K282" s="221" t="s">
        <v>136</v>
      </c>
      <c r="L282" s="70"/>
      <c r="M282" s="226" t="s">
        <v>22</v>
      </c>
      <c r="N282" s="227" t="s">
        <v>47</v>
      </c>
      <c r="O282" s="45"/>
      <c r="P282" s="228">
        <f>O282*H282</f>
        <v>0</v>
      </c>
      <c r="Q282" s="228">
        <v>0.00062</v>
      </c>
      <c r="R282" s="228">
        <f>Q282*H282</f>
        <v>0.01072166</v>
      </c>
      <c r="S282" s="228">
        <v>0</v>
      </c>
      <c r="T282" s="229">
        <f>S282*H282</f>
        <v>0</v>
      </c>
      <c r="AR282" s="22" t="s">
        <v>216</v>
      </c>
      <c r="AT282" s="22" t="s">
        <v>132</v>
      </c>
      <c r="AU282" s="22" t="s">
        <v>138</v>
      </c>
      <c r="AY282" s="22" t="s">
        <v>129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22" t="s">
        <v>138</v>
      </c>
      <c r="BK282" s="230">
        <f>ROUND(I282*H282,2)</f>
        <v>0</v>
      </c>
      <c r="BL282" s="22" t="s">
        <v>216</v>
      </c>
      <c r="BM282" s="22" t="s">
        <v>416</v>
      </c>
    </row>
    <row r="283" spans="2:47" s="1" customFormat="1" ht="13.5">
      <c r="B283" s="44"/>
      <c r="C283" s="72"/>
      <c r="D283" s="231" t="s">
        <v>140</v>
      </c>
      <c r="E283" s="72"/>
      <c r="F283" s="232" t="s">
        <v>417</v>
      </c>
      <c r="G283" s="72"/>
      <c r="H283" s="72"/>
      <c r="I283" s="189"/>
      <c r="J283" s="72"/>
      <c r="K283" s="72"/>
      <c r="L283" s="70"/>
      <c r="M283" s="233"/>
      <c r="N283" s="45"/>
      <c r="O283" s="45"/>
      <c r="P283" s="45"/>
      <c r="Q283" s="45"/>
      <c r="R283" s="45"/>
      <c r="S283" s="45"/>
      <c r="T283" s="93"/>
      <c r="AT283" s="22" t="s">
        <v>140</v>
      </c>
      <c r="AU283" s="22" t="s">
        <v>138</v>
      </c>
    </row>
    <row r="284" spans="2:63" s="10" customFormat="1" ht="29.85" customHeight="1">
      <c r="B284" s="203"/>
      <c r="C284" s="204"/>
      <c r="D284" s="205" t="s">
        <v>74</v>
      </c>
      <c r="E284" s="217" t="s">
        <v>418</v>
      </c>
      <c r="F284" s="217" t="s">
        <v>419</v>
      </c>
      <c r="G284" s="204"/>
      <c r="H284" s="204"/>
      <c r="I284" s="207"/>
      <c r="J284" s="218">
        <f>BK284</f>
        <v>0</v>
      </c>
      <c r="K284" s="204"/>
      <c r="L284" s="209"/>
      <c r="M284" s="210"/>
      <c r="N284" s="211"/>
      <c r="O284" s="211"/>
      <c r="P284" s="212">
        <f>SUM(P285:P297)</f>
        <v>0</v>
      </c>
      <c r="Q284" s="211"/>
      <c r="R284" s="212">
        <f>SUM(R285:R297)</f>
        <v>0.11276088000000001</v>
      </c>
      <c r="S284" s="211"/>
      <c r="T284" s="213">
        <f>SUM(T285:T297)</f>
        <v>0.022253349999999998</v>
      </c>
      <c r="AR284" s="214" t="s">
        <v>138</v>
      </c>
      <c r="AT284" s="215" t="s">
        <v>74</v>
      </c>
      <c r="AU284" s="215" t="s">
        <v>24</v>
      </c>
      <c r="AY284" s="214" t="s">
        <v>129</v>
      </c>
      <c r="BK284" s="216">
        <f>SUM(BK285:BK297)</f>
        <v>0</v>
      </c>
    </row>
    <row r="285" spans="2:65" s="1" customFormat="1" ht="16.5" customHeight="1">
      <c r="B285" s="44"/>
      <c r="C285" s="219" t="s">
        <v>420</v>
      </c>
      <c r="D285" s="219" t="s">
        <v>132</v>
      </c>
      <c r="E285" s="220" t="s">
        <v>421</v>
      </c>
      <c r="F285" s="221" t="s">
        <v>422</v>
      </c>
      <c r="G285" s="222" t="s">
        <v>147</v>
      </c>
      <c r="H285" s="223">
        <v>71.785</v>
      </c>
      <c r="I285" s="224"/>
      <c r="J285" s="225">
        <f>ROUND(I285*H285,2)</f>
        <v>0</v>
      </c>
      <c r="K285" s="221" t="s">
        <v>136</v>
      </c>
      <c r="L285" s="70"/>
      <c r="M285" s="226" t="s">
        <v>22</v>
      </c>
      <c r="N285" s="227" t="s">
        <v>47</v>
      </c>
      <c r="O285" s="45"/>
      <c r="P285" s="228">
        <f>O285*H285</f>
        <v>0</v>
      </c>
      <c r="Q285" s="228">
        <v>0.001</v>
      </c>
      <c r="R285" s="228">
        <f>Q285*H285</f>
        <v>0.071785</v>
      </c>
      <c r="S285" s="228">
        <v>0.00031</v>
      </c>
      <c r="T285" s="229">
        <f>S285*H285</f>
        <v>0.022253349999999998</v>
      </c>
      <c r="AR285" s="22" t="s">
        <v>216</v>
      </c>
      <c r="AT285" s="22" t="s">
        <v>132</v>
      </c>
      <c r="AU285" s="22" t="s">
        <v>138</v>
      </c>
      <c r="AY285" s="22" t="s">
        <v>129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22" t="s">
        <v>138</v>
      </c>
      <c r="BK285" s="230">
        <f>ROUND(I285*H285,2)</f>
        <v>0</v>
      </c>
      <c r="BL285" s="22" t="s">
        <v>216</v>
      </c>
      <c r="BM285" s="22" t="s">
        <v>423</v>
      </c>
    </row>
    <row r="286" spans="2:47" s="1" customFormat="1" ht="13.5">
      <c r="B286" s="44"/>
      <c r="C286" s="72"/>
      <c r="D286" s="231" t="s">
        <v>140</v>
      </c>
      <c r="E286" s="72"/>
      <c r="F286" s="232" t="s">
        <v>424</v>
      </c>
      <c r="G286" s="72"/>
      <c r="H286" s="72"/>
      <c r="I286" s="189"/>
      <c r="J286" s="72"/>
      <c r="K286" s="72"/>
      <c r="L286" s="70"/>
      <c r="M286" s="233"/>
      <c r="N286" s="45"/>
      <c r="O286" s="45"/>
      <c r="P286" s="45"/>
      <c r="Q286" s="45"/>
      <c r="R286" s="45"/>
      <c r="S286" s="45"/>
      <c r="T286" s="93"/>
      <c r="AT286" s="22" t="s">
        <v>140</v>
      </c>
      <c r="AU286" s="22" t="s">
        <v>138</v>
      </c>
    </row>
    <row r="287" spans="2:51" s="12" customFormat="1" ht="13.5">
      <c r="B287" s="256"/>
      <c r="C287" s="257"/>
      <c r="D287" s="231" t="s">
        <v>142</v>
      </c>
      <c r="E287" s="258" t="s">
        <v>22</v>
      </c>
      <c r="F287" s="259" t="s">
        <v>425</v>
      </c>
      <c r="G287" s="257"/>
      <c r="H287" s="258" t="s">
        <v>22</v>
      </c>
      <c r="I287" s="260"/>
      <c r="J287" s="257"/>
      <c r="K287" s="257"/>
      <c r="L287" s="261"/>
      <c r="M287" s="262"/>
      <c r="N287" s="263"/>
      <c r="O287" s="263"/>
      <c r="P287" s="263"/>
      <c r="Q287" s="263"/>
      <c r="R287" s="263"/>
      <c r="S287" s="263"/>
      <c r="T287" s="264"/>
      <c r="AT287" s="265" t="s">
        <v>142</v>
      </c>
      <c r="AU287" s="265" t="s">
        <v>138</v>
      </c>
      <c r="AV287" s="12" t="s">
        <v>24</v>
      </c>
      <c r="AW287" s="12" t="s">
        <v>144</v>
      </c>
      <c r="AX287" s="12" t="s">
        <v>75</v>
      </c>
      <c r="AY287" s="265" t="s">
        <v>129</v>
      </c>
    </row>
    <row r="288" spans="2:51" s="11" customFormat="1" ht="13.5">
      <c r="B288" s="234"/>
      <c r="C288" s="235"/>
      <c r="D288" s="231" t="s">
        <v>142</v>
      </c>
      <c r="E288" s="236" t="s">
        <v>22</v>
      </c>
      <c r="F288" s="237" t="s">
        <v>426</v>
      </c>
      <c r="G288" s="235"/>
      <c r="H288" s="238">
        <v>67.2248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AT288" s="244" t="s">
        <v>142</v>
      </c>
      <c r="AU288" s="244" t="s">
        <v>138</v>
      </c>
      <c r="AV288" s="11" t="s">
        <v>138</v>
      </c>
      <c r="AW288" s="11" t="s">
        <v>144</v>
      </c>
      <c r="AX288" s="11" t="s">
        <v>75</v>
      </c>
      <c r="AY288" s="244" t="s">
        <v>129</v>
      </c>
    </row>
    <row r="289" spans="2:51" s="11" customFormat="1" ht="13.5">
      <c r="B289" s="234"/>
      <c r="C289" s="235"/>
      <c r="D289" s="231" t="s">
        <v>142</v>
      </c>
      <c r="E289" s="236" t="s">
        <v>22</v>
      </c>
      <c r="F289" s="237" t="s">
        <v>150</v>
      </c>
      <c r="G289" s="235"/>
      <c r="H289" s="238">
        <v>4.56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AT289" s="244" t="s">
        <v>142</v>
      </c>
      <c r="AU289" s="244" t="s">
        <v>138</v>
      </c>
      <c r="AV289" s="11" t="s">
        <v>138</v>
      </c>
      <c r="AW289" s="11" t="s">
        <v>144</v>
      </c>
      <c r="AX289" s="11" t="s">
        <v>75</v>
      </c>
      <c r="AY289" s="244" t="s">
        <v>129</v>
      </c>
    </row>
    <row r="290" spans="2:65" s="1" customFormat="1" ht="16.5" customHeight="1">
      <c r="B290" s="44"/>
      <c r="C290" s="219" t="s">
        <v>427</v>
      </c>
      <c r="D290" s="219" t="s">
        <v>132</v>
      </c>
      <c r="E290" s="220" t="s">
        <v>428</v>
      </c>
      <c r="F290" s="221" t="s">
        <v>429</v>
      </c>
      <c r="G290" s="222" t="s">
        <v>147</v>
      </c>
      <c r="H290" s="223">
        <v>89.078</v>
      </c>
      <c r="I290" s="224"/>
      <c r="J290" s="225">
        <f>ROUND(I290*H290,2)</f>
        <v>0</v>
      </c>
      <c r="K290" s="221" t="s">
        <v>136</v>
      </c>
      <c r="L290" s="70"/>
      <c r="M290" s="226" t="s">
        <v>22</v>
      </c>
      <c r="N290" s="227" t="s">
        <v>47</v>
      </c>
      <c r="O290" s="45"/>
      <c r="P290" s="228">
        <f>O290*H290</f>
        <v>0</v>
      </c>
      <c r="Q290" s="228">
        <v>0.0002</v>
      </c>
      <c r="R290" s="228">
        <f>Q290*H290</f>
        <v>0.0178156</v>
      </c>
      <c r="S290" s="228">
        <v>0</v>
      </c>
      <c r="T290" s="229">
        <f>S290*H290</f>
        <v>0</v>
      </c>
      <c r="AR290" s="22" t="s">
        <v>216</v>
      </c>
      <c r="AT290" s="22" t="s">
        <v>132</v>
      </c>
      <c r="AU290" s="22" t="s">
        <v>138</v>
      </c>
      <c r="AY290" s="22" t="s">
        <v>129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22" t="s">
        <v>138</v>
      </c>
      <c r="BK290" s="230">
        <f>ROUND(I290*H290,2)</f>
        <v>0</v>
      </c>
      <c r="BL290" s="22" t="s">
        <v>216</v>
      </c>
      <c r="BM290" s="22" t="s">
        <v>430</v>
      </c>
    </row>
    <row r="291" spans="2:47" s="1" customFormat="1" ht="13.5">
      <c r="B291" s="44"/>
      <c r="C291" s="72"/>
      <c r="D291" s="231" t="s">
        <v>140</v>
      </c>
      <c r="E291" s="72"/>
      <c r="F291" s="232" t="s">
        <v>431</v>
      </c>
      <c r="G291" s="72"/>
      <c r="H291" s="72"/>
      <c r="I291" s="189"/>
      <c r="J291" s="72"/>
      <c r="K291" s="72"/>
      <c r="L291" s="70"/>
      <c r="M291" s="233"/>
      <c r="N291" s="45"/>
      <c r="O291" s="45"/>
      <c r="P291" s="45"/>
      <c r="Q291" s="45"/>
      <c r="R291" s="45"/>
      <c r="S291" s="45"/>
      <c r="T291" s="93"/>
      <c r="AT291" s="22" t="s">
        <v>140</v>
      </c>
      <c r="AU291" s="22" t="s">
        <v>138</v>
      </c>
    </row>
    <row r="292" spans="2:51" s="12" customFormat="1" ht="13.5">
      <c r="B292" s="256"/>
      <c r="C292" s="257"/>
      <c r="D292" s="231" t="s">
        <v>142</v>
      </c>
      <c r="E292" s="258" t="s">
        <v>22</v>
      </c>
      <c r="F292" s="259" t="s">
        <v>425</v>
      </c>
      <c r="G292" s="257"/>
      <c r="H292" s="258" t="s">
        <v>22</v>
      </c>
      <c r="I292" s="260"/>
      <c r="J292" s="257"/>
      <c r="K292" s="257"/>
      <c r="L292" s="261"/>
      <c r="M292" s="262"/>
      <c r="N292" s="263"/>
      <c r="O292" s="263"/>
      <c r="P292" s="263"/>
      <c r="Q292" s="263"/>
      <c r="R292" s="263"/>
      <c r="S292" s="263"/>
      <c r="T292" s="264"/>
      <c r="AT292" s="265" t="s">
        <v>142</v>
      </c>
      <c r="AU292" s="265" t="s">
        <v>138</v>
      </c>
      <c r="AV292" s="12" t="s">
        <v>24</v>
      </c>
      <c r="AW292" s="12" t="s">
        <v>144</v>
      </c>
      <c r="AX292" s="12" t="s">
        <v>75</v>
      </c>
      <c r="AY292" s="265" t="s">
        <v>129</v>
      </c>
    </row>
    <row r="293" spans="2:51" s="11" customFormat="1" ht="13.5">
      <c r="B293" s="234"/>
      <c r="C293" s="235"/>
      <c r="D293" s="231" t="s">
        <v>142</v>
      </c>
      <c r="E293" s="236" t="s">
        <v>22</v>
      </c>
      <c r="F293" s="237" t="s">
        <v>426</v>
      </c>
      <c r="G293" s="235"/>
      <c r="H293" s="238">
        <v>67.2248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AT293" s="244" t="s">
        <v>142</v>
      </c>
      <c r="AU293" s="244" t="s">
        <v>138</v>
      </c>
      <c r="AV293" s="11" t="s">
        <v>138</v>
      </c>
      <c r="AW293" s="11" t="s">
        <v>144</v>
      </c>
      <c r="AX293" s="11" t="s">
        <v>75</v>
      </c>
      <c r="AY293" s="244" t="s">
        <v>129</v>
      </c>
    </row>
    <row r="294" spans="2:51" s="11" customFormat="1" ht="13.5">
      <c r="B294" s="234"/>
      <c r="C294" s="235"/>
      <c r="D294" s="231" t="s">
        <v>142</v>
      </c>
      <c r="E294" s="236" t="s">
        <v>22</v>
      </c>
      <c r="F294" s="237" t="s">
        <v>150</v>
      </c>
      <c r="G294" s="235"/>
      <c r="H294" s="238">
        <v>4.56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AT294" s="244" t="s">
        <v>142</v>
      </c>
      <c r="AU294" s="244" t="s">
        <v>138</v>
      </c>
      <c r="AV294" s="11" t="s">
        <v>138</v>
      </c>
      <c r="AW294" s="11" t="s">
        <v>144</v>
      </c>
      <c r="AX294" s="11" t="s">
        <v>75</v>
      </c>
      <c r="AY294" s="244" t="s">
        <v>129</v>
      </c>
    </row>
    <row r="295" spans="2:51" s="11" customFormat="1" ht="13.5">
      <c r="B295" s="234"/>
      <c r="C295" s="235"/>
      <c r="D295" s="231" t="s">
        <v>142</v>
      </c>
      <c r="E295" s="236" t="s">
        <v>22</v>
      </c>
      <c r="F295" s="237" t="s">
        <v>432</v>
      </c>
      <c r="G295" s="235"/>
      <c r="H295" s="238">
        <v>17.293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AT295" s="244" t="s">
        <v>142</v>
      </c>
      <c r="AU295" s="244" t="s">
        <v>138</v>
      </c>
      <c r="AV295" s="11" t="s">
        <v>138</v>
      </c>
      <c r="AW295" s="11" t="s">
        <v>144</v>
      </c>
      <c r="AX295" s="11" t="s">
        <v>75</v>
      </c>
      <c r="AY295" s="244" t="s">
        <v>129</v>
      </c>
    </row>
    <row r="296" spans="2:65" s="1" customFormat="1" ht="25.5" customHeight="1">
      <c r="B296" s="44"/>
      <c r="C296" s="219" t="s">
        <v>433</v>
      </c>
      <c r="D296" s="219" t="s">
        <v>132</v>
      </c>
      <c r="E296" s="220" t="s">
        <v>434</v>
      </c>
      <c r="F296" s="221" t="s">
        <v>435</v>
      </c>
      <c r="G296" s="222" t="s">
        <v>147</v>
      </c>
      <c r="H296" s="223">
        <v>89.078</v>
      </c>
      <c r="I296" s="224"/>
      <c r="J296" s="225">
        <f>ROUND(I296*H296,2)</f>
        <v>0</v>
      </c>
      <c r="K296" s="221" t="s">
        <v>136</v>
      </c>
      <c r="L296" s="70"/>
      <c r="M296" s="226" t="s">
        <v>22</v>
      </c>
      <c r="N296" s="227" t="s">
        <v>47</v>
      </c>
      <c r="O296" s="45"/>
      <c r="P296" s="228">
        <f>O296*H296</f>
        <v>0</v>
      </c>
      <c r="Q296" s="228">
        <v>0.00026</v>
      </c>
      <c r="R296" s="228">
        <f>Q296*H296</f>
        <v>0.02316028</v>
      </c>
      <c r="S296" s="228">
        <v>0</v>
      </c>
      <c r="T296" s="229">
        <f>S296*H296</f>
        <v>0</v>
      </c>
      <c r="AR296" s="22" t="s">
        <v>216</v>
      </c>
      <c r="AT296" s="22" t="s">
        <v>132</v>
      </c>
      <c r="AU296" s="22" t="s">
        <v>138</v>
      </c>
      <c r="AY296" s="22" t="s">
        <v>129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22" t="s">
        <v>138</v>
      </c>
      <c r="BK296" s="230">
        <f>ROUND(I296*H296,2)</f>
        <v>0</v>
      </c>
      <c r="BL296" s="22" t="s">
        <v>216</v>
      </c>
      <c r="BM296" s="22" t="s">
        <v>436</v>
      </c>
    </row>
    <row r="297" spans="2:47" s="1" customFormat="1" ht="13.5">
      <c r="B297" s="44"/>
      <c r="C297" s="72"/>
      <c r="D297" s="231" t="s">
        <v>140</v>
      </c>
      <c r="E297" s="72"/>
      <c r="F297" s="232" t="s">
        <v>437</v>
      </c>
      <c r="G297" s="72"/>
      <c r="H297" s="72"/>
      <c r="I297" s="189"/>
      <c r="J297" s="72"/>
      <c r="K297" s="72"/>
      <c r="L297" s="70"/>
      <c r="M297" s="266"/>
      <c r="N297" s="267"/>
      <c r="O297" s="267"/>
      <c r="P297" s="267"/>
      <c r="Q297" s="267"/>
      <c r="R297" s="267"/>
      <c r="S297" s="267"/>
      <c r="T297" s="268"/>
      <c r="AT297" s="22" t="s">
        <v>140</v>
      </c>
      <c r="AU297" s="22" t="s">
        <v>138</v>
      </c>
    </row>
    <row r="298" spans="2:12" s="1" customFormat="1" ht="6.95" customHeight="1">
      <c r="B298" s="65"/>
      <c r="C298" s="66"/>
      <c r="D298" s="66"/>
      <c r="E298" s="66"/>
      <c r="F298" s="66"/>
      <c r="G298" s="66"/>
      <c r="H298" s="66"/>
      <c r="I298" s="164"/>
      <c r="J298" s="66"/>
      <c r="K298" s="66"/>
      <c r="L298" s="70"/>
    </row>
  </sheetData>
  <sheetProtection password="CC35" sheet="1" objects="1" scenarios="1" formatColumns="0" formatRows="0" autoFilter="0"/>
  <autoFilter ref="C87:K297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87</v>
      </c>
      <c r="G1" s="137" t="s">
        <v>88</v>
      </c>
      <c r="H1" s="137"/>
      <c r="I1" s="138"/>
      <c r="J1" s="137" t="s">
        <v>89</v>
      </c>
      <c r="K1" s="136" t="s">
        <v>90</v>
      </c>
      <c r="L1" s="137" t="s">
        <v>91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24</v>
      </c>
    </row>
    <row r="4" spans="2:46" ht="36.95" customHeight="1">
      <c r="B4" s="26"/>
      <c r="C4" s="27"/>
      <c r="D4" s="28" t="s">
        <v>92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Karlovy Vary, ,Zítkova 4 - Krajský dětský domov pro děto do 3 let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93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438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21</v>
      </c>
      <c r="E11" s="45"/>
      <c r="F11" s="33" t="s">
        <v>22</v>
      </c>
      <c r="G11" s="45"/>
      <c r="H11" s="45"/>
      <c r="I11" s="144" t="s">
        <v>23</v>
      </c>
      <c r="J11" s="33" t="s">
        <v>22</v>
      </c>
      <c r="K11" s="49"/>
    </row>
    <row r="12" spans="2:11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25.9.2017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31</v>
      </c>
      <c r="E14" s="45"/>
      <c r="F14" s="45"/>
      <c r="G14" s="45"/>
      <c r="H14" s="45"/>
      <c r="I14" s="144" t="s">
        <v>32</v>
      </c>
      <c r="J14" s="33" t="s">
        <v>22</v>
      </c>
      <c r="K14" s="49"/>
    </row>
    <row r="15" spans="2:11" s="1" customFormat="1" ht="18" customHeight="1">
      <c r="B15" s="44"/>
      <c r="C15" s="45"/>
      <c r="D15" s="45"/>
      <c r="E15" s="33" t="s">
        <v>33</v>
      </c>
      <c r="F15" s="45"/>
      <c r="G15" s="45"/>
      <c r="H15" s="45"/>
      <c r="I15" s="144" t="s">
        <v>34</v>
      </c>
      <c r="J15" s="33" t="s">
        <v>22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35</v>
      </c>
      <c r="E17" s="45"/>
      <c r="F17" s="45"/>
      <c r="G17" s="45"/>
      <c r="H17" s="45"/>
      <c r="I17" s="144" t="s">
        <v>32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34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37</v>
      </c>
      <c r="E20" s="45"/>
      <c r="F20" s="45"/>
      <c r="G20" s="45"/>
      <c r="H20" s="45"/>
      <c r="I20" s="144" t="s">
        <v>32</v>
      </c>
      <c r="J20" s="33" t="s">
        <v>22</v>
      </c>
      <c r="K20" s="49"/>
    </row>
    <row r="21" spans="2:11" s="1" customFormat="1" ht="18" customHeight="1">
      <c r="B21" s="44"/>
      <c r="C21" s="45"/>
      <c r="D21" s="45"/>
      <c r="E21" s="33" t="s">
        <v>38</v>
      </c>
      <c r="F21" s="45"/>
      <c r="G21" s="45"/>
      <c r="H21" s="45"/>
      <c r="I21" s="144" t="s">
        <v>34</v>
      </c>
      <c r="J21" s="33" t="s">
        <v>22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39</v>
      </c>
      <c r="E23" s="45"/>
      <c r="F23" s="45"/>
      <c r="G23" s="45"/>
      <c r="H23" s="45"/>
      <c r="I23" s="142"/>
      <c r="J23" s="45"/>
      <c r="K23" s="49"/>
    </row>
    <row r="24" spans="2:11" s="6" customFormat="1" ht="128.25" customHeight="1">
      <c r="B24" s="146"/>
      <c r="C24" s="147"/>
      <c r="D24" s="147"/>
      <c r="E24" s="42" t="s">
        <v>95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41</v>
      </c>
      <c r="E27" s="45"/>
      <c r="F27" s="45"/>
      <c r="G27" s="45"/>
      <c r="H27" s="45"/>
      <c r="I27" s="142"/>
      <c r="J27" s="153">
        <f>ROUND(J79,2)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43</v>
      </c>
      <c r="G29" s="45"/>
      <c r="H29" s="45"/>
      <c r="I29" s="154" t="s">
        <v>42</v>
      </c>
      <c r="J29" s="50" t="s">
        <v>44</v>
      </c>
      <c r="K29" s="49"/>
    </row>
    <row r="30" spans="2:11" s="1" customFormat="1" ht="14.4" customHeight="1">
      <c r="B30" s="44"/>
      <c r="C30" s="45"/>
      <c r="D30" s="53" t="s">
        <v>45</v>
      </c>
      <c r="E30" s="53" t="s">
        <v>46</v>
      </c>
      <c r="F30" s="155">
        <f>ROUND(SUM(BE79:BE86),2)</f>
        <v>0</v>
      </c>
      <c r="G30" s="45"/>
      <c r="H30" s="45"/>
      <c r="I30" s="156">
        <v>0.21</v>
      </c>
      <c r="J30" s="155">
        <f>ROUND(ROUND((SUM(BE79:BE86)),2)*I30,2)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47</v>
      </c>
      <c r="F31" s="155">
        <f>ROUND(SUM(BF79:BF86),2)</f>
        <v>0</v>
      </c>
      <c r="G31" s="45"/>
      <c r="H31" s="45"/>
      <c r="I31" s="156">
        <v>0.15</v>
      </c>
      <c r="J31" s="155">
        <f>ROUND(ROUND((SUM(BF79:BF86)),2)*I31,2)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48</v>
      </c>
      <c r="F32" s="155">
        <f>ROUND(SUM(BG79:BG86),2)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49</v>
      </c>
      <c r="F33" s="155">
        <f>ROUND(SUM(BH79:BH86),2)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50</v>
      </c>
      <c r="F34" s="155">
        <f>ROUND(SUM(BI79:BI86),2)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51</v>
      </c>
      <c r="E36" s="96"/>
      <c r="F36" s="96"/>
      <c r="G36" s="159" t="s">
        <v>52</v>
      </c>
      <c r="H36" s="160" t="s">
        <v>53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96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Karlovy Vary, ,Zítkova 4 - Krajský dětský domov pro děto do 3 let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93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VON - Vedlejší a ostatní náklady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25</v>
      </c>
      <c r="D49" s="45"/>
      <c r="E49" s="45"/>
      <c r="F49" s="33" t="str">
        <f>F12</f>
        <v>Karlovy Vary</v>
      </c>
      <c r="G49" s="45"/>
      <c r="H49" s="45"/>
      <c r="I49" s="144" t="s">
        <v>27</v>
      </c>
      <c r="J49" s="145" t="str">
        <f>IF(J12="","",J12)</f>
        <v>25.9.2017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31</v>
      </c>
      <c r="D51" s="45"/>
      <c r="E51" s="45"/>
      <c r="F51" s="33" t="str">
        <f>E15</f>
        <v>Krajský dětský domov pro děto do 3 let</v>
      </c>
      <c r="G51" s="45"/>
      <c r="H51" s="45"/>
      <c r="I51" s="144" t="s">
        <v>37</v>
      </c>
      <c r="J51" s="42" t="str">
        <f>E21</f>
        <v>Ivan Křesina</v>
      </c>
      <c r="K51" s="49"/>
    </row>
    <row r="52" spans="2:11" s="1" customFormat="1" ht="14.4" customHeight="1">
      <c r="B52" s="44"/>
      <c r="C52" s="38" t="s">
        <v>35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97</v>
      </c>
      <c r="D54" s="157"/>
      <c r="E54" s="157"/>
      <c r="F54" s="157"/>
      <c r="G54" s="157"/>
      <c r="H54" s="157"/>
      <c r="I54" s="171"/>
      <c r="J54" s="172" t="s">
        <v>98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99</v>
      </c>
      <c r="D56" s="45"/>
      <c r="E56" s="45"/>
      <c r="F56" s="45"/>
      <c r="G56" s="45"/>
      <c r="H56" s="45"/>
      <c r="I56" s="142"/>
      <c r="J56" s="153">
        <f>J79</f>
        <v>0</v>
      </c>
      <c r="K56" s="49"/>
      <c r="AU56" s="22" t="s">
        <v>100</v>
      </c>
    </row>
    <row r="57" spans="2:11" s="7" customFormat="1" ht="24.95" customHeight="1">
      <c r="B57" s="175"/>
      <c r="C57" s="176"/>
      <c r="D57" s="177" t="s">
        <v>439</v>
      </c>
      <c r="E57" s="178"/>
      <c r="F57" s="178"/>
      <c r="G57" s="178"/>
      <c r="H57" s="178"/>
      <c r="I57" s="179"/>
      <c r="J57" s="180">
        <f>J80</f>
        <v>0</v>
      </c>
      <c r="K57" s="181"/>
    </row>
    <row r="58" spans="2:11" s="8" customFormat="1" ht="19.9" customHeight="1">
      <c r="B58" s="182"/>
      <c r="C58" s="183"/>
      <c r="D58" s="184" t="s">
        <v>440</v>
      </c>
      <c r="E58" s="185"/>
      <c r="F58" s="185"/>
      <c r="G58" s="185"/>
      <c r="H58" s="185"/>
      <c r="I58" s="186"/>
      <c r="J58" s="187">
        <f>J81</f>
        <v>0</v>
      </c>
      <c r="K58" s="188"/>
    </row>
    <row r="59" spans="2:11" s="8" customFormat="1" ht="19.9" customHeight="1">
      <c r="B59" s="182"/>
      <c r="C59" s="183"/>
      <c r="D59" s="184" t="s">
        <v>441</v>
      </c>
      <c r="E59" s="185"/>
      <c r="F59" s="185"/>
      <c r="G59" s="185"/>
      <c r="H59" s="185"/>
      <c r="I59" s="186"/>
      <c r="J59" s="187">
        <f>J84</f>
        <v>0</v>
      </c>
      <c r="K59" s="188"/>
    </row>
    <row r="60" spans="2:11" s="1" customFormat="1" ht="21.8" customHeight="1">
      <c r="B60" s="44"/>
      <c r="C60" s="45"/>
      <c r="D60" s="45"/>
      <c r="E60" s="45"/>
      <c r="F60" s="45"/>
      <c r="G60" s="45"/>
      <c r="H60" s="45"/>
      <c r="I60" s="142"/>
      <c r="J60" s="45"/>
      <c r="K60" s="49"/>
    </row>
    <row r="61" spans="2:11" s="1" customFormat="1" ht="6.95" customHeight="1">
      <c r="B61" s="65"/>
      <c r="C61" s="66"/>
      <c r="D61" s="66"/>
      <c r="E61" s="66"/>
      <c r="F61" s="66"/>
      <c r="G61" s="66"/>
      <c r="H61" s="66"/>
      <c r="I61" s="164"/>
      <c r="J61" s="66"/>
      <c r="K61" s="67"/>
    </row>
    <row r="65" spans="2:12" s="1" customFormat="1" ht="6.95" customHeight="1">
      <c r="B65" s="68"/>
      <c r="C65" s="69"/>
      <c r="D65" s="69"/>
      <c r="E65" s="69"/>
      <c r="F65" s="69"/>
      <c r="G65" s="69"/>
      <c r="H65" s="69"/>
      <c r="I65" s="167"/>
      <c r="J65" s="69"/>
      <c r="K65" s="69"/>
      <c r="L65" s="70"/>
    </row>
    <row r="66" spans="2:12" s="1" customFormat="1" ht="36.95" customHeight="1">
      <c r="B66" s="44"/>
      <c r="C66" s="71" t="s">
        <v>113</v>
      </c>
      <c r="D66" s="72"/>
      <c r="E66" s="72"/>
      <c r="F66" s="72"/>
      <c r="G66" s="72"/>
      <c r="H66" s="72"/>
      <c r="I66" s="189"/>
      <c r="J66" s="72"/>
      <c r="K66" s="72"/>
      <c r="L66" s="70"/>
    </row>
    <row r="67" spans="2:12" s="1" customFormat="1" ht="6.95" customHeight="1">
      <c r="B67" s="44"/>
      <c r="C67" s="72"/>
      <c r="D67" s="72"/>
      <c r="E67" s="72"/>
      <c r="F67" s="72"/>
      <c r="G67" s="72"/>
      <c r="H67" s="72"/>
      <c r="I67" s="189"/>
      <c r="J67" s="72"/>
      <c r="K67" s="72"/>
      <c r="L67" s="70"/>
    </row>
    <row r="68" spans="2:12" s="1" customFormat="1" ht="14.4" customHeight="1">
      <c r="B68" s="44"/>
      <c r="C68" s="74" t="s">
        <v>18</v>
      </c>
      <c r="D68" s="72"/>
      <c r="E68" s="72"/>
      <c r="F68" s="72"/>
      <c r="G68" s="72"/>
      <c r="H68" s="72"/>
      <c r="I68" s="189"/>
      <c r="J68" s="72"/>
      <c r="K68" s="72"/>
      <c r="L68" s="70"/>
    </row>
    <row r="69" spans="2:12" s="1" customFormat="1" ht="16.5" customHeight="1">
      <c r="B69" s="44"/>
      <c r="C69" s="72"/>
      <c r="D69" s="72"/>
      <c r="E69" s="190" t="str">
        <f>E7</f>
        <v>Karlovy Vary, ,Zítkova 4 - Krajský dětský domov pro děto do 3 let</v>
      </c>
      <c r="F69" s="74"/>
      <c r="G69" s="74"/>
      <c r="H69" s="74"/>
      <c r="I69" s="189"/>
      <c r="J69" s="72"/>
      <c r="K69" s="72"/>
      <c r="L69" s="70"/>
    </row>
    <row r="70" spans="2:12" s="1" customFormat="1" ht="14.4" customHeight="1">
      <c r="B70" s="44"/>
      <c r="C70" s="74" t="s">
        <v>93</v>
      </c>
      <c r="D70" s="72"/>
      <c r="E70" s="72"/>
      <c r="F70" s="72"/>
      <c r="G70" s="72"/>
      <c r="H70" s="72"/>
      <c r="I70" s="189"/>
      <c r="J70" s="72"/>
      <c r="K70" s="72"/>
      <c r="L70" s="70"/>
    </row>
    <row r="71" spans="2:12" s="1" customFormat="1" ht="17.25" customHeight="1">
      <c r="B71" s="44"/>
      <c r="C71" s="72"/>
      <c r="D71" s="72"/>
      <c r="E71" s="80" t="str">
        <f>E9</f>
        <v>VON - Vedlejší a ostatní náklady</v>
      </c>
      <c r="F71" s="72"/>
      <c r="G71" s="72"/>
      <c r="H71" s="72"/>
      <c r="I71" s="189"/>
      <c r="J71" s="72"/>
      <c r="K71" s="72"/>
      <c r="L71" s="70"/>
    </row>
    <row r="72" spans="2:12" s="1" customFormat="1" ht="6.95" customHeight="1">
      <c r="B72" s="44"/>
      <c r="C72" s="72"/>
      <c r="D72" s="72"/>
      <c r="E72" s="72"/>
      <c r="F72" s="72"/>
      <c r="G72" s="72"/>
      <c r="H72" s="72"/>
      <c r="I72" s="189"/>
      <c r="J72" s="72"/>
      <c r="K72" s="72"/>
      <c r="L72" s="70"/>
    </row>
    <row r="73" spans="2:12" s="1" customFormat="1" ht="18" customHeight="1">
      <c r="B73" s="44"/>
      <c r="C73" s="74" t="s">
        <v>25</v>
      </c>
      <c r="D73" s="72"/>
      <c r="E73" s="72"/>
      <c r="F73" s="191" t="str">
        <f>F12</f>
        <v>Karlovy Vary</v>
      </c>
      <c r="G73" s="72"/>
      <c r="H73" s="72"/>
      <c r="I73" s="192" t="s">
        <v>27</v>
      </c>
      <c r="J73" s="83" t="str">
        <f>IF(J12="","",J12)</f>
        <v>25.9.2017</v>
      </c>
      <c r="K73" s="72"/>
      <c r="L73" s="70"/>
    </row>
    <row r="74" spans="2:12" s="1" customFormat="1" ht="6.95" customHeight="1">
      <c r="B74" s="44"/>
      <c r="C74" s="72"/>
      <c r="D74" s="72"/>
      <c r="E74" s="72"/>
      <c r="F74" s="72"/>
      <c r="G74" s="72"/>
      <c r="H74" s="72"/>
      <c r="I74" s="189"/>
      <c r="J74" s="72"/>
      <c r="K74" s="72"/>
      <c r="L74" s="70"/>
    </row>
    <row r="75" spans="2:12" s="1" customFormat="1" ht="13.5">
      <c r="B75" s="44"/>
      <c r="C75" s="74" t="s">
        <v>31</v>
      </c>
      <c r="D75" s="72"/>
      <c r="E75" s="72"/>
      <c r="F75" s="191" t="str">
        <f>E15</f>
        <v>Krajský dětský domov pro děto do 3 let</v>
      </c>
      <c r="G75" s="72"/>
      <c r="H75" s="72"/>
      <c r="I75" s="192" t="s">
        <v>37</v>
      </c>
      <c r="J75" s="191" t="str">
        <f>E21</f>
        <v>Ivan Křesina</v>
      </c>
      <c r="K75" s="72"/>
      <c r="L75" s="70"/>
    </row>
    <row r="76" spans="2:12" s="1" customFormat="1" ht="14.4" customHeight="1">
      <c r="B76" s="44"/>
      <c r="C76" s="74" t="s">
        <v>35</v>
      </c>
      <c r="D76" s="72"/>
      <c r="E76" s="72"/>
      <c r="F76" s="191" t="str">
        <f>IF(E18="","",E18)</f>
        <v/>
      </c>
      <c r="G76" s="72"/>
      <c r="H76" s="72"/>
      <c r="I76" s="189"/>
      <c r="J76" s="72"/>
      <c r="K76" s="72"/>
      <c r="L76" s="70"/>
    </row>
    <row r="77" spans="2:12" s="1" customFormat="1" ht="10.3" customHeight="1">
      <c r="B77" s="44"/>
      <c r="C77" s="72"/>
      <c r="D77" s="72"/>
      <c r="E77" s="72"/>
      <c r="F77" s="72"/>
      <c r="G77" s="72"/>
      <c r="H77" s="72"/>
      <c r="I77" s="189"/>
      <c r="J77" s="72"/>
      <c r="K77" s="72"/>
      <c r="L77" s="70"/>
    </row>
    <row r="78" spans="2:20" s="9" customFormat="1" ht="29.25" customHeight="1">
      <c r="B78" s="193"/>
      <c r="C78" s="194" t="s">
        <v>114</v>
      </c>
      <c r="D78" s="195" t="s">
        <v>60</v>
      </c>
      <c r="E78" s="195" t="s">
        <v>56</v>
      </c>
      <c r="F78" s="195" t="s">
        <v>115</v>
      </c>
      <c r="G78" s="195" t="s">
        <v>116</v>
      </c>
      <c r="H78" s="195" t="s">
        <v>117</v>
      </c>
      <c r="I78" s="196" t="s">
        <v>118</v>
      </c>
      <c r="J78" s="195" t="s">
        <v>98</v>
      </c>
      <c r="K78" s="197" t="s">
        <v>119</v>
      </c>
      <c r="L78" s="198"/>
      <c r="M78" s="100" t="s">
        <v>120</v>
      </c>
      <c r="N78" s="101" t="s">
        <v>45</v>
      </c>
      <c r="O78" s="101" t="s">
        <v>121</v>
      </c>
      <c r="P78" s="101" t="s">
        <v>122</v>
      </c>
      <c r="Q78" s="101" t="s">
        <v>123</v>
      </c>
      <c r="R78" s="101" t="s">
        <v>124</v>
      </c>
      <c r="S78" s="101" t="s">
        <v>125</v>
      </c>
      <c r="T78" s="102" t="s">
        <v>126</v>
      </c>
    </row>
    <row r="79" spans="2:63" s="1" customFormat="1" ht="29.25" customHeight="1">
      <c r="B79" s="44"/>
      <c r="C79" s="106" t="s">
        <v>99</v>
      </c>
      <c r="D79" s="72"/>
      <c r="E79" s="72"/>
      <c r="F79" s="72"/>
      <c r="G79" s="72"/>
      <c r="H79" s="72"/>
      <c r="I79" s="189"/>
      <c r="J79" s="199">
        <f>BK79</f>
        <v>0</v>
      </c>
      <c r="K79" s="72"/>
      <c r="L79" s="70"/>
      <c r="M79" s="103"/>
      <c r="N79" s="104"/>
      <c r="O79" s="104"/>
      <c r="P79" s="200">
        <f>P80</f>
        <v>0</v>
      </c>
      <c r="Q79" s="104"/>
      <c r="R79" s="200">
        <f>R80</f>
        <v>0</v>
      </c>
      <c r="S79" s="104"/>
      <c r="T79" s="201">
        <f>T80</f>
        <v>0</v>
      </c>
      <c r="AT79" s="22" t="s">
        <v>74</v>
      </c>
      <c r="AU79" s="22" t="s">
        <v>100</v>
      </c>
      <c r="BK79" s="202">
        <f>BK80</f>
        <v>0</v>
      </c>
    </row>
    <row r="80" spans="2:63" s="10" customFormat="1" ht="37.4" customHeight="1">
      <c r="B80" s="203"/>
      <c r="C80" s="204"/>
      <c r="D80" s="205" t="s">
        <v>74</v>
      </c>
      <c r="E80" s="206" t="s">
        <v>442</v>
      </c>
      <c r="F80" s="206" t="s">
        <v>443</v>
      </c>
      <c r="G80" s="204"/>
      <c r="H80" s="204"/>
      <c r="I80" s="207"/>
      <c r="J80" s="208">
        <f>BK80</f>
        <v>0</v>
      </c>
      <c r="K80" s="204"/>
      <c r="L80" s="209"/>
      <c r="M80" s="210"/>
      <c r="N80" s="211"/>
      <c r="O80" s="211"/>
      <c r="P80" s="212">
        <f>P81+P84</f>
        <v>0</v>
      </c>
      <c r="Q80" s="211"/>
      <c r="R80" s="212">
        <f>R81+R84</f>
        <v>0</v>
      </c>
      <c r="S80" s="211"/>
      <c r="T80" s="213">
        <f>T81+T84</f>
        <v>0</v>
      </c>
      <c r="AR80" s="214" t="s">
        <v>173</v>
      </c>
      <c r="AT80" s="215" t="s">
        <v>74</v>
      </c>
      <c r="AU80" s="215" t="s">
        <v>75</v>
      </c>
      <c r="AY80" s="214" t="s">
        <v>129</v>
      </c>
      <c r="BK80" s="216">
        <f>BK81+BK84</f>
        <v>0</v>
      </c>
    </row>
    <row r="81" spans="2:63" s="10" customFormat="1" ht="19.9" customHeight="1">
      <c r="B81" s="203"/>
      <c r="C81" s="204"/>
      <c r="D81" s="205" t="s">
        <v>74</v>
      </c>
      <c r="E81" s="217" t="s">
        <v>444</v>
      </c>
      <c r="F81" s="217" t="s">
        <v>445</v>
      </c>
      <c r="G81" s="204"/>
      <c r="H81" s="204"/>
      <c r="I81" s="207"/>
      <c r="J81" s="218">
        <f>BK81</f>
        <v>0</v>
      </c>
      <c r="K81" s="204"/>
      <c r="L81" s="209"/>
      <c r="M81" s="210"/>
      <c r="N81" s="211"/>
      <c r="O81" s="211"/>
      <c r="P81" s="212">
        <f>SUM(P82:P83)</f>
        <v>0</v>
      </c>
      <c r="Q81" s="211"/>
      <c r="R81" s="212">
        <f>SUM(R82:R83)</f>
        <v>0</v>
      </c>
      <c r="S81" s="211"/>
      <c r="T81" s="213">
        <f>SUM(T82:T83)</f>
        <v>0</v>
      </c>
      <c r="AR81" s="214" t="s">
        <v>173</v>
      </c>
      <c r="AT81" s="215" t="s">
        <v>74</v>
      </c>
      <c r="AU81" s="215" t="s">
        <v>24</v>
      </c>
      <c r="AY81" s="214" t="s">
        <v>129</v>
      </c>
      <c r="BK81" s="216">
        <f>SUM(BK82:BK83)</f>
        <v>0</v>
      </c>
    </row>
    <row r="82" spans="2:65" s="1" customFormat="1" ht="16.5" customHeight="1">
      <c r="B82" s="44"/>
      <c r="C82" s="219" t="s">
        <v>24</v>
      </c>
      <c r="D82" s="219" t="s">
        <v>132</v>
      </c>
      <c r="E82" s="220" t="s">
        <v>446</v>
      </c>
      <c r="F82" s="221" t="s">
        <v>445</v>
      </c>
      <c r="G82" s="222" t="s">
        <v>447</v>
      </c>
      <c r="H82" s="269"/>
      <c r="I82" s="224"/>
      <c r="J82" s="225">
        <f>ROUND(I82*H82,2)</f>
        <v>0</v>
      </c>
      <c r="K82" s="221" t="s">
        <v>136</v>
      </c>
      <c r="L82" s="70"/>
      <c r="M82" s="226" t="s">
        <v>22</v>
      </c>
      <c r="N82" s="227" t="s">
        <v>47</v>
      </c>
      <c r="O82" s="45"/>
      <c r="P82" s="228">
        <f>O82*H82</f>
        <v>0</v>
      </c>
      <c r="Q82" s="228">
        <v>0</v>
      </c>
      <c r="R82" s="228">
        <f>Q82*H82</f>
        <v>0</v>
      </c>
      <c r="S82" s="228">
        <v>0</v>
      </c>
      <c r="T82" s="229">
        <f>S82*H82</f>
        <v>0</v>
      </c>
      <c r="AR82" s="22" t="s">
        <v>448</v>
      </c>
      <c r="AT82" s="22" t="s">
        <v>132</v>
      </c>
      <c r="AU82" s="22" t="s">
        <v>138</v>
      </c>
      <c r="AY82" s="22" t="s">
        <v>129</v>
      </c>
      <c r="BE82" s="230">
        <f>IF(N82="základní",J82,0)</f>
        <v>0</v>
      </c>
      <c r="BF82" s="230">
        <f>IF(N82="snížená",J82,0)</f>
        <v>0</v>
      </c>
      <c r="BG82" s="230">
        <f>IF(N82="zákl. přenesená",J82,0)</f>
        <v>0</v>
      </c>
      <c r="BH82" s="230">
        <f>IF(N82="sníž. přenesená",J82,0)</f>
        <v>0</v>
      </c>
      <c r="BI82" s="230">
        <f>IF(N82="nulová",J82,0)</f>
        <v>0</v>
      </c>
      <c r="BJ82" s="22" t="s">
        <v>138</v>
      </c>
      <c r="BK82" s="230">
        <f>ROUND(I82*H82,2)</f>
        <v>0</v>
      </c>
      <c r="BL82" s="22" t="s">
        <v>448</v>
      </c>
      <c r="BM82" s="22" t="s">
        <v>449</v>
      </c>
    </row>
    <row r="83" spans="2:47" s="1" customFormat="1" ht="13.5">
      <c r="B83" s="44"/>
      <c r="C83" s="72"/>
      <c r="D83" s="231" t="s">
        <v>140</v>
      </c>
      <c r="E83" s="72"/>
      <c r="F83" s="232" t="s">
        <v>450</v>
      </c>
      <c r="G83" s="72"/>
      <c r="H83" s="72"/>
      <c r="I83" s="189"/>
      <c r="J83" s="72"/>
      <c r="K83" s="72"/>
      <c r="L83" s="70"/>
      <c r="M83" s="233"/>
      <c r="N83" s="45"/>
      <c r="O83" s="45"/>
      <c r="P83" s="45"/>
      <c r="Q83" s="45"/>
      <c r="R83" s="45"/>
      <c r="S83" s="45"/>
      <c r="T83" s="93"/>
      <c r="AT83" s="22" t="s">
        <v>140</v>
      </c>
      <c r="AU83" s="22" t="s">
        <v>138</v>
      </c>
    </row>
    <row r="84" spans="2:63" s="10" customFormat="1" ht="29.85" customHeight="1">
      <c r="B84" s="203"/>
      <c r="C84" s="204"/>
      <c r="D84" s="205" t="s">
        <v>74</v>
      </c>
      <c r="E84" s="217" t="s">
        <v>451</v>
      </c>
      <c r="F84" s="217" t="s">
        <v>452</v>
      </c>
      <c r="G84" s="204"/>
      <c r="H84" s="204"/>
      <c r="I84" s="207"/>
      <c r="J84" s="218">
        <f>BK84</f>
        <v>0</v>
      </c>
      <c r="K84" s="204"/>
      <c r="L84" s="209"/>
      <c r="M84" s="210"/>
      <c r="N84" s="211"/>
      <c r="O84" s="211"/>
      <c r="P84" s="212">
        <f>SUM(P85:P86)</f>
        <v>0</v>
      </c>
      <c r="Q84" s="211"/>
      <c r="R84" s="212">
        <f>SUM(R85:R86)</f>
        <v>0</v>
      </c>
      <c r="S84" s="211"/>
      <c r="T84" s="213">
        <f>SUM(T85:T86)</f>
        <v>0</v>
      </c>
      <c r="AR84" s="214" t="s">
        <v>173</v>
      </c>
      <c r="AT84" s="215" t="s">
        <v>74</v>
      </c>
      <c r="AU84" s="215" t="s">
        <v>24</v>
      </c>
      <c r="AY84" s="214" t="s">
        <v>129</v>
      </c>
      <c r="BK84" s="216">
        <f>SUM(BK85:BK86)</f>
        <v>0</v>
      </c>
    </row>
    <row r="85" spans="2:65" s="1" customFormat="1" ht="16.5" customHeight="1">
      <c r="B85" s="44"/>
      <c r="C85" s="219" t="s">
        <v>138</v>
      </c>
      <c r="D85" s="219" t="s">
        <v>132</v>
      </c>
      <c r="E85" s="220" t="s">
        <v>453</v>
      </c>
      <c r="F85" s="221" t="s">
        <v>452</v>
      </c>
      <c r="G85" s="222" t="s">
        <v>447</v>
      </c>
      <c r="H85" s="269"/>
      <c r="I85" s="224"/>
      <c r="J85" s="225">
        <f>ROUND(I85*H85,2)</f>
        <v>0</v>
      </c>
      <c r="K85" s="221" t="s">
        <v>136</v>
      </c>
      <c r="L85" s="70"/>
      <c r="M85" s="226" t="s">
        <v>22</v>
      </c>
      <c r="N85" s="227" t="s">
        <v>47</v>
      </c>
      <c r="O85" s="45"/>
      <c r="P85" s="228">
        <f>O85*H85</f>
        <v>0</v>
      </c>
      <c r="Q85" s="228">
        <v>0</v>
      </c>
      <c r="R85" s="228">
        <f>Q85*H85</f>
        <v>0</v>
      </c>
      <c r="S85" s="228">
        <v>0</v>
      </c>
      <c r="T85" s="229">
        <f>S85*H85</f>
        <v>0</v>
      </c>
      <c r="AR85" s="22" t="s">
        <v>448</v>
      </c>
      <c r="AT85" s="22" t="s">
        <v>132</v>
      </c>
      <c r="AU85" s="22" t="s">
        <v>138</v>
      </c>
      <c r="AY85" s="22" t="s">
        <v>129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22" t="s">
        <v>138</v>
      </c>
      <c r="BK85" s="230">
        <f>ROUND(I85*H85,2)</f>
        <v>0</v>
      </c>
      <c r="BL85" s="22" t="s">
        <v>448</v>
      </c>
      <c r="BM85" s="22" t="s">
        <v>454</v>
      </c>
    </row>
    <row r="86" spans="2:47" s="1" customFormat="1" ht="13.5">
      <c r="B86" s="44"/>
      <c r="C86" s="72"/>
      <c r="D86" s="231" t="s">
        <v>140</v>
      </c>
      <c r="E86" s="72"/>
      <c r="F86" s="232" t="s">
        <v>455</v>
      </c>
      <c r="G86" s="72"/>
      <c r="H86" s="72"/>
      <c r="I86" s="189"/>
      <c r="J86" s="72"/>
      <c r="K86" s="72"/>
      <c r="L86" s="70"/>
      <c r="M86" s="266"/>
      <c r="N86" s="267"/>
      <c r="O86" s="267"/>
      <c r="P86" s="267"/>
      <c r="Q86" s="267"/>
      <c r="R86" s="267"/>
      <c r="S86" s="267"/>
      <c r="T86" s="268"/>
      <c r="AT86" s="22" t="s">
        <v>140</v>
      </c>
      <c r="AU86" s="22" t="s">
        <v>138</v>
      </c>
    </row>
    <row r="87" spans="2:12" s="1" customFormat="1" ht="6.95" customHeight="1">
      <c r="B87" s="65"/>
      <c r="C87" s="66"/>
      <c r="D87" s="66"/>
      <c r="E87" s="66"/>
      <c r="F87" s="66"/>
      <c r="G87" s="66"/>
      <c r="H87" s="66"/>
      <c r="I87" s="164"/>
      <c r="J87" s="66"/>
      <c r="K87" s="66"/>
      <c r="L87" s="70"/>
    </row>
  </sheetData>
  <sheetProtection password="CC35" sheet="1" objects="1" scenarios="1" formatColumns="0" formatRows="0" autoFilter="0"/>
  <autoFilter ref="C78:K86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0" customWidth="1"/>
    <col min="2" max="2" width="1.66796875" style="270" customWidth="1"/>
    <col min="3" max="4" width="5" style="270" customWidth="1"/>
    <col min="5" max="5" width="11.66015625" style="270" customWidth="1"/>
    <col min="6" max="6" width="9.16015625" style="270" customWidth="1"/>
    <col min="7" max="7" width="5" style="270" customWidth="1"/>
    <col min="8" max="8" width="77.83203125" style="270" customWidth="1"/>
    <col min="9" max="10" width="20" style="270" customWidth="1"/>
    <col min="11" max="11" width="1.6679687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3" customFormat="1" ht="45" customHeight="1">
      <c r="B3" s="274"/>
      <c r="C3" s="275" t="s">
        <v>456</v>
      </c>
      <c r="D3" s="275"/>
      <c r="E3" s="275"/>
      <c r="F3" s="275"/>
      <c r="G3" s="275"/>
      <c r="H3" s="275"/>
      <c r="I3" s="275"/>
      <c r="J3" s="275"/>
      <c r="K3" s="276"/>
    </row>
    <row r="4" spans="2:11" ht="25.5" customHeight="1">
      <c r="B4" s="277"/>
      <c r="C4" s="278" t="s">
        <v>457</v>
      </c>
      <c r="D4" s="278"/>
      <c r="E4" s="278"/>
      <c r="F4" s="278"/>
      <c r="G4" s="278"/>
      <c r="H4" s="278"/>
      <c r="I4" s="278"/>
      <c r="J4" s="278"/>
      <c r="K4" s="279"/>
    </row>
    <row r="5" spans="2:11" ht="5.25" customHeight="1">
      <c r="B5" s="277"/>
      <c r="C5" s="280"/>
      <c r="D5" s="280"/>
      <c r="E5" s="280"/>
      <c r="F5" s="280"/>
      <c r="G5" s="280"/>
      <c r="H5" s="280"/>
      <c r="I5" s="280"/>
      <c r="J5" s="280"/>
      <c r="K5" s="279"/>
    </row>
    <row r="6" spans="2:11" ht="15" customHeight="1">
      <c r="B6" s="277"/>
      <c r="C6" s="281" t="s">
        <v>458</v>
      </c>
      <c r="D6" s="281"/>
      <c r="E6" s="281"/>
      <c r="F6" s="281"/>
      <c r="G6" s="281"/>
      <c r="H6" s="281"/>
      <c r="I6" s="281"/>
      <c r="J6" s="281"/>
      <c r="K6" s="279"/>
    </row>
    <row r="7" spans="2:11" ht="15" customHeight="1">
      <c r="B7" s="282"/>
      <c r="C7" s="281" t="s">
        <v>459</v>
      </c>
      <c r="D7" s="281"/>
      <c r="E7" s="281"/>
      <c r="F7" s="281"/>
      <c r="G7" s="281"/>
      <c r="H7" s="281"/>
      <c r="I7" s="281"/>
      <c r="J7" s="281"/>
      <c r="K7" s="279"/>
    </row>
    <row r="8" spans="2:11" ht="12.75" customHeight="1">
      <c r="B8" s="282"/>
      <c r="C8" s="281"/>
      <c r="D8" s="281"/>
      <c r="E8" s="281"/>
      <c r="F8" s="281"/>
      <c r="G8" s="281"/>
      <c r="H8" s="281"/>
      <c r="I8" s="281"/>
      <c r="J8" s="281"/>
      <c r="K8" s="279"/>
    </row>
    <row r="9" spans="2:11" ht="15" customHeight="1">
      <c r="B9" s="282"/>
      <c r="C9" s="281" t="s">
        <v>460</v>
      </c>
      <c r="D9" s="281"/>
      <c r="E9" s="281"/>
      <c r="F9" s="281"/>
      <c r="G9" s="281"/>
      <c r="H9" s="281"/>
      <c r="I9" s="281"/>
      <c r="J9" s="281"/>
      <c r="K9" s="279"/>
    </row>
    <row r="10" spans="2:11" ht="15" customHeight="1">
      <c r="B10" s="282"/>
      <c r="C10" s="281"/>
      <c r="D10" s="281" t="s">
        <v>461</v>
      </c>
      <c r="E10" s="281"/>
      <c r="F10" s="281"/>
      <c r="G10" s="281"/>
      <c r="H10" s="281"/>
      <c r="I10" s="281"/>
      <c r="J10" s="281"/>
      <c r="K10" s="279"/>
    </row>
    <row r="11" spans="2:11" ht="15" customHeight="1">
      <c r="B11" s="282"/>
      <c r="C11" s="283"/>
      <c r="D11" s="281" t="s">
        <v>462</v>
      </c>
      <c r="E11" s="281"/>
      <c r="F11" s="281"/>
      <c r="G11" s="281"/>
      <c r="H11" s="281"/>
      <c r="I11" s="281"/>
      <c r="J11" s="281"/>
      <c r="K11" s="279"/>
    </row>
    <row r="12" spans="2:11" ht="12.75" customHeight="1">
      <c r="B12" s="282"/>
      <c r="C12" s="283"/>
      <c r="D12" s="283"/>
      <c r="E12" s="283"/>
      <c r="F12" s="283"/>
      <c r="G12" s="283"/>
      <c r="H12" s="283"/>
      <c r="I12" s="283"/>
      <c r="J12" s="283"/>
      <c r="K12" s="279"/>
    </row>
    <row r="13" spans="2:11" ht="15" customHeight="1">
      <c r="B13" s="282"/>
      <c r="C13" s="283"/>
      <c r="D13" s="281" t="s">
        <v>463</v>
      </c>
      <c r="E13" s="281"/>
      <c r="F13" s="281"/>
      <c r="G13" s="281"/>
      <c r="H13" s="281"/>
      <c r="I13" s="281"/>
      <c r="J13" s="281"/>
      <c r="K13" s="279"/>
    </row>
    <row r="14" spans="2:11" ht="15" customHeight="1">
      <c r="B14" s="282"/>
      <c r="C14" s="283"/>
      <c r="D14" s="281" t="s">
        <v>464</v>
      </c>
      <c r="E14" s="281"/>
      <c r="F14" s="281"/>
      <c r="G14" s="281"/>
      <c r="H14" s="281"/>
      <c r="I14" s="281"/>
      <c r="J14" s="281"/>
      <c r="K14" s="279"/>
    </row>
    <row r="15" spans="2:11" ht="15" customHeight="1">
      <c r="B15" s="282"/>
      <c r="C15" s="283"/>
      <c r="D15" s="281" t="s">
        <v>465</v>
      </c>
      <c r="E15" s="281"/>
      <c r="F15" s="281"/>
      <c r="G15" s="281"/>
      <c r="H15" s="281"/>
      <c r="I15" s="281"/>
      <c r="J15" s="281"/>
      <c r="K15" s="279"/>
    </row>
    <row r="16" spans="2:11" ht="15" customHeight="1">
      <c r="B16" s="282"/>
      <c r="C16" s="283"/>
      <c r="D16" s="283"/>
      <c r="E16" s="284" t="s">
        <v>82</v>
      </c>
      <c r="F16" s="281" t="s">
        <v>466</v>
      </c>
      <c r="G16" s="281"/>
      <c r="H16" s="281"/>
      <c r="I16" s="281"/>
      <c r="J16" s="281"/>
      <c r="K16" s="279"/>
    </row>
    <row r="17" spans="2:11" ht="15" customHeight="1">
      <c r="B17" s="282"/>
      <c r="C17" s="283"/>
      <c r="D17" s="283"/>
      <c r="E17" s="284" t="s">
        <v>467</v>
      </c>
      <c r="F17" s="281" t="s">
        <v>468</v>
      </c>
      <c r="G17" s="281"/>
      <c r="H17" s="281"/>
      <c r="I17" s="281"/>
      <c r="J17" s="281"/>
      <c r="K17" s="279"/>
    </row>
    <row r="18" spans="2:11" ht="15" customHeight="1">
      <c r="B18" s="282"/>
      <c r="C18" s="283"/>
      <c r="D18" s="283"/>
      <c r="E18" s="284" t="s">
        <v>469</v>
      </c>
      <c r="F18" s="281" t="s">
        <v>470</v>
      </c>
      <c r="G18" s="281"/>
      <c r="H18" s="281"/>
      <c r="I18" s="281"/>
      <c r="J18" s="281"/>
      <c r="K18" s="279"/>
    </row>
    <row r="19" spans="2:11" ht="15" customHeight="1">
      <c r="B19" s="282"/>
      <c r="C19" s="283"/>
      <c r="D19" s="283"/>
      <c r="E19" s="284" t="s">
        <v>84</v>
      </c>
      <c r="F19" s="281" t="s">
        <v>85</v>
      </c>
      <c r="G19" s="281"/>
      <c r="H19" s="281"/>
      <c r="I19" s="281"/>
      <c r="J19" s="281"/>
      <c r="K19" s="279"/>
    </row>
    <row r="20" spans="2:11" ht="15" customHeight="1">
      <c r="B20" s="282"/>
      <c r="C20" s="283"/>
      <c r="D20" s="283"/>
      <c r="E20" s="284" t="s">
        <v>471</v>
      </c>
      <c r="F20" s="281" t="s">
        <v>472</v>
      </c>
      <c r="G20" s="281"/>
      <c r="H20" s="281"/>
      <c r="I20" s="281"/>
      <c r="J20" s="281"/>
      <c r="K20" s="279"/>
    </row>
    <row r="21" spans="2:11" ht="15" customHeight="1">
      <c r="B21" s="282"/>
      <c r="C21" s="283"/>
      <c r="D21" s="283"/>
      <c r="E21" s="284" t="s">
        <v>473</v>
      </c>
      <c r="F21" s="281" t="s">
        <v>474</v>
      </c>
      <c r="G21" s="281"/>
      <c r="H21" s="281"/>
      <c r="I21" s="281"/>
      <c r="J21" s="281"/>
      <c r="K21" s="279"/>
    </row>
    <row r="22" spans="2:11" ht="12.75" customHeight="1">
      <c r="B22" s="282"/>
      <c r="C22" s="283"/>
      <c r="D22" s="283"/>
      <c r="E22" s="283"/>
      <c r="F22" s="283"/>
      <c r="G22" s="283"/>
      <c r="H22" s="283"/>
      <c r="I22" s="283"/>
      <c r="J22" s="283"/>
      <c r="K22" s="279"/>
    </row>
    <row r="23" spans="2:11" ht="15" customHeight="1">
      <c r="B23" s="282"/>
      <c r="C23" s="281" t="s">
        <v>475</v>
      </c>
      <c r="D23" s="281"/>
      <c r="E23" s="281"/>
      <c r="F23" s="281"/>
      <c r="G23" s="281"/>
      <c r="H23" s="281"/>
      <c r="I23" s="281"/>
      <c r="J23" s="281"/>
      <c r="K23" s="279"/>
    </row>
    <row r="24" spans="2:11" ht="15" customHeight="1">
      <c r="B24" s="282"/>
      <c r="C24" s="281" t="s">
        <v>476</v>
      </c>
      <c r="D24" s="281"/>
      <c r="E24" s="281"/>
      <c r="F24" s="281"/>
      <c r="G24" s="281"/>
      <c r="H24" s="281"/>
      <c r="I24" s="281"/>
      <c r="J24" s="281"/>
      <c r="K24" s="279"/>
    </row>
    <row r="25" spans="2:11" ht="15" customHeight="1">
      <c r="B25" s="282"/>
      <c r="C25" s="281"/>
      <c r="D25" s="281" t="s">
        <v>477</v>
      </c>
      <c r="E25" s="281"/>
      <c r="F25" s="281"/>
      <c r="G25" s="281"/>
      <c r="H25" s="281"/>
      <c r="I25" s="281"/>
      <c r="J25" s="281"/>
      <c r="K25" s="279"/>
    </row>
    <row r="26" spans="2:11" ht="15" customHeight="1">
      <c r="B26" s="282"/>
      <c r="C26" s="283"/>
      <c r="D26" s="281" t="s">
        <v>478</v>
      </c>
      <c r="E26" s="281"/>
      <c r="F26" s="281"/>
      <c r="G26" s="281"/>
      <c r="H26" s="281"/>
      <c r="I26" s="281"/>
      <c r="J26" s="281"/>
      <c r="K26" s="279"/>
    </row>
    <row r="27" spans="2:11" ht="12.75" customHeight="1">
      <c r="B27" s="282"/>
      <c r="C27" s="283"/>
      <c r="D27" s="283"/>
      <c r="E27" s="283"/>
      <c r="F27" s="283"/>
      <c r="G27" s="283"/>
      <c r="H27" s="283"/>
      <c r="I27" s="283"/>
      <c r="J27" s="283"/>
      <c r="K27" s="279"/>
    </row>
    <row r="28" spans="2:11" ht="15" customHeight="1">
      <c r="B28" s="282"/>
      <c r="C28" s="283"/>
      <c r="D28" s="281" t="s">
        <v>479</v>
      </c>
      <c r="E28" s="281"/>
      <c r="F28" s="281"/>
      <c r="G28" s="281"/>
      <c r="H28" s="281"/>
      <c r="I28" s="281"/>
      <c r="J28" s="281"/>
      <c r="K28" s="279"/>
    </row>
    <row r="29" spans="2:11" ht="15" customHeight="1">
      <c r="B29" s="282"/>
      <c r="C29" s="283"/>
      <c r="D29" s="281" t="s">
        <v>480</v>
      </c>
      <c r="E29" s="281"/>
      <c r="F29" s="281"/>
      <c r="G29" s="281"/>
      <c r="H29" s="281"/>
      <c r="I29" s="281"/>
      <c r="J29" s="281"/>
      <c r="K29" s="279"/>
    </row>
    <row r="30" spans="2:11" ht="12.75" customHeight="1">
      <c r="B30" s="282"/>
      <c r="C30" s="283"/>
      <c r="D30" s="283"/>
      <c r="E30" s="283"/>
      <c r="F30" s="283"/>
      <c r="G30" s="283"/>
      <c r="H30" s="283"/>
      <c r="I30" s="283"/>
      <c r="J30" s="283"/>
      <c r="K30" s="279"/>
    </row>
    <row r="31" spans="2:11" ht="15" customHeight="1">
      <c r="B31" s="282"/>
      <c r="C31" s="283"/>
      <c r="D31" s="281" t="s">
        <v>481</v>
      </c>
      <c r="E31" s="281"/>
      <c r="F31" s="281"/>
      <c r="G31" s="281"/>
      <c r="H31" s="281"/>
      <c r="I31" s="281"/>
      <c r="J31" s="281"/>
      <c r="K31" s="279"/>
    </row>
    <row r="32" spans="2:11" ht="15" customHeight="1">
      <c r="B32" s="282"/>
      <c r="C32" s="283"/>
      <c r="D32" s="281" t="s">
        <v>482</v>
      </c>
      <c r="E32" s="281"/>
      <c r="F32" s="281"/>
      <c r="G32" s="281"/>
      <c r="H32" s="281"/>
      <c r="I32" s="281"/>
      <c r="J32" s="281"/>
      <c r="K32" s="279"/>
    </row>
    <row r="33" spans="2:11" ht="15" customHeight="1">
      <c r="B33" s="282"/>
      <c r="C33" s="283"/>
      <c r="D33" s="281" t="s">
        <v>483</v>
      </c>
      <c r="E33" s="281"/>
      <c r="F33" s="281"/>
      <c r="G33" s="281"/>
      <c r="H33" s="281"/>
      <c r="I33" s="281"/>
      <c r="J33" s="281"/>
      <c r="K33" s="279"/>
    </row>
    <row r="34" spans="2:11" ht="15" customHeight="1">
      <c r="B34" s="282"/>
      <c r="C34" s="283"/>
      <c r="D34" s="281"/>
      <c r="E34" s="285" t="s">
        <v>114</v>
      </c>
      <c r="F34" s="281"/>
      <c r="G34" s="281" t="s">
        <v>484</v>
      </c>
      <c r="H34" s="281"/>
      <c r="I34" s="281"/>
      <c r="J34" s="281"/>
      <c r="K34" s="279"/>
    </row>
    <row r="35" spans="2:11" ht="30.75" customHeight="1">
      <c r="B35" s="282"/>
      <c r="C35" s="283"/>
      <c r="D35" s="281"/>
      <c r="E35" s="285" t="s">
        <v>485</v>
      </c>
      <c r="F35" s="281"/>
      <c r="G35" s="281" t="s">
        <v>486</v>
      </c>
      <c r="H35" s="281"/>
      <c r="I35" s="281"/>
      <c r="J35" s="281"/>
      <c r="K35" s="279"/>
    </row>
    <row r="36" spans="2:11" ht="15" customHeight="1">
      <c r="B36" s="282"/>
      <c r="C36" s="283"/>
      <c r="D36" s="281"/>
      <c r="E36" s="285" t="s">
        <v>56</v>
      </c>
      <c r="F36" s="281"/>
      <c r="G36" s="281" t="s">
        <v>487</v>
      </c>
      <c r="H36" s="281"/>
      <c r="I36" s="281"/>
      <c r="J36" s="281"/>
      <c r="K36" s="279"/>
    </row>
    <row r="37" spans="2:11" ht="15" customHeight="1">
      <c r="B37" s="282"/>
      <c r="C37" s="283"/>
      <c r="D37" s="281"/>
      <c r="E37" s="285" t="s">
        <v>115</v>
      </c>
      <c r="F37" s="281"/>
      <c r="G37" s="281" t="s">
        <v>488</v>
      </c>
      <c r="H37" s="281"/>
      <c r="I37" s="281"/>
      <c r="J37" s="281"/>
      <c r="K37" s="279"/>
    </row>
    <row r="38" spans="2:11" ht="15" customHeight="1">
      <c r="B38" s="282"/>
      <c r="C38" s="283"/>
      <c r="D38" s="281"/>
      <c r="E38" s="285" t="s">
        <v>116</v>
      </c>
      <c r="F38" s="281"/>
      <c r="G38" s="281" t="s">
        <v>489</v>
      </c>
      <c r="H38" s="281"/>
      <c r="I38" s="281"/>
      <c r="J38" s="281"/>
      <c r="K38" s="279"/>
    </row>
    <row r="39" spans="2:11" ht="15" customHeight="1">
      <c r="B39" s="282"/>
      <c r="C39" s="283"/>
      <c r="D39" s="281"/>
      <c r="E39" s="285" t="s">
        <v>117</v>
      </c>
      <c r="F39" s="281"/>
      <c r="G39" s="281" t="s">
        <v>490</v>
      </c>
      <c r="H39" s="281"/>
      <c r="I39" s="281"/>
      <c r="J39" s="281"/>
      <c r="K39" s="279"/>
    </row>
    <row r="40" spans="2:11" ht="15" customHeight="1">
      <c r="B40" s="282"/>
      <c r="C40" s="283"/>
      <c r="D40" s="281"/>
      <c r="E40" s="285" t="s">
        <v>491</v>
      </c>
      <c r="F40" s="281"/>
      <c r="G40" s="281" t="s">
        <v>492</v>
      </c>
      <c r="H40" s="281"/>
      <c r="I40" s="281"/>
      <c r="J40" s="281"/>
      <c r="K40" s="279"/>
    </row>
    <row r="41" spans="2:11" ht="15" customHeight="1">
      <c r="B41" s="282"/>
      <c r="C41" s="283"/>
      <c r="D41" s="281"/>
      <c r="E41" s="285"/>
      <c r="F41" s="281"/>
      <c r="G41" s="281" t="s">
        <v>493</v>
      </c>
      <c r="H41" s="281"/>
      <c r="I41" s="281"/>
      <c r="J41" s="281"/>
      <c r="K41" s="279"/>
    </row>
    <row r="42" spans="2:11" ht="15" customHeight="1">
      <c r="B42" s="282"/>
      <c r="C42" s="283"/>
      <c r="D42" s="281"/>
      <c r="E42" s="285" t="s">
        <v>494</v>
      </c>
      <c r="F42" s="281"/>
      <c r="G42" s="281" t="s">
        <v>495</v>
      </c>
      <c r="H42" s="281"/>
      <c r="I42" s="281"/>
      <c r="J42" s="281"/>
      <c r="K42" s="279"/>
    </row>
    <row r="43" spans="2:11" ht="15" customHeight="1">
      <c r="B43" s="282"/>
      <c r="C43" s="283"/>
      <c r="D43" s="281"/>
      <c r="E43" s="285" t="s">
        <v>119</v>
      </c>
      <c r="F43" s="281"/>
      <c r="G43" s="281" t="s">
        <v>496</v>
      </c>
      <c r="H43" s="281"/>
      <c r="I43" s="281"/>
      <c r="J43" s="281"/>
      <c r="K43" s="279"/>
    </row>
    <row r="44" spans="2:11" ht="12.75" customHeight="1">
      <c r="B44" s="282"/>
      <c r="C44" s="283"/>
      <c r="D44" s="281"/>
      <c r="E44" s="281"/>
      <c r="F44" s="281"/>
      <c r="G44" s="281"/>
      <c r="H44" s="281"/>
      <c r="I44" s="281"/>
      <c r="J44" s="281"/>
      <c r="K44" s="279"/>
    </row>
    <row r="45" spans="2:11" ht="15" customHeight="1">
      <c r="B45" s="282"/>
      <c r="C45" s="283"/>
      <c r="D45" s="281" t="s">
        <v>497</v>
      </c>
      <c r="E45" s="281"/>
      <c r="F45" s="281"/>
      <c r="G45" s="281"/>
      <c r="H45" s="281"/>
      <c r="I45" s="281"/>
      <c r="J45" s="281"/>
      <c r="K45" s="279"/>
    </row>
    <row r="46" spans="2:11" ht="15" customHeight="1">
      <c r="B46" s="282"/>
      <c r="C46" s="283"/>
      <c r="D46" s="283"/>
      <c r="E46" s="281" t="s">
        <v>498</v>
      </c>
      <c r="F46" s="281"/>
      <c r="G46" s="281"/>
      <c r="H46" s="281"/>
      <c r="I46" s="281"/>
      <c r="J46" s="281"/>
      <c r="K46" s="279"/>
    </row>
    <row r="47" spans="2:11" ht="15" customHeight="1">
      <c r="B47" s="282"/>
      <c r="C47" s="283"/>
      <c r="D47" s="283"/>
      <c r="E47" s="281" t="s">
        <v>499</v>
      </c>
      <c r="F47" s="281"/>
      <c r="G47" s="281"/>
      <c r="H47" s="281"/>
      <c r="I47" s="281"/>
      <c r="J47" s="281"/>
      <c r="K47" s="279"/>
    </row>
    <row r="48" spans="2:11" ht="15" customHeight="1">
      <c r="B48" s="282"/>
      <c r="C48" s="283"/>
      <c r="D48" s="283"/>
      <c r="E48" s="281" t="s">
        <v>500</v>
      </c>
      <c r="F48" s="281"/>
      <c r="G48" s="281"/>
      <c r="H48" s="281"/>
      <c r="I48" s="281"/>
      <c r="J48" s="281"/>
      <c r="K48" s="279"/>
    </row>
    <row r="49" spans="2:11" ht="15" customHeight="1">
      <c r="B49" s="282"/>
      <c r="C49" s="283"/>
      <c r="D49" s="281" t="s">
        <v>501</v>
      </c>
      <c r="E49" s="281"/>
      <c r="F49" s="281"/>
      <c r="G49" s="281"/>
      <c r="H49" s="281"/>
      <c r="I49" s="281"/>
      <c r="J49" s="281"/>
      <c r="K49" s="279"/>
    </row>
    <row r="50" spans="2:11" ht="25.5" customHeight="1">
      <c r="B50" s="277"/>
      <c r="C50" s="278" t="s">
        <v>502</v>
      </c>
      <c r="D50" s="278"/>
      <c r="E50" s="278"/>
      <c r="F50" s="278"/>
      <c r="G50" s="278"/>
      <c r="H50" s="278"/>
      <c r="I50" s="278"/>
      <c r="J50" s="278"/>
      <c r="K50" s="279"/>
    </row>
    <row r="51" spans="2:11" ht="5.25" customHeight="1">
      <c r="B51" s="277"/>
      <c r="C51" s="280"/>
      <c r="D51" s="280"/>
      <c r="E51" s="280"/>
      <c r="F51" s="280"/>
      <c r="G51" s="280"/>
      <c r="H51" s="280"/>
      <c r="I51" s="280"/>
      <c r="J51" s="280"/>
      <c r="K51" s="279"/>
    </row>
    <row r="52" spans="2:11" ht="15" customHeight="1">
      <c r="B52" s="277"/>
      <c r="C52" s="281" t="s">
        <v>503</v>
      </c>
      <c r="D52" s="281"/>
      <c r="E52" s="281"/>
      <c r="F52" s="281"/>
      <c r="G52" s="281"/>
      <c r="H52" s="281"/>
      <c r="I52" s="281"/>
      <c r="J52" s="281"/>
      <c r="K52" s="279"/>
    </row>
    <row r="53" spans="2:11" ht="15" customHeight="1">
      <c r="B53" s="277"/>
      <c r="C53" s="281" t="s">
        <v>504</v>
      </c>
      <c r="D53" s="281"/>
      <c r="E53" s="281"/>
      <c r="F53" s="281"/>
      <c r="G53" s="281"/>
      <c r="H53" s="281"/>
      <c r="I53" s="281"/>
      <c r="J53" s="281"/>
      <c r="K53" s="279"/>
    </row>
    <row r="54" spans="2:11" ht="12.75" customHeight="1">
      <c r="B54" s="277"/>
      <c r="C54" s="281"/>
      <c r="D54" s="281"/>
      <c r="E54" s="281"/>
      <c r="F54" s="281"/>
      <c r="G54" s="281"/>
      <c r="H54" s="281"/>
      <c r="I54" s="281"/>
      <c r="J54" s="281"/>
      <c r="K54" s="279"/>
    </row>
    <row r="55" spans="2:11" ht="15" customHeight="1">
      <c r="B55" s="277"/>
      <c r="C55" s="281" t="s">
        <v>505</v>
      </c>
      <c r="D55" s="281"/>
      <c r="E55" s="281"/>
      <c r="F55" s="281"/>
      <c r="G55" s="281"/>
      <c r="H55" s="281"/>
      <c r="I55" s="281"/>
      <c r="J55" s="281"/>
      <c r="K55" s="279"/>
    </row>
    <row r="56" spans="2:11" ht="15" customHeight="1">
      <c r="B56" s="277"/>
      <c r="C56" s="283"/>
      <c r="D56" s="281" t="s">
        <v>506</v>
      </c>
      <c r="E56" s="281"/>
      <c r="F56" s="281"/>
      <c r="G56" s="281"/>
      <c r="H56" s="281"/>
      <c r="I56" s="281"/>
      <c r="J56" s="281"/>
      <c r="K56" s="279"/>
    </row>
    <row r="57" spans="2:11" ht="15" customHeight="1">
      <c r="B57" s="277"/>
      <c r="C57" s="283"/>
      <c r="D57" s="281" t="s">
        <v>507</v>
      </c>
      <c r="E57" s="281"/>
      <c r="F57" s="281"/>
      <c r="G57" s="281"/>
      <c r="H57" s="281"/>
      <c r="I57" s="281"/>
      <c r="J57" s="281"/>
      <c r="K57" s="279"/>
    </row>
    <row r="58" spans="2:11" ht="15" customHeight="1">
      <c r="B58" s="277"/>
      <c r="C58" s="283"/>
      <c r="D58" s="281" t="s">
        <v>508</v>
      </c>
      <c r="E58" s="281"/>
      <c r="F58" s="281"/>
      <c r="G58" s="281"/>
      <c r="H58" s="281"/>
      <c r="I58" s="281"/>
      <c r="J58" s="281"/>
      <c r="K58" s="279"/>
    </row>
    <row r="59" spans="2:11" ht="15" customHeight="1">
      <c r="B59" s="277"/>
      <c r="C59" s="283"/>
      <c r="D59" s="281" t="s">
        <v>509</v>
      </c>
      <c r="E59" s="281"/>
      <c r="F59" s="281"/>
      <c r="G59" s="281"/>
      <c r="H59" s="281"/>
      <c r="I59" s="281"/>
      <c r="J59" s="281"/>
      <c r="K59" s="279"/>
    </row>
    <row r="60" spans="2:11" ht="15" customHeight="1">
      <c r="B60" s="277"/>
      <c r="C60" s="283"/>
      <c r="D60" s="286" t="s">
        <v>510</v>
      </c>
      <c r="E60" s="286"/>
      <c r="F60" s="286"/>
      <c r="G60" s="286"/>
      <c r="H60" s="286"/>
      <c r="I60" s="286"/>
      <c r="J60" s="286"/>
      <c r="K60" s="279"/>
    </row>
    <row r="61" spans="2:11" ht="15" customHeight="1">
      <c r="B61" s="277"/>
      <c r="C61" s="283"/>
      <c r="D61" s="281" t="s">
        <v>511</v>
      </c>
      <c r="E61" s="281"/>
      <c r="F61" s="281"/>
      <c r="G61" s="281"/>
      <c r="H61" s="281"/>
      <c r="I61" s="281"/>
      <c r="J61" s="281"/>
      <c r="K61" s="279"/>
    </row>
    <row r="62" spans="2:11" ht="12.75" customHeight="1">
      <c r="B62" s="277"/>
      <c r="C62" s="283"/>
      <c r="D62" s="283"/>
      <c r="E62" s="287"/>
      <c r="F62" s="283"/>
      <c r="G62" s="283"/>
      <c r="H62" s="283"/>
      <c r="I62" s="283"/>
      <c r="J62" s="283"/>
      <c r="K62" s="279"/>
    </row>
    <row r="63" spans="2:11" ht="15" customHeight="1">
      <c r="B63" s="277"/>
      <c r="C63" s="283"/>
      <c r="D63" s="281" t="s">
        <v>512</v>
      </c>
      <c r="E63" s="281"/>
      <c r="F63" s="281"/>
      <c r="G63" s="281"/>
      <c r="H63" s="281"/>
      <c r="I63" s="281"/>
      <c r="J63" s="281"/>
      <c r="K63" s="279"/>
    </row>
    <row r="64" spans="2:11" ht="15" customHeight="1">
      <c r="B64" s="277"/>
      <c r="C64" s="283"/>
      <c r="D64" s="286" t="s">
        <v>513</v>
      </c>
      <c r="E64" s="286"/>
      <c r="F64" s="286"/>
      <c r="G64" s="286"/>
      <c r="H64" s="286"/>
      <c r="I64" s="286"/>
      <c r="J64" s="286"/>
      <c r="K64" s="279"/>
    </row>
    <row r="65" spans="2:11" ht="15" customHeight="1">
      <c r="B65" s="277"/>
      <c r="C65" s="283"/>
      <c r="D65" s="281" t="s">
        <v>514</v>
      </c>
      <c r="E65" s="281"/>
      <c r="F65" s="281"/>
      <c r="G65" s="281"/>
      <c r="H65" s="281"/>
      <c r="I65" s="281"/>
      <c r="J65" s="281"/>
      <c r="K65" s="279"/>
    </row>
    <row r="66" spans="2:11" ht="15" customHeight="1">
      <c r="B66" s="277"/>
      <c r="C66" s="283"/>
      <c r="D66" s="281" t="s">
        <v>515</v>
      </c>
      <c r="E66" s="281"/>
      <c r="F66" s="281"/>
      <c r="G66" s="281"/>
      <c r="H66" s="281"/>
      <c r="I66" s="281"/>
      <c r="J66" s="281"/>
      <c r="K66" s="279"/>
    </row>
    <row r="67" spans="2:11" ht="15" customHeight="1">
      <c r="B67" s="277"/>
      <c r="C67" s="283"/>
      <c r="D67" s="281" t="s">
        <v>516</v>
      </c>
      <c r="E67" s="281"/>
      <c r="F67" s="281"/>
      <c r="G67" s="281"/>
      <c r="H67" s="281"/>
      <c r="I67" s="281"/>
      <c r="J67" s="281"/>
      <c r="K67" s="279"/>
    </row>
    <row r="68" spans="2:11" ht="15" customHeight="1">
      <c r="B68" s="277"/>
      <c r="C68" s="283"/>
      <c r="D68" s="281" t="s">
        <v>517</v>
      </c>
      <c r="E68" s="281"/>
      <c r="F68" s="281"/>
      <c r="G68" s="281"/>
      <c r="H68" s="281"/>
      <c r="I68" s="281"/>
      <c r="J68" s="281"/>
      <c r="K68" s="279"/>
    </row>
    <row r="69" spans="2:11" ht="12.75" customHeight="1">
      <c r="B69" s="288"/>
      <c r="C69" s="289"/>
      <c r="D69" s="289"/>
      <c r="E69" s="289"/>
      <c r="F69" s="289"/>
      <c r="G69" s="289"/>
      <c r="H69" s="289"/>
      <c r="I69" s="289"/>
      <c r="J69" s="289"/>
      <c r="K69" s="290"/>
    </row>
    <row r="70" spans="2:11" ht="18.75" customHeight="1">
      <c r="B70" s="291"/>
      <c r="C70" s="291"/>
      <c r="D70" s="291"/>
      <c r="E70" s="291"/>
      <c r="F70" s="291"/>
      <c r="G70" s="291"/>
      <c r="H70" s="291"/>
      <c r="I70" s="291"/>
      <c r="J70" s="291"/>
      <c r="K70" s="292"/>
    </row>
    <row r="71" spans="2:11" ht="18.75" customHeight="1">
      <c r="B71" s="292"/>
      <c r="C71" s="292"/>
      <c r="D71" s="292"/>
      <c r="E71" s="292"/>
      <c r="F71" s="292"/>
      <c r="G71" s="292"/>
      <c r="H71" s="292"/>
      <c r="I71" s="292"/>
      <c r="J71" s="292"/>
      <c r="K71" s="292"/>
    </row>
    <row r="72" spans="2:11" ht="7.5" customHeight="1">
      <c r="B72" s="293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ht="45" customHeight="1">
      <c r="B73" s="296"/>
      <c r="C73" s="297" t="s">
        <v>91</v>
      </c>
      <c r="D73" s="297"/>
      <c r="E73" s="297"/>
      <c r="F73" s="297"/>
      <c r="G73" s="297"/>
      <c r="H73" s="297"/>
      <c r="I73" s="297"/>
      <c r="J73" s="297"/>
      <c r="K73" s="298"/>
    </row>
    <row r="74" spans="2:11" ht="17.25" customHeight="1">
      <c r="B74" s="296"/>
      <c r="C74" s="299" t="s">
        <v>518</v>
      </c>
      <c r="D74" s="299"/>
      <c r="E74" s="299"/>
      <c r="F74" s="299" t="s">
        <v>519</v>
      </c>
      <c r="G74" s="300"/>
      <c r="H74" s="299" t="s">
        <v>115</v>
      </c>
      <c r="I74" s="299" t="s">
        <v>60</v>
      </c>
      <c r="J74" s="299" t="s">
        <v>520</v>
      </c>
      <c r="K74" s="298"/>
    </row>
    <row r="75" spans="2:11" ht="17.25" customHeight="1">
      <c r="B75" s="296"/>
      <c r="C75" s="301" t="s">
        <v>521</v>
      </c>
      <c r="D75" s="301"/>
      <c r="E75" s="301"/>
      <c r="F75" s="302" t="s">
        <v>522</v>
      </c>
      <c r="G75" s="303"/>
      <c r="H75" s="301"/>
      <c r="I75" s="301"/>
      <c r="J75" s="301" t="s">
        <v>523</v>
      </c>
      <c r="K75" s="298"/>
    </row>
    <row r="76" spans="2:11" ht="5.25" customHeight="1">
      <c r="B76" s="296"/>
      <c r="C76" s="304"/>
      <c r="D76" s="304"/>
      <c r="E76" s="304"/>
      <c r="F76" s="304"/>
      <c r="G76" s="305"/>
      <c r="H76" s="304"/>
      <c r="I76" s="304"/>
      <c r="J76" s="304"/>
      <c r="K76" s="298"/>
    </row>
    <row r="77" spans="2:11" ht="15" customHeight="1">
      <c r="B77" s="296"/>
      <c r="C77" s="285" t="s">
        <v>56</v>
      </c>
      <c r="D77" s="304"/>
      <c r="E77" s="304"/>
      <c r="F77" s="306" t="s">
        <v>524</v>
      </c>
      <c r="G77" s="305"/>
      <c r="H77" s="285" t="s">
        <v>525</v>
      </c>
      <c r="I77" s="285" t="s">
        <v>526</v>
      </c>
      <c r="J77" s="285">
        <v>20</v>
      </c>
      <c r="K77" s="298"/>
    </row>
    <row r="78" spans="2:11" ht="15" customHeight="1">
      <c r="B78" s="296"/>
      <c r="C78" s="285" t="s">
        <v>527</v>
      </c>
      <c r="D78" s="285"/>
      <c r="E78" s="285"/>
      <c r="F78" s="306" t="s">
        <v>524</v>
      </c>
      <c r="G78" s="305"/>
      <c r="H78" s="285" t="s">
        <v>528</v>
      </c>
      <c r="I78" s="285" t="s">
        <v>526</v>
      </c>
      <c r="J78" s="285">
        <v>120</v>
      </c>
      <c r="K78" s="298"/>
    </row>
    <row r="79" spans="2:11" ht="15" customHeight="1">
      <c r="B79" s="307"/>
      <c r="C79" s="285" t="s">
        <v>529</v>
      </c>
      <c r="D79" s="285"/>
      <c r="E79" s="285"/>
      <c r="F79" s="306" t="s">
        <v>530</v>
      </c>
      <c r="G79" s="305"/>
      <c r="H79" s="285" t="s">
        <v>531</v>
      </c>
      <c r="I79" s="285" t="s">
        <v>526</v>
      </c>
      <c r="J79" s="285">
        <v>50</v>
      </c>
      <c r="K79" s="298"/>
    </row>
    <row r="80" spans="2:11" ht="15" customHeight="1">
      <c r="B80" s="307"/>
      <c r="C80" s="285" t="s">
        <v>532</v>
      </c>
      <c r="D80" s="285"/>
      <c r="E80" s="285"/>
      <c r="F80" s="306" t="s">
        <v>524</v>
      </c>
      <c r="G80" s="305"/>
      <c r="H80" s="285" t="s">
        <v>533</v>
      </c>
      <c r="I80" s="285" t="s">
        <v>534</v>
      </c>
      <c r="J80" s="285"/>
      <c r="K80" s="298"/>
    </row>
    <row r="81" spans="2:11" ht="15" customHeight="1">
      <c r="B81" s="307"/>
      <c r="C81" s="308" t="s">
        <v>535</v>
      </c>
      <c r="D81" s="308"/>
      <c r="E81" s="308"/>
      <c r="F81" s="309" t="s">
        <v>530</v>
      </c>
      <c r="G81" s="308"/>
      <c r="H81" s="308" t="s">
        <v>536</v>
      </c>
      <c r="I81" s="308" t="s">
        <v>526</v>
      </c>
      <c r="J81" s="308">
        <v>15</v>
      </c>
      <c r="K81" s="298"/>
    </row>
    <row r="82" spans="2:11" ht="15" customHeight="1">
      <c r="B82" s="307"/>
      <c r="C82" s="308" t="s">
        <v>537</v>
      </c>
      <c r="D82" s="308"/>
      <c r="E82" s="308"/>
      <c r="F82" s="309" t="s">
        <v>530</v>
      </c>
      <c r="G82" s="308"/>
      <c r="H82" s="308" t="s">
        <v>538</v>
      </c>
      <c r="I82" s="308" t="s">
        <v>526</v>
      </c>
      <c r="J82" s="308">
        <v>15</v>
      </c>
      <c r="K82" s="298"/>
    </row>
    <row r="83" spans="2:11" ht="15" customHeight="1">
      <c r="B83" s="307"/>
      <c r="C83" s="308" t="s">
        <v>539</v>
      </c>
      <c r="D83" s="308"/>
      <c r="E83" s="308"/>
      <c r="F83" s="309" t="s">
        <v>530</v>
      </c>
      <c r="G83" s="308"/>
      <c r="H83" s="308" t="s">
        <v>540</v>
      </c>
      <c r="I83" s="308" t="s">
        <v>526</v>
      </c>
      <c r="J83" s="308">
        <v>20</v>
      </c>
      <c r="K83" s="298"/>
    </row>
    <row r="84" spans="2:11" ht="15" customHeight="1">
      <c r="B84" s="307"/>
      <c r="C84" s="308" t="s">
        <v>541</v>
      </c>
      <c r="D84" s="308"/>
      <c r="E84" s="308"/>
      <c r="F84" s="309" t="s">
        <v>530</v>
      </c>
      <c r="G84" s="308"/>
      <c r="H84" s="308" t="s">
        <v>542</v>
      </c>
      <c r="I84" s="308" t="s">
        <v>526</v>
      </c>
      <c r="J84" s="308">
        <v>20</v>
      </c>
      <c r="K84" s="298"/>
    </row>
    <row r="85" spans="2:11" ht="15" customHeight="1">
      <c r="B85" s="307"/>
      <c r="C85" s="285" t="s">
        <v>543</v>
      </c>
      <c r="D85" s="285"/>
      <c r="E85" s="285"/>
      <c r="F85" s="306" t="s">
        <v>530</v>
      </c>
      <c r="G85" s="305"/>
      <c r="H85" s="285" t="s">
        <v>544</v>
      </c>
      <c r="I85" s="285" t="s">
        <v>526</v>
      </c>
      <c r="J85" s="285">
        <v>50</v>
      </c>
      <c r="K85" s="298"/>
    </row>
    <row r="86" spans="2:11" ht="15" customHeight="1">
      <c r="B86" s="307"/>
      <c r="C86" s="285" t="s">
        <v>545</v>
      </c>
      <c r="D86" s="285"/>
      <c r="E86" s="285"/>
      <c r="F86" s="306" t="s">
        <v>530</v>
      </c>
      <c r="G86" s="305"/>
      <c r="H86" s="285" t="s">
        <v>546</v>
      </c>
      <c r="I86" s="285" t="s">
        <v>526</v>
      </c>
      <c r="J86" s="285">
        <v>20</v>
      </c>
      <c r="K86" s="298"/>
    </row>
    <row r="87" spans="2:11" ht="15" customHeight="1">
      <c r="B87" s="307"/>
      <c r="C87" s="285" t="s">
        <v>547</v>
      </c>
      <c r="D87" s="285"/>
      <c r="E87" s="285"/>
      <c r="F87" s="306" t="s">
        <v>530</v>
      </c>
      <c r="G87" s="305"/>
      <c r="H87" s="285" t="s">
        <v>548</v>
      </c>
      <c r="I87" s="285" t="s">
        <v>526</v>
      </c>
      <c r="J87" s="285">
        <v>20</v>
      </c>
      <c r="K87" s="298"/>
    </row>
    <row r="88" spans="2:11" ht="15" customHeight="1">
      <c r="B88" s="307"/>
      <c r="C88" s="285" t="s">
        <v>549</v>
      </c>
      <c r="D88" s="285"/>
      <c r="E88" s="285"/>
      <c r="F88" s="306" t="s">
        <v>530</v>
      </c>
      <c r="G88" s="305"/>
      <c r="H88" s="285" t="s">
        <v>550</v>
      </c>
      <c r="I88" s="285" t="s">
        <v>526</v>
      </c>
      <c r="J88" s="285">
        <v>50</v>
      </c>
      <c r="K88" s="298"/>
    </row>
    <row r="89" spans="2:11" ht="15" customHeight="1">
      <c r="B89" s="307"/>
      <c r="C89" s="285" t="s">
        <v>551</v>
      </c>
      <c r="D89" s="285"/>
      <c r="E89" s="285"/>
      <c r="F89" s="306" t="s">
        <v>530</v>
      </c>
      <c r="G89" s="305"/>
      <c r="H89" s="285" t="s">
        <v>551</v>
      </c>
      <c r="I89" s="285" t="s">
        <v>526</v>
      </c>
      <c r="J89" s="285">
        <v>50</v>
      </c>
      <c r="K89" s="298"/>
    </row>
    <row r="90" spans="2:11" ht="15" customHeight="1">
      <c r="B90" s="307"/>
      <c r="C90" s="285" t="s">
        <v>120</v>
      </c>
      <c r="D90" s="285"/>
      <c r="E90" s="285"/>
      <c r="F90" s="306" t="s">
        <v>530</v>
      </c>
      <c r="G90" s="305"/>
      <c r="H90" s="285" t="s">
        <v>552</v>
      </c>
      <c r="I90" s="285" t="s">
        <v>526</v>
      </c>
      <c r="J90" s="285">
        <v>255</v>
      </c>
      <c r="K90" s="298"/>
    </row>
    <row r="91" spans="2:11" ht="15" customHeight="1">
      <c r="B91" s="307"/>
      <c r="C91" s="285" t="s">
        <v>553</v>
      </c>
      <c r="D91" s="285"/>
      <c r="E91" s="285"/>
      <c r="F91" s="306" t="s">
        <v>524</v>
      </c>
      <c r="G91" s="305"/>
      <c r="H91" s="285" t="s">
        <v>554</v>
      </c>
      <c r="I91" s="285" t="s">
        <v>555</v>
      </c>
      <c r="J91" s="285"/>
      <c r="K91" s="298"/>
    </row>
    <row r="92" spans="2:11" ht="15" customHeight="1">
      <c r="B92" s="307"/>
      <c r="C92" s="285" t="s">
        <v>556</v>
      </c>
      <c r="D92" s="285"/>
      <c r="E92" s="285"/>
      <c r="F92" s="306" t="s">
        <v>524</v>
      </c>
      <c r="G92" s="305"/>
      <c r="H92" s="285" t="s">
        <v>557</v>
      </c>
      <c r="I92" s="285" t="s">
        <v>558</v>
      </c>
      <c r="J92" s="285"/>
      <c r="K92" s="298"/>
    </row>
    <row r="93" spans="2:11" ht="15" customHeight="1">
      <c r="B93" s="307"/>
      <c r="C93" s="285" t="s">
        <v>559</v>
      </c>
      <c r="D93" s="285"/>
      <c r="E93" s="285"/>
      <c r="F93" s="306" t="s">
        <v>524</v>
      </c>
      <c r="G93" s="305"/>
      <c r="H93" s="285" t="s">
        <v>559</v>
      </c>
      <c r="I93" s="285" t="s">
        <v>558</v>
      </c>
      <c r="J93" s="285"/>
      <c r="K93" s="298"/>
    </row>
    <row r="94" spans="2:11" ht="15" customHeight="1">
      <c r="B94" s="307"/>
      <c r="C94" s="285" t="s">
        <v>41</v>
      </c>
      <c r="D94" s="285"/>
      <c r="E94" s="285"/>
      <c r="F94" s="306" t="s">
        <v>524</v>
      </c>
      <c r="G94" s="305"/>
      <c r="H94" s="285" t="s">
        <v>560</v>
      </c>
      <c r="I94" s="285" t="s">
        <v>558</v>
      </c>
      <c r="J94" s="285"/>
      <c r="K94" s="298"/>
    </row>
    <row r="95" spans="2:11" ht="15" customHeight="1">
      <c r="B95" s="307"/>
      <c r="C95" s="285" t="s">
        <v>51</v>
      </c>
      <c r="D95" s="285"/>
      <c r="E95" s="285"/>
      <c r="F95" s="306" t="s">
        <v>524</v>
      </c>
      <c r="G95" s="305"/>
      <c r="H95" s="285" t="s">
        <v>561</v>
      </c>
      <c r="I95" s="285" t="s">
        <v>558</v>
      </c>
      <c r="J95" s="285"/>
      <c r="K95" s="298"/>
    </row>
    <row r="96" spans="2:11" ht="15" customHeight="1">
      <c r="B96" s="310"/>
      <c r="C96" s="311"/>
      <c r="D96" s="311"/>
      <c r="E96" s="311"/>
      <c r="F96" s="311"/>
      <c r="G96" s="311"/>
      <c r="H96" s="311"/>
      <c r="I96" s="311"/>
      <c r="J96" s="311"/>
      <c r="K96" s="312"/>
    </row>
    <row r="97" spans="2:11" ht="18.75" customHeight="1">
      <c r="B97" s="313"/>
      <c r="C97" s="314"/>
      <c r="D97" s="314"/>
      <c r="E97" s="314"/>
      <c r="F97" s="314"/>
      <c r="G97" s="314"/>
      <c r="H97" s="314"/>
      <c r="I97" s="314"/>
      <c r="J97" s="314"/>
      <c r="K97" s="313"/>
    </row>
    <row r="98" spans="2:11" ht="18.75" customHeight="1">
      <c r="B98" s="292"/>
      <c r="C98" s="292"/>
      <c r="D98" s="292"/>
      <c r="E98" s="292"/>
      <c r="F98" s="292"/>
      <c r="G98" s="292"/>
      <c r="H98" s="292"/>
      <c r="I98" s="292"/>
      <c r="J98" s="292"/>
      <c r="K98" s="292"/>
    </row>
    <row r="99" spans="2:11" ht="7.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5"/>
    </row>
    <row r="100" spans="2:11" ht="45" customHeight="1">
      <c r="B100" s="296"/>
      <c r="C100" s="297" t="s">
        <v>562</v>
      </c>
      <c r="D100" s="297"/>
      <c r="E100" s="297"/>
      <c r="F100" s="297"/>
      <c r="G100" s="297"/>
      <c r="H100" s="297"/>
      <c r="I100" s="297"/>
      <c r="J100" s="297"/>
      <c r="K100" s="298"/>
    </row>
    <row r="101" spans="2:11" ht="17.25" customHeight="1">
      <c r="B101" s="296"/>
      <c r="C101" s="299" t="s">
        <v>518</v>
      </c>
      <c r="D101" s="299"/>
      <c r="E101" s="299"/>
      <c r="F101" s="299" t="s">
        <v>519</v>
      </c>
      <c r="G101" s="300"/>
      <c r="H101" s="299" t="s">
        <v>115</v>
      </c>
      <c r="I101" s="299" t="s">
        <v>60</v>
      </c>
      <c r="J101" s="299" t="s">
        <v>520</v>
      </c>
      <c r="K101" s="298"/>
    </row>
    <row r="102" spans="2:11" ht="17.25" customHeight="1">
      <c r="B102" s="296"/>
      <c r="C102" s="301" t="s">
        <v>521</v>
      </c>
      <c r="D102" s="301"/>
      <c r="E102" s="301"/>
      <c r="F102" s="302" t="s">
        <v>522</v>
      </c>
      <c r="G102" s="303"/>
      <c r="H102" s="301"/>
      <c r="I102" s="301"/>
      <c r="J102" s="301" t="s">
        <v>523</v>
      </c>
      <c r="K102" s="298"/>
    </row>
    <row r="103" spans="2:11" ht="5.25" customHeight="1">
      <c r="B103" s="296"/>
      <c r="C103" s="299"/>
      <c r="D103" s="299"/>
      <c r="E103" s="299"/>
      <c r="F103" s="299"/>
      <c r="G103" s="315"/>
      <c r="H103" s="299"/>
      <c r="I103" s="299"/>
      <c r="J103" s="299"/>
      <c r="K103" s="298"/>
    </row>
    <row r="104" spans="2:11" ht="15" customHeight="1">
      <c r="B104" s="296"/>
      <c r="C104" s="285" t="s">
        <v>56</v>
      </c>
      <c r="D104" s="304"/>
      <c r="E104" s="304"/>
      <c r="F104" s="306" t="s">
        <v>524</v>
      </c>
      <c r="G104" s="315"/>
      <c r="H104" s="285" t="s">
        <v>563</v>
      </c>
      <c r="I104" s="285" t="s">
        <v>526</v>
      </c>
      <c r="J104" s="285">
        <v>20</v>
      </c>
      <c r="K104" s="298"/>
    </row>
    <row r="105" spans="2:11" ht="15" customHeight="1">
      <c r="B105" s="296"/>
      <c r="C105" s="285" t="s">
        <v>527</v>
      </c>
      <c r="D105" s="285"/>
      <c r="E105" s="285"/>
      <c r="F105" s="306" t="s">
        <v>524</v>
      </c>
      <c r="G105" s="285"/>
      <c r="H105" s="285" t="s">
        <v>563</v>
      </c>
      <c r="I105" s="285" t="s">
        <v>526</v>
      </c>
      <c r="J105" s="285">
        <v>120</v>
      </c>
      <c r="K105" s="298"/>
    </row>
    <row r="106" spans="2:11" ht="15" customHeight="1">
      <c r="B106" s="307"/>
      <c r="C106" s="285" t="s">
        <v>529</v>
      </c>
      <c r="D106" s="285"/>
      <c r="E106" s="285"/>
      <c r="F106" s="306" t="s">
        <v>530</v>
      </c>
      <c r="G106" s="285"/>
      <c r="H106" s="285" t="s">
        <v>563</v>
      </c>
      <c r="I106" s="285" t="s">
        <v>526</v>
      </c>
      <c r="J106" s="285">
        <v>50</v>
      </c>
      <c r="K106" s="298"/>
    </row>
    <row r="107" spans="2:11" ht="15" customHeight="1">
      <c r="B107" s="307"/>
      <c r="C107" s="285" t="s">
        <v>532</v>
      </c>
      <c r="D107" s="285"/>
      <c r="E107" s="285"/>
      <c r="F107" s="306" t="s">
        <v>524</v>
      </c>
      <c r="G107" s="285"/>
      <c r="H107" s="285" t="s">
        <v>563</v>
      </c>
      <c r="I107" s="285" t="s">
        <v>534</v>
      </c>
      <c r="J107" s="285"/>
      <c r="K107" s="298"/>
    </row>
    <row r="108" spans="2:11" ht="15" customHeight="1">
      <c r="B108" s="307"/>
      <c r="C108" s="285" t="s">
        <v>543</v>
      </c>
      <c r="D108" s="285"/>
      <c r="E108" s="285"/>
      <c r="F108" s="306" t="s">
        <v>530</v>
      </c>
      <c r="G108" s="285"/>
      <c r="H108" s="285" t="s">
        <v>563</v>
      </c>
      <c r="I108" s="285" t="s">
        <v>526</v>
      </c>
      <c r="J108" s="285">
        <v>50</v>
      </c>
      <c r="K108" s="298"/>
    </row>
    <row r="109" spans="2:11" ht="15" customHeight="1">
      <c r="B109" s="307"/>
      <c r="C109" s="285" t="s">
        <v>551</v>
      </c>
      <c r="D109" s="285"/>
      <c r="E109" s="285"/>
      <c r="F109" s="306" t="s">
        <v>530</v>
      </c>
      <c r="G109" s="285"/>
      <c r="H109" s="285" t="s">
        <v>563</v>
      </c>
      <c r="I109" s="285" t="s">
        <v>526</v>
      </c>
      <c r="J109" s="285">
        <v>50</v>
      </c>
      <c r="K109" s="298"/>
    </row>
    <row r="110" spans="2:11" ht="15" customHeight="1">
      <c r="B110" s="307"/>
      <c r="C110" s="285" t="s">
        <v>549</v>
      </c>
      <c r="D110" s="285"/>
      <c r="E110" s="285"/>
      <c r="F110" s="306" t="s">
        <v>530</v>
      </c>
      <c r="G110" s="285"/>
      <c r="H110" s="285" t="s">
        <v>563</v>
      </c>
      <c r="I110" s="285" t="s">
        <v>526</v>
      </c>
      <c r="J110" s="285">
        <v>50</v>
      </c>
      <c r="K110" s="298"/>
    </row>
    <row r="111" spans="2:11" ht="15" customHeight="1">
      <c r="B111" s="307"/>
      <c r="C111" s="285" t="s">
        <v>56</v>
      </c>
      <c r="D111" s="285"/>
      <c r="E111" s="285"/>
      <c r="F111" s="306" t="s">
        <v>524</v>
      </c>
      <c r="G111" s="285"/>
      <c r="H111" s="285" t="s">
        <v>564</v>
      </c>
      <c r="I111" s="285" t="s">
        <v>526</v>
      </c>
      <c r="J111" s="285">
        <v>20</v>
      </c>
      <c r="K111" s="298"/>
    </row>
    <row r="112" spans="2:11" ht="15" customHeight="1">
      <c r="B112" s="307"/>
      <c r="C112" s="285" t="s">
        <v>565</v>
      </c>
      <c r="D112" s="285"/>
      <c r="E112" s="285"/>
      <c r="F112" s="306" t="s">
        <v>524</v>
      </c>
      <c r="G112" s="285"/>
      <c r="H112" s="285" t="s">
        <v>566</v>
      </c>
      <c r="I112" s="285" t="s">
        <v>526</v>
      </c>
      <c r="J112" s="285">
        <v>120</v>
      </c>
      <c r="K112" s="298"/>
    </row>
    <row r="113" spans="2:11" ht="15" customHeight="1">
      <c r="B113" s="307"/>
      <c r="C113" s="285" t="s">
        <v>41</v>
      </c>
      <c r="D113" s="285"/>
      <c r="E113" s="285"/>
      <c r="F113" s="306" t="s">
        <v>524</v>
      </c>
      <c r="G113" s="285"/>
      <c r="H113" s="285" t="s">
        <v>567</v>
      </c>
      <c r="I113" s="285" t="s">
        <v>558</v>
      </c>
      <c r="J113" s="285"/>
      <c r="K113" s="298"/>
    </row>
    <row r="114" spans="2:11" ht="15" customHeight="1">
      <c r="B114" s="307"/>
      <c r="C114" s="285" t="s">
        <v>51</v>
      </c>
      <c r="D114" s="285"/>
      <c r="E114" s="285"/>
      <c r="F114" s="306" t="s">
        <v>524</v>
      </c>
      <c r="G114" s="285"/>
      <c r="H114" s="285" t="s">
        <v>568</v>
      </c>
      <c r="I114" s="285" t="s">
        <v>558</v>
      </c>
      <c r="J114" s="285"/>
      <c r="K114" s="298"/>
    </row>
    <row r="115" spans="2:11" ht="15" customHeight="1">
      <c r="B115" s="307"/>
      <c r="C115" s="285" t="s">
        <v>60</v>
      </c>
      <c r="D115" s="285"/>
      <c r="E115" s="285"/>
      <c r="F115" s="306" t="s">
        <v>524</v>
      </c>
      <c r="G115" s="285"/>
      <c r="H115" s="285" t="s">
        <v>569</v>
      </c>
      <c r="I115" s="285" t="s">
        <v>570</v>
      </c>
      <c r="J115" s="285"/>
      <c r="K115" s="298"/>
    </row>
    <row r="116" spans="2:11" ht="15" customHeight="1">
      <c r="B116" s="310"/>
      <c r="C116" s="316"/>
      <c r="D116" s="316"/>
      <c r="E116" s="316"/>
      <c r="F116" s="316"/>
      <c r="G116" s="316"/>
      <c r="H116" s="316"/>
      <c r="I116" s="316"/>
      <c r="J116" s="316"/>
      <c r="K116" s="312"/>
    </row>
    <row r="117" spans="2:11" ht="18.75" customHeight="1">
      <c r="B117" s="317"/>
      <c r="C117" s="281"/>
      <c r="D117" s="281"/>
      <c r="E117" s="281"/>
      <c r="F117" s="318"/>
      <c r="G117" s="281"/>
      <c r="H117" s="281"/>
      <c r="I117" s="281"/>
      <c r="J117" s="281"/>
      <c r="K117" s="317"/>
    </row>
    <row r="118" spans="2:11" ht="18.75" customHeight="1"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</row>
    <row r="119" spans="2:11" ht="7.5" customHeight="1">
      <c r="B119" s="319"/>
      <c r="C119" s="320"/>
      <c r="D119" s="320"/>
      <c r="E119" s="320"/>
      <c r="F119" s="320"/>
      <c r="G119" s="320"/>
      <c r="H119" s="320"/>
      <c r="I119" s="320"/>
      <c r="J119" s="320"/>
      <c r="K119" s="321"/>
    </row>
    <row r="120" spans="2:11" ht="45" customHeight="1">
      <c r="B120" s="322"/>
      <c r="C120" s="275" t="s">
        <v>571</v>
      </c>
      <c r="D120" s="275"/>
      <c r="E120" s="275"/>
      <c r="F120" s="275"/>
      <c r="G120" s="275"/>
      <c r="H120" s="275"/>
      <c r="I120" s="275"/>
      <c r="J120" s="275"/>
      <c r="K120" s="323"/>
    </row>
    <row r="121" spans="2:11" ht="17.25" customHeight="1">
      <c r="B121" s="324"/>
      <c r="C121" s="299" t="s">
        <v>518</v>
      </c>
      <c r="D121" s="299"/>
      <c r="E121" s="299"/>
      <c r="F121" s="299" t="s">
        <v>519</v>
      </c>
      <c r="G121" s="300"/>
      <c r="H121" s="299" t="s">
        <v>115</v>
      </c>
      <c r="I121" s="299" t="s">
        <v>60</v>
      </c>
      <c r="J121" s="299" t="s">
        <v>520</v>
      </c>
      <c r="K121" s="325"/>
    </row>
    <row r="122" spans="2:11" ht="17.25" customHeight="1">
      <c r="B122" s="324"/>
      <c r="C122" s="301" t="s">
        <v>521</v>
      </c>
      <c r="D122" s="301"/>
      <c r="E122" s="301"/>
      <c r="F122" s="302" t="s">
        <v>522</v>
      </c>
      <c r="G122" s="303"/>
      <c r="H122" s="301"/>
      <c r="I122" s="301"/>
      <c r="J122" s="301" t="s">
        <v>523</v>
      </c>
      <c r="K122" s="325"/>
    </row>
    <row r="123" spans="2:11" ht="5.25" customHeight="1">
      <c r="B123" s="326"/>
      <c r="C123" s="304"/>
      <c r="D123" s="304"/>
      <c r="E123" s="304"/>
      <c r="F123" s="304"/>
      <c r="G123" s="285"/>
      <c r="H123" s="304"/>
      <c r="I123" s="304"/>
      <c r="J123" s="304"/>
      <c r="K123" s="327"/>
    </row>
    <row r="124" spans="2:11" ht="15" customHeight="1">
      <c r="B124" s="326"/>
      <c r="C124" s="285" t="s">
        <v>527</v>
      </c>
      <c r="D124" s="304"/>
      <c r="E124" s="304"/>
      <c r="F124" s="306" t="s">
        <v>524</v>
      </c>
      <c r="G124" s="285"/>
      <c r="H124" s="285" t="s">
        <v>563</v>
      </c>
      <c r="I124" s="285" t="s">
        <v>526</v>
      </c>
      <c r="J124" s="285">
        <v>120</v>
      </c>
      <c r="K124" s="328"/>
    </row>
    <row r="125" spans="2:11" ht="15" customHeight="1">
      <c r="B125" s="326"/>
      <c r="C125" s="285" t="s">
        <v>572</v>
      </c>
      <c r="D125" s="285"/>
      <c r="E125" s="285"/>
      <c r="F125" s="306" t="s">
        <v>524</v>
      </c>
      <c r="G125" s="285"/>
      <c r="H125" s="285" t="s">
        <v>573</v>
      </c>
      <c r="I125" s="285" t="s">
        <v>526</v>
      </c>
      <c r="J125" s="285" t="s">
        <v>574</v>
      </c>
      <c r="K125" s="328"/>
    </row>
    <row r="126" spans="2:11" ht="15" customHeight="1">
      <c r="B126" s="326"/>
      <c r="C126" s="285" t="s">
        <v>473</v>
      </c>
      <c r="D126" s="285"/>
      <c r="E126" s="285"/>
      <c r="F126" s="306" t="s">
        <v>524</v>
      </c>
      <c r="G126" s="285"/>
      <c r="H126" s="285" t="s">
        <v>575</v>
      </c>
      <c r="I126" s="285" t="s">
        <v>526</v>
      </c>
      <c r="J126" s="285" t="s">
        <v>574</v>
      </c>
      <c r="K126" s="328"/>
    </row>
    <row r="127" spans="2:11" ht="15" customHeight="1">
      <c r="B127" s="326"/>
      <c r="C127" s="285" t="s">
        <v>535</v>
      </c>
      <c r="D127" s="285"/>
      <c r="E127" s="285"/>
      <c r="F127" s="306" t="s">
        <v>530</v>
      </c>
      <c r="G127" s="285"/>
      <c r="H127" s="285" t="s">
        <v>536</v>
      </c>
      <c r="I127" s="285" t="s">
        <v>526</v>
      </c>
      <c r="J127" s="285">
        <v>15</v>
      </c>
      <c r="K127" s="328"/>
    </row>
    <row r="128" spans="2:11" ht="15" customHeight="1">
      <c r="B128" s="326"/>
      <c r="C128" s="308" t="s">
        <v>537</v>
      </c>
      <c r="D128" s="308"/>
      <c r="E128" s="308"/>
      <c r="F128" s="309" t="s">
        <v>530</v>
      </c>
      <c r="G128" s="308"/>
      <c r="H128" s="308" t="s">
        <v>538</v>
      </c>
      <c r="I128" s="308" t="s">
        <v>526</v>
      </c>
      <c r="J128" s="308">
        <v>15</v>
      </c>
      <c r="K128" s="328"/>
    </row>
    <row r="129" spans="2:11" ht="15" customHeight="1">
      <c r="B129" s="326"/>
      <c r="C129" s="308" t="s">
        <v>539</v>
      </c>
      <c r="D129" s="308"/>
      <c r="E129" s="308"/>
      <c r="F129" s="309" t="s">
        <v>530</v>
      </c>
      <c r="G129" s="308"/>
      <c r="H129" s="308" t="s">
        <v>540</v>
      </c>
      <c r="I129" s="308" t="s">
        <v>526</v>
      </c>
      <c r="J129" s="308">
        <v>20</v>
      </c>
      <c r="K129" s="328"/>
    </row>
    <row r="130" spans="2:11" ht="15" customHeight="1">
      <c r="B130" s="326"/>
      <c r="C130" s="308" t="s">
        <v>541</v>
      </c>
      <c r="D130" s="308"/>
      <c r="E130" s="308"/>
      <c r="F130" s="309" t="s">
        <v>530</v>
      </c>
      <c r="G130" s="308"/>
      <c r="H130" s="308" t="s">
        <v>542</v>
      </c>
      <c r="I130" s="308" t="s">
        <v>526</v>
      </c>
      <c r="J130" s="308">
        <v>20</v>
      </c>
      <c r="K130" s="328"/>
    </row>
    <row r="131" spans="2:11" ht="15" customHeight="1">
      <c r="B131" s="326"/>
      <c r="C131" s="285" t="s">
        <v>529</v>
      </c>
      <c r="D131" s="285"/>
      <c r="E131" s="285"/>
      <c r="F131" s="306" t="s">
        <v>530</v>
      </c>
      <c r="G131" s="285"/>
      <c r="H131" s="285" t="s">
        <v>563</v>
      </c>
      <c r="I131" s="285" t="s">
        <v>526</v>
      </c>
      <c r="J131" s="285">
        <v>50</v>
      </c>
      <c r="K131" s="328"/>
    </row>
    <row r="132" spans="2:11" ht="15" customHeight="1">
      <c r="B132" s="326"/>
      <c r="C132" s="285" t="s">
        <v>543</v>
      </c>
      <c r="D132" s="285"/>
      <c r="E132" s="285"/>
      <c r="F132" s="306" t="s">
        <v>530</v>
      </c>
      <c r="G132" s="285"/>
      <c r="H132" s="285" t="s">
        <v>563</v>
      </c>
      <c r="I132" s="285" t="s">
        <v>526</v>
      </c>
      <c r="J132" s="285">
        <v>50</v>
      </c>
      <c r="K132" s="328"/>
    </row>
    <row r="133" spans="2:11" ht="15" customHeight="1">
      <c r="B133" s="326"/>
      <c r="C133" s="285" t="s">
        <v>549</v>
      </c>
      <c r="D133" s="285"/>
      <c r="E133" s="285"/>
      <c r="F133" s="306" t="s">
        <v>530</v>
      </c>
      <c r="G133" s="285"/>
      <c r="H133" s="285" t="s">
        <v>563</v>
      </c>
      <c r="I133" s="285" t="s">
        <v>526</v>
      </c>
      <c r="J133" s="285">
        <v>50</v>
      </c>
      <c r="K133" s="328"/>
    </row>
    <row r="134" spans="2:11" ht="15" customHeight="1">
      <c r="B134" s="326"/>
      <c r="C134" s="285" t="s">
        <v>551</v>
      </c>
      <c r="D134" s="285"/>
      <c r="E134" s="285"/>
      <c r="F134" s="306" t="s">
        <v>530</v>
      </c>
      <c r="G134" s="285"/>
      <c r="H134" s="285" t="s">
        <v>563</v>
      </c>
      <c r="I134" s="285" t="s">
        <v>526</v>
      </c>
      <c r="J134" s="285">
        <v>50</v>
      </c>
      <c r="K134" s="328"/>
    </row>
    <row r="135" spans="2:11" ht="15" customHeight="1">
      <c r="B135" s="326"/>
      <c r="C135" s="285" t="s">
        <v>120</v>
      </c>
      <c r="D135" s="285"/>
      <c r="E135" s="285"/>
      <c r="F135" s="306" t="s">
        <v>530</v>
      </c>
      <c r="G135" s="285"/>
      <c r="H135" s="285" t="s">
        <v>576</v>
      </c>
      <c r="I135" s="285" t="s">
        <v>526</v>
      </c>
      <c r="J135" s="285">
        <v>255</v>
      </c>
      <c r="K135" s="328"/>
    </row>
    <row r="136" spans="2:11" ht="15" customHeight="1">
      <c r="B136" s="326"/>
      <c r="C136" s="285" t="s">
        <v>553</v>
      </c>
      <c r="D136" s="285"/>
      <c r="E136" s="285"/>
      <c r="F136" s="306" t="s">
        <v>524</v>
      </c>
      <c r="G136" s="285"/>
      <c r="H136" s="285" t="s">
        <v>577</v>
      </c>
      <c r="I136" s="285" t="s">
        <v>555</v>
      </c>
      <c r="J136" s="285"/>
      <c r="K136" s="328"/>
    </row>
    <row r="137" spans="2:11" ht="15" customHeight="1">
      <c r="B137" s="326"/>
      <c r="C137" s="285" t="s">
        <v>556</v>
      </c>
      <c r="D137" s="285"/>
      <c r="E137" s="285"/>
      <c r="F137" s="306" t="s">
        <v>524</v>
      </c>
      <c r="G137" s="285"/>
      <c r="H137" s="285" t="s">
        <v>578</v>
      </c>
      <c r="I137" s="285" t="s">
        <v>558</v>
      </c>
      <c r="J137" s="285"/>
      <c r="K137" s="328"/>
    </row>
    <row r="138" spans="2:11" ht="15" customHeight="1">
      <c r="B138" s="326"/>
      <c r="C138" s="285" t="s">
        <v>559</v>
      </c>
      <c r="D138" s="285"/>
      <c r="E138" s="285"/>
      <c r="F138" s="306" t="s">
        <v>524</v>
      </c>
      <c r="G138" s="285"/>
      <c r="H138" s="285" t="s">
        <v>559</v>
      </c>
      <c r="I138" s="285" t="s">
        <v>558</v>
      </c>
      <c r="J138" s="285"/>
      <c r="K138" s="328"/>
    </row>
    <row r="139" spans="2:11" ht="15" customHeight="1">
      <c r="B139" s="326"/>
      <c r="C139" s="285" t="s">
        <v>41</v>
      </c>
      <c r="D139" s="285"/>
      <c r="E139" s="285"/>
      <c r="F139" s="306" t="s">
        <v>524</v>
      </c>
      <c r="G139" s="285"/>
      <c r="H139" s="285" t="s">
        <v>579</v>
      </c>
      <c r="I139" s="285" t="s">
        <v>558</v>
      </c>
      <c r="J139" s="285"/>
      <c r="K139" s="328"/>
    </row>
    <row r="140" spans="2:11" ht="15" customHeight="1">
      <c r="B140" s="326"/>
      <c r="C140" s="285" t="s">
        <v>580</v>
      </c>
      <c r="D140" s="285"/>
      <c r="E140" s="285"/>
      <c r="F140" s="306" t="s">
        <v>524</v>
      </c>
      <c r="G140" s="285"/>
      <c r="H140" s="285" t="s">
        <v>581</v>
      </c>
      <c r="I140" s="285" t="s">
        <v>558</v>
      </c>
      <c r="J140" s="285"/>
      <c r="K140" s="328"/>
    </row>
    <row r="141" spans="2:11" ht="15" customHeight="1">
      <c r="B141" s="329"/>
      <c r="C141" s="330"/>
      <c r="D141" s="330"/>
      <c r="E141" s="330"/>
      <c r="F141" s="330"/>
      <c r="G141" s="330"/>
      <c r="H141" s="330"/>
      <c r="I141" s="330"/>
      <c r="J141" s="330"/>
      <c r="K141" s="331"/>
    </row>
    <row r="142" spans="2:11" ht="18.75" customHeight="1">
      <c r="B142" s="281"/>
      <c r="C142" s="281"/>
      <c r="D142" s="281"/>
      <c r="E142" s="281"/>
      <c r="F142" s="318"/>
      <c r="G142" s="281"/>
      <c r="H142" s="281"/>
      <c r="I142" s="281"/>
      <c r="J142" s="281"/>
      <c r="K142" s="281"/>
    </row>
    <row r="143" spans="2:11" ht="18.75" customHeight="1">
      <c r="B143" s="292"/>
      <c r="C143" s="292"/>
      <c r="D143" s="292"/>
      <c r="E143" s="292"/>
      <c r="F143" s="292"/>
      <c r="G143" s="292"/>
      <c r="H143" s="292"/>
      <c r="I143" s="292"/>
      <c r="J143" s="292"/>
      <c r="K143" s="292"/>
    </row>
    <row r="144" spans="2:11" ht="7.5" customHeight="1">
      <c r="B144" s="293"/>
      <c r="C144" s="294"/>
      <c r="D144" s="294"/>
      <c r="E144" s="294"/>
      <c r="F144" s="294"/>
      <c r="G144" s="294"/>
      <c r="H144" s="294"/>
      <c r="I144" s="294"/>
      <c r="J144" s="294"/>
      <c r="K144" s="295"/>
    </row>
    <row r="145" spans="2:11" ht="45" customHeight="1">
      <c r="B145" s="296"/>
      <c r="C145" s="297" t="s">
        <v>582</v>
      </c>
      <c r="D145" s="297"/>
      <c r="E145" s="297"/>
      <c r="F145" s="297"/>
      <c r="G145" s="297"/>
      <c r="H145" s="297"/>
      <c r="I145" s="297"/>
      <c r="J145" s="297"/>
      <c r="K145" s="298"/>
    </row>
    <row r="146" spans="2:11" ht="17.25" customHeight="1">
      <c r="B146" s="296"/>
      <c r="C146" s="299" t="s">
        <v>518</v>
      </c>
      <c r="D146" s="299"/>
      <c r="E146" s="299"/>
      <c r="F146" s="299" t="s">
        <v>519</v>
      </c>
      <c r="G146" s="300"/>
      <c r="H146" s="299" t="s">
        <v>115</v>
      </c>
      <c r="I146" s="299" t="s">
        <v>60</v>
      </c>
      <c r="J146" s="299" t="s">
        <v>520</v>
      </c>
      <c r="K146" s="298"/>
    </row>
    <row r="147" spans="2:11" ht="17.25" customHeight="1">
      <c r="B147" s="296"/>
      <c r="C147" s="301" t="s">
        <v>521</v>
      </c>
      <c r="D147" s="301"/>
      <c r="E147" s="301"/>
      <c r="F147" s="302" t="s">
        <v>522</v>
      </c>
      <c r="G147" s="303"/>
      <c r="H147" s="301"/>
      <c r="I147" s="301"/>
      <c r="J147" s="301" t="s">
        <v>523</v>
      </c>
      <c r="K147" s="298"/>
    </row>
    <row r="148" spans="2:11" ht="5.25" customHeight="1">
      <c r="B148" s="307"/>
      <c r="C148" s="304"/>
      <c r="D148" s="304"/>
      <c r="E148" s="304"/>
      <c r="F148" s="304"/>
      <c r="G148" s="305"/>
      <c r="H148" s="304"/>
      <c r="I148" s="304"/>
      <c r="J148" s="304"/>
      <c r="K148" s="328"/>
    </row>
    <row r="149" spans="2:11" ht="15" customHeight="1">
      <c r="B149" s="307"/>
      <c r="C149" s="332" t="s">
        <v>527</v>
      </c>
      <c r="D149" s="285"/>
      <c r="E149" s="285"/>
      <c r="F149" s="333" t="s">
        <v>524</v>
      </c>
      <c r="G149" s="285"/>
      <c r="H149" s="332" t="s">
        <v>563</v>
      </c>
      <c r="I149" s="332" t="s">
        <v>526</v>
      </c>
      <c r="J149" s="332">
        <v>120</v>
      </c>
      <c r="K149" s="328"/>
    </row>
    <row r="150" spans="2:11" ht="15" customHeight="1">
      <c r="B150" s="307"/>
      <c r="C150" s="332" t="s">
        <v>572</v>
      </c>
      <c r="D150" s="285"/>
      <c r="E150" s="285"/>
      <c r="F150" s="333" t="s">
        <v>524</v>
      </c>
      <c r="G150" s="285"/>
      <c r="H150" s="332" t="s">
        <v>583</v>
      </c>
      <c r="I150" s="332" t="s">
        <v>526</v>
      </c>
      <c r="J150" s="332" t="s">
        <v>574</v>
      </c>
      <c r="K150" s="328"/>
    </row>
    <row r="151" spans="2:11" ht="15" customHeight="1">
      <c r="B151" s="307"/>
      <c r="C151" s="332" t="s">
        <v>473</v>
      </c>
      <c r="D151" s="285"/>
      <c r="E151" s="285"/>
      <c r="F151" s="333" t="s">
        <v>524</v>
      </c>
      <c r="G151" s="285"/>
      <c r="H151" s="332" t="s">
        <v>584</v>
      </c>
      <c r="I151" s="332" t="s">
        <v>526</v>
      </c>
      <c r="J151" s="332" t="s">
        <v>574</v>
      </c>
      <c r="K151" s="328"/>
    </row>
    <row r="152" spans="2:11" ht="15" customHeight="1">
      <c r="B152" s="307"/>
      <c r="C152" s="332" t="s">
        <v>529</v>
      </c>
      <c r="D152" s="285"/>
      <c r="E152" s="285"/>
      <c r="F152" s="333" t="s">
        <v>530</v>
      </c>
      <c r="G152" s="285"/>
      <c r="H152" s="332" t="s">
        <v>563</v>
      </c>
      <c r="I152" s="332" t="s">
        <v>526</v>
      </c>
      <c r="J152" s="332">
        <v>50</v>
      </c>
      <c r="K152" s="328"/>
    </row>
    <row r="153" spans="2:11" ht="15" customHeight="1">
      <c r="B153" s="307"/>
      <c r="C153" s="332" t="s">
        <v>532</v>
      </c>
      <c r="D153" s="285"/>
      <c r="E153" s="285"/>
      <c r="F153" s="333" t="s">
        <v>524</v>
      </c>
      <c r="G153" s="285"/>
      <c r="H153" s="332" t="s">
        <v>563</v>
      </c>
      <c r="I153" s="332" t="s">
        <v>534</v>
      </c>
      <c r="J153" s="332"/>
      <c r="K153" s="328"/>
    </row>
    <row r="154" spans="2:11" ht="15" customHeight="1">
      <c r="B154" s="307"/>
      <c r="C154" s="332" t="s">
        <v>543</v>
      </c>
      <c r="D154" s="285"/>
      <c r="E154" s="285"/>
      <c r="F154" s="333" t="s">
        <v>530</v>
      </c>
      <c r="G154" s="285"/>
      <c r="H154" s="332" t="s">
        <v>563</v>
      </c>
      <c r="I154" s="332" t="s">
        <v>526</v>
      </c>
      <c r="J154" s="332">
        <v>50</v>
      </c>
      <c r="K154" s="328"/>
    </row>
    <row r="155" spans="2:11" ht="15" customHeight="1">
      <c r="B155" s="307"/>
      <c r="C155" s="332" t="s">
        <v>551</v>
      </c>
      <c r="D155" s="285"/>
      <c r="E155" s="285"/>
      <c r="F155" s="333" t="s">
        <v>530</v>
      </c>
      <c r="G155" s="285"/>
      <c r="H155" s="332" t="s">
        <v>563</v>
      </c>
      <c r="I155" s="332" t="s">
        <v>526</v>
      </c>
      <c r="J155" s="332">
        <v>50</v>
      </c>
      <c r="K155" s="328"/>
    </row>
    <row r="156" spans="2:11" ht="15" customHeight="1">
      <c r="B156" s="307"/>
      <c r="C156" s="332" t="s">
        <v>549</v>
      </c>
      <c r="D156" s="285"/>
      <c r="E156" s="285"/>
      <c r="F156" s="333" t="s">
        <v>530</v>
      </c>
      <c r="G156" s="285"/>
      <c r="H156" s="332" t="s">
        <v>563</v>
      </c>
      <c r="I156" s="332" t="s">
        <v>526</v>
      </c>
      <c r="J156" s="332">
        <v>50</v>
      </c>
      <c r="K156" s="328"/>
    </row>
    <row r="157" spans="2:11" ht="15" customHeight="1">
      <c r="B157" s="307"/>
      <c r="C157" s="332" t="s">
        <v>97</v>
      </c>
      <c r="D157" s="285"/>
      <c r="E157" s="285"/>
      <c r="F157" s="333" t="s">
        <v>524</v>
      </c>
      <c r="G157" s="285"/>
      <c r="H157" s="332" t="s">
        <v>585</v>
      </c>
      <c r="I157" s="332" t="s">
        <v>526</v>
      </c>
      <c r="J157" s="332" t="s">
        <v>586</v>
      </c>
      <c r="K157" s="328"/>
    </row>
    <row r="158" spans="2:11" ht="15" customHeight="1">
      <c r="B158" s="307"/>
      <c r="C158" s="332" t="s">
        <v>587</v>
      </c>
      <c r="D158" s="285"/>
      <c r="E158" s="285"/>
      <c r="F158" s="333" t="s">
        <v>524</v>
      </c>
      <c r="G158" s="285"/>
      <c r="H158" s="332" t="s">
        <v>588</v>
      </c>
      <c r="I158" s="332" t="s">
        <v>558</v>
      </c>
      <c r="J158" s="332"/>
      <c r="K158" s="328"/>
    </row>
    <row r="159" spans="2:11" ht="15" customHeight="1">
      <c r="B159" s="334"/>
      <c r="C159" s="316"/>
      <c r="D159" s="316"/>
      <c r="E159" s="316"/>
      <c r="F159" s="316"/>
      <c r="G159" s="316"/>
      <c r="H159" s="316"/>
      <c r="I159" s="316"/>
      <c r="J159" s="316"/>
      <c r="K159" s="335"/>
    </row>
    <row r="160" spans="2:11" ht="18.75" customHeight="1">
      <c r="B160" s="281"/>
      <c r="C160" s="285"/>
      <c r="D160" s="285"/>
      <c r="E160" s="285"/>
      <c r="F160" s="306"/>
      <c r="G160" s="285"/>
      <c r="H160" s="285"/>
      <c r="I160" s="285"/>
      <c r="J160" s="285"/>
      <c r="K160" s="281"/>
    </row>
    <row r="161" spans="2:11" ht="18.75" customHeight="1">
      <c r="B161" s="292"/>
      <c r="C161" s="292"/>
      <c r="D161" s="292"/>
      <c r="E161" s="292"/>
      <c r="F161" s="292"/>
      <c r="G161" s="292"/>
      <c r="H161" s="292"/>
      <c r="I161" s="292"/>
      <c r="J161" s="292"/>
      <c r="K161" s="292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275" t="s">
        <v>589</v>
      </c>
      <c r="D163" s="275"/>
      <c r="E163" s="275"/>
      <c r="F163" s="275"/>
      <c r="G163" s="275"/>
      <c r="H163" s="275"/>
      <c r="I163" s="275"/>
      <c r="J163" s="275"/>
      <c r="K163" s="276"/>
    </row>
    <row r="164" spans="2:11" ht="17.25" customHeight="1">
      <c r="B164" s="274"/>
      <c r="C164" s="299" t="s">
        <v>518</v>
      </c>
      <c r="D164" s="299"/>
      <c r="E164" s="299"/>
      <c r="F164" s="299" t="s">
        <v>519</v>
      </c>
      <c r="G164" s="336"/>
      <c r="H164" s="337" t="s">
        <v>115</v>
      </c>
      <c r="I164" s="337" t="s">
        <v>60</v>
      </c>
      <c r="J164" s="299" t="s">
        <v>520</v>
      </c>
      <c r="K164" s="276"/>
    </row>
    <row r="165" spans="2:11" ht="17.25" customHeight="1">
      <c r="B165" s="277"/>
      <c r="C165" s="301" t="s">
        <v>521</v>
      </c>
      <c r="D165" s="301"/>
      <c r="E165" s="301"/>
      <c r="F165" s="302" t="s">
        <v>522</v>
      </c>
      <c r="G165" s="338"/>
      <c r="H165" s="339"/>
      <c r="I165" s="339"/>
      <c r="J165" s="301" t="s">
        <v>523</v>
      </c>
      <c r="K165" s="279"/>
    </row>
    <row r="166" spans="2:11" ht="5.25" customHeight="1">
      <c r="B166" s="307"/>
      <c r="C166" s="304"/>
      <c r="D166" s="304"/>
      <c r="E166" s="304"/>
      <c r="F166" s="304"/>
      <c r="G166" s="305"/>
      <c r="H166" s="304"/>
      <c r="I166" s="304"/>
      <c r="J166" s="304"/>
      <c r="K166" s="328"/>
    </row>
    <row r="167" spans="2:11" ht="15" customHeight="1">
      <c r="B167" s="307"/>
      <c r="C167" s="285" t="s">
        <v>527</v>
      </c>
      <c r="D167" s="285"/>
      <c r="E167" s="285"/>
      <c r="F167" s="306" t="s">
        <v>524</v>
      </c>
      <c r="G167" s="285"/>
      <c r="H167" s="285" t="s">
        <v>563</v>
      </c>
      <c r="I167" s="285" t="s">
        <v>526</v>
      </c>
      <c r="J167" s="285">
        <v>120</v>
      </c>
      <c r="K167" s="328"/>
    </row>
    <row r="168" spans="2:11" ht="15" customHeight="1">
      <c r="B168" s="307"/>
      <c r="C168" s="285" t="s">
        <v>572</v>
      </c>
      <c r="D168" s="285"/>
      <c r="E168" s="285"/>
      <c r="F168" s="306" t="s">
        <v>524</v>
      </c>
      <c r="G168" s="285"/>
      <c r="H168" s="285" t="s">
        <v>573</v>
      </c>
      <c r="I168" s="285" t="s">
        <v>526</v>
      </c>
      <c r="J168" s="285" t="s">
        <v>574</v>
      </c>
      <c r="K168" s="328"/>
    </row>
    <row r="169" spans="2:11" ht="15" customHeight="1">
      <c r="B169" s="307"/>
      <c r="C169" s="285" t="s">
        <v>473</v>
      </c>
      <c r="D169" s="285"/>
      <c r="E169" s="285"/>
      <c r="F169" s="306" t="s">
        <v>524</v>
      </c>
      <c r="G169" s="285"/>
      <c r="H169" s="285" t="s">
        <v>590</v>
      </c>
      <c r="I169" s="285" t="s">
        <v>526</v>
      </c>
      <c r="J169" s="285" t="s">
        <v>574</v>
      </c>
      <c r="K169" s="328"/>
    </row>
    <row r="170" spans="2:11" ht="15" customHeight="1">
      <c r="B170" s="307"/>
      <c r="C170" s="285" t="s">
        <v>529</v>
      </c>
      <c r="D170" s="285"/>
      <c r="E170" s="285"/>
      <c r="F170" s="306" t="s">
        <v>530</v>
      </c>
      <c r="G170" s="285"/>
      <c r="H170" s="285" t="s">
        <v>590</v>
      </c>
      <c r="I170" s="285" t="s">
        <v>526</v>
      </c>
      <c r="J170" s="285">
        <v>50</v>
      </c>
      <c r="K170" s="328"/>
    </row>
    <row r="171" spans="2:11" ht="15" customHeight="1">
      <c r="B171" s="307"/>
      <c r="C171" s="285" t="s">
        <v>532</v>
      </c>
      <c r="D171" s="285"/>
      <c r="E171" s="285"/>
      <c r="F171" s="306" t="s">
        <v>524</v>
      </c>
      <c r="G171" s="285"/>
      <c r="H171" s="285" t="s">
        <v>590</v>
      </c>
      <c r="I171" s="285" t="s">
        <v>534</v>
      </c>
      <c r="J171" s="285"/>
      <c r="K171" s="328"/>
    </row>
    <row r="172" spans="2:11" ht="15" customHeight="1">
      <c r="B172" s="307"/>
      <c r="C172" s="285" t="s">
        <v>543</v>
      </c>
      <c r="D172" s="285"/>
      <c r="E172" s="285"/>
      <c r="F172" s="306" t="s">
        <v>530</v>
      </c>
      <c r="G172" s="285"/>
      <c r="H172" s="285" t="s">
        <v>590</v>
      </c>
      <c r="I172" s="285" t="s">
        <v>526</v>
      </c>
      <c r="J172" s="285">
        <v>50</v>
      </c>
      <c r="K172" s="328"/>
    </row>
    <row r="173" spans="2:11" ht="15" customHeight="1">
      <c r="B173" s="307"/>
      <c r="C173" s="285" t="s">
        <v>551</v>
      </c>
      <c r="D173" s="285"/>
      <c r="E173" s="285"/>
      <c r="F173" s="306" t="s">
        <v>530</v>
      </c>
      <c r="G173" s="285"/>
      <c r="H173" s="285" t="s">
        <v>590</v>
      </c>
      <c r="I173" s="285" t="s">
        <v>526</v>
      </c>
      <c r="J173" s="285">
        <v>50</v>
      </c>
      <c r="K173" s="328"/>
    </row>
    <row r="174" spans="2:11" ht="15" customHeight="1">
      <c r="B174" s="307"/>
      <c r="C174" s="285" t="s">
        <v>549</v>
      </c>
      <c r="D174" s="285"/>
      <c r="E174" s="285"/>
      <c r="F174" s="306" t="s">
        <v>530</v>
      </c>
      <c r="G174" s="285"/>
      <c r="H174" s="285" t="s">
        <v>590</v>
      </c>
      <c r="I174" s="285" t="s">
        <v>526</v>
      </c>
      <c r="J174" s="285">
        <v>50</v>
      </c>
      <c r="K174" s="328"/>
    </row>
    <row r="175" spans="2:11" ht="15" customHeight="1">
      <c r="B175" s="307"/>
      <c r="C175" s="285" t="s">
        <v>114</v>
      </c>
      <c r="D175" s="285"/>
      <c r="E175" s="285"/>
      <c r="F175" s="306" t="s">
        <v>524</v>
      </c>
      <c r="G175" s="285"/>
      <c r="H175" s="285" t="s">
        <v>591</v>
      </c>
      <c r="I175" s="285" t="s">
        <v>592</v>
      </c>
      <c r="J175" s="285"/>
      <c r="K175" s="328"/>
    </row>
    <row r="176" spans="2:11" ht="15" customHeight="1">
      <c r="B176" s="307"/>
      <c r="C176" s="285" t="s">
        <v>60</v>
      </c>
      <c r="D176" s="285"/>
      <c r="E176" s="285"/>
      <c r="F176" s="306" t="s">
        <v>524</v>
      </c>
      <c r="G176" s="285"/>
      <c r="H176" s="285" t="s">
        <v>593</v>
      </c>
      <c r="I176" s="285" t="s">
        <v>594</v>
      </c>
      <c r="J176" s="285">
        <v>1</v>
      </c>
      <c r="K176" s="328"/>
    </row>
    <row r="177" spans="2:11" ht="15" customHeight="1">
      <c r="B177" s="307"/>
      <c r="C177" s="285" t="s">
        <v>56</v>
      </c>
      <c r="D177" s="285"/>
      <c r="E177" s="285"/>
      <c r="F177" s="306" t="s">
        <v>524</v>
      </c>
      <c r="G177" s="285"/>
      <c r="H177" s="285" t="s">
        <v>595</v>
      </c>
      <c r="I177" s="285" t="s">
        <v>526</v>
      </c>
      <c r="J177" s="285">
        <v>20</v>
      </c>
      <c r="K177" s="328"/>
    </row>
    <row r="178" spans="2:11" ht="15" customHeight="1">
      <c r="B178" s="307"/>
      <c r="C178" s="285" t="s">
        <v>115</v>
      </c>
      <c r="D178" s="285"/>
      <c r="E178" s="285"/>
      <c r="F178" s="306" t="s">
        <v>524</v>
      </c>
      <c r="G178" s="285"/>
      <c r="H178" s="285" t="s">
        <v>596</v>
      </c>
      <c r="I178" s="285" t="s">
        <v>526</v>
      </c>
      <c r="J178" s="285">
        <v>255</v>
      </c>
      <c r="K178" s="328"/>
    </row>
    <row r="179" spans="2:11" ht="15" customHeight="1">
      <c r="B179" s="307"/>
      <c r="C179" s="285" t="s">
        <v>116</v>
      </c>
      <c r="D179" s="285"/>
      <c r="E179" s="285"/>
      <c r="F179" s="306" t="s">
        <v>524</v>
      </c>
      <c r="G179" s="285"/>
      <c r="H179" s="285" t="s">
        <v>489</v>
      </c>
      <c r="I179" s="285" t="s">
        <v>526</v>
      </c>
      <c r="J179" s="285">
        <v>10</v>
      </c>
      <c r="K179" s="328"/>
    </row>
    <row r="180" spans="2:11" ht="15" customHeight="1">
      <c r="B180" s="307"/>
      <c r="C180" s="285" t="s">
        <v>117</v>
      </c>
      <c r="D180" s="285"/>
      <c r="E180" s="285"/>
      <c r="F180" s="306" t="s">
        <v>524</v>
      </c>
      <c r="G180" s="285"/>
      <c r="H180" s="285" t="s">
        <v>597</v>
      </c>
      <c r="I180" s="285" t="s">
        <v>558</v>
      </c>
      <c r="J180" s="285"/>
      <c r="K180" s="328"/>
    </row>
    <row r="181" spans="2:11" ht="15" customHeight="1">
      <c r="B181" s="307"/>
      <c r="C181" s="285" t="s">
        <v>598</v>
      </c>
      <c r="D181" s="285"/>
      <c r="E181" s="285"/>
      <c r="F181" s="306" t="s">
        <v>524</v>
      </c>
      <c r="G181" s="285"/>
      <c r="H181" s="285" t="s">
        <v>599</v>
      </c>
      <c r="I181" s="285" t="s">
        <v>558</v>
      </c>
      <c r="J181" s="285"/>
      <c r="K181" s="328"/>
    </row>
    <row r="182" spans="2:11" ht="15" customHeight="1">
      <c r="B182" s="307"/>
      <c r="C182" s="285" t="s">
        <v>587</v>
      </c>
      <c r="D182" s="285"/>
      <c r="E182" s="285"/>
      <c r="F182" s="306" t="s">
        <v>524</v>
      </c>
      <c r="G182" s="285"/>
      <c r="H182" s="285" t="s">
        <v>600</v>
      </c>
      <c r="I182" s="285" t="s">
        <v>558</v>
      </c>
      <c r="J182" s="285"/>
      <c r="K182" s="328"/>
    </row>
    <row r="183" spans="2:11" ht="15" customHeight="1">
      <c r="B183" s="307"/>
      <c r="C183" s="285" t="s">
        <v>119</v>
      </c>
      <c r="D183" s="285"/>
      <c r="E183" s="285"/>
      <c r="F183" s="306" t="s">
        <v>530</v>
      </c>
      <c r="G183" s="285"/>
      <c r="H183" s="285" t="s">
        <v>601</v>
      </c>
      <c r="I183" s="285" t="s">
        <v>526</v>
      </c>
      <c r="J183" s="285">
        <v>50</v>
      </c>
      <c r="K183" s="328"/>
    </row>
    <row r="184" spans="2:11" ht="15" customHeight="1">
      <c r="B184" s="307"/>
      <c r="C184" s="285" t="s">
        <v>602</v>
      </c>
      <c r="D184" s="285"/>
      <c r="E184" s="285"/>
      <c r="F184" s="306" t="s">
        <v>530</v>
      </c>
      <c r="G184" s="285"/>
      <c r="H184" s="285" t="s">
        <v>603</v>
      </c>
      <c r="I184" s="285" t="s">
        <v>604</v>
      </c>
      <c r="J184" s="285"/>
      <c r="K184" s="328"/>
    </row>
    <row r="185" spans="2:11" ht="15" customHeight="1">
      <c r="B185" s="307"/>
      <c r="C185" s="285" t="s">
        <v>605</v>
      </c>
      <c r="D185" s="285"/>
      <c r="E185" s="285"/>
      <c r="F185" s="306" t="s">
        <v>530</v>
      </c>
      <c r="G185" s="285"/>
      <c r="H185" s="285" t="s">
        <v>606</v>
      </c>
      <c r="I185" s="285" t="s">
        <v>604</v>
      </c>
      <c r="J185" s="285"/>
      <c r="K185" s="328"/>
    </row>
    <row r="186" spans="2:11" ht="15" customHeight="1">
      <c r="B186" s="307"/>
      <c r="C186" s="285" t="s">
        <v>607</v>
      </c>
      <c r="D186" s="285"/>
      <c r="E186" s="285"/>
      <c r="F186" s="306" t="s">
        <v>530</v>
      </c>
      <c r="G186" s="285"/>
      <c r="H186" s="285" t="s">
        <v>608</v>
      </c>
      <c r="I186" s="285" t="s">
        <v>604</v>
      </c>
      <c r="J186" s="285"/>
      <c r="K186" s="328"/>
    </row>
    <row r="187" spans="2:11" ht="15" customHeight="1">
      <c r="B187" s="307"/>
      <c r="C187" s="340" t="s">
        <v>609</v>
      </c>
      <c r="D187" s="285"/>
      <c r="E187" s="285"/>
      <c r="F187" s="306" t="s">
        <v>530</v>
      </c>
      <c r="G187" s="285"/>
      <c r="H187" s="285" t="s">
        <v>610</v>
      </c>
      <c r="I187" s="285" t="s">
        <v>611</v>
      </c>
      <c r="J187" s="341" t="s">
        <v>612</v>
      </c>
      <c r="K187" s="328"/>
    </row>
    <row r="188" spans="2:11" ht="15" customHeight="1">
      <c r="B188" s="307"/>
      <c r="C188" s="291" t="s">
        <v>45</v>
      </c>
      <c r="D188" s="285"/>
      <c r="E188" s="285"/>
      <c r="F188" s="306" t="s">
        <v>524</v>
      </c>
      <c r="G188" s="285"/>
      <c r="H188" s="281" t="s">
        <v>613</v>
      </c>
      <c r="I188" s="285" t="s">
        <v>614</v>
      </c>
      <c r="J188" s="285"/>
      <c r="K188" s="328"/>
    </row>
    <row r="189" spans="2:11" ht="15" customHeight="1">
      <c r="B189" s="307"/>
      <c r="C189" s="291" t="s">
        <v>615</v>
      </c>
      <c r="D189" s="285"/>
      <c r="E189" s="285"/>
      <c r="F189" s="306" t="s">
        <v>524</v>
      </c>
      <c r="G189" s="285"/>
      <c r="H189" s="285" t="s">
        <v>616</v>
      </c>
      <c r="I189" s="285" t="s">
        <v>558</v>
      </c>
      <c r="J189" s="285"/>
      <c r="K189" s="328"/>
    </row>
    <row r="190" spans="2:11" ht="15" customHeight="1">
      <c r="B190" s="307"/>
      <c r="C190" s="291" t="s">
        <v>617</v>
      </c>
      <c r="D190" s="285"/>
      <c r="E190" s="285"/>
      <c r="F190" s="306" t="s">
        <v>524</v>
      </c>
      <c r="G190" s="285"/>
      <c r="H190" s="285" t="s">
        <v>618</v>
      </c>
      <c r="I190" s="285" t="s">
        <v>558</v>
      </c>
      <c r="J190" s="285"/>
      <c r="K190" s="328"/>
    </row>
    <row r="191" spans="2:11" ht="15" customHeight="1">
      <c r="B191" s="307"/>
      <c r="C191" s="291" t="s">
        <v>619</v>
      </c>
      <c r="D191" s="285"/>
      <c r="E191" s="285"/>
      <c r="F191" s="306" t="s">
        <v>530</v>
      </c>
      <c r="G191" s="285"/>
      <c r="H191" s="285" t="s">
        <v>620</v>
      </c>
      <c r="I191" s="285" t="s">
        <v>558</v>
      </c>
      <c r="J191" s="285"/>
      <c r="K191" s="328"/>
    </row>
    <row r="192" spans="2:11" ht="15" customHeight="1">
      <c r="B192" s="334"/>
      <c r="C192" s="342"/>
      <c r="D192" s="316"/>
      <c r="E192" s="316"/>
      <c r="F192" s="316"/>
      <c r="G192" s="316"/>
      <c r="H192" s="316"/>
      <c r="I192" s="316"/>
      <c r="J192" s="316"/>
      <c r="K192" s="335"/>
    </row>
    <row r="193" spans="2:11" ht="18.75" customHeight="1">
      <c r="B193" s="281"/>
      <c r="C193" s="285"/>
      <c r="D193" s="285"/>
      <c r="E193" s="285"/>
      <c r="F193" s="306"/>
      <c r="G193" s="285"/>
      <c r="H193" s="285"/>
      <c r="I193" s="285"/>
      <c r="J193" s="285"/>
      <c r="K193" s="281"/>
    </row>
    <row r="194" spans="2:11" ht="18.75" customHeight="1">
      <c r="B194" s="281"/>
      <c r="C194" s="285"/>
      <c r="D194" s="285"/>
      <c r="E194" s="285"/>
      <c r="F194" s="306"/>
      <c r="G194" s="285"/>
      <c r="H194" s="285"/>
      <c r="I194" s="285"/>
      <c r="J194" s="285"/>
      <c r="K194" s="281"/>
    </row>
    <row r="195" spans="2:11" ht="18.75" customHeight="1">
      <c r="B195" s="292"/>
      <c r="C195" s="292"/>
      <c r="D195" s="292"/>
      <c r="E195" s="292"/>
      <c r="F195" s="292"/>
      <c r="G195" s="292"/>
      <c r="H195" s="292"/>
      <c r="I195" s="292"/>
      <c r="J195" s="292"/>
      <c r="K195" s="292"/>
    </row>
    <row r="196" spans="2:11" ht="13.5">
      <c r="B196" s="271"/>
      <c r="C196" s="272"/>
      <c r="D196" s="272"/>
      <c r="E196" s="272"/>
      <c r="F196" s="272"/>
      <c r="G196" s="272"/>
      <c r="H196" s="272"/>
      <c r="I196" s="272"/>
      <c r="J196" s="272"/>
      <c r="K196" s="273"/>
    </row>
    <row r="197" spans="2:11" ht="21">
      <c r="B197" s="274"/>
      <c r="C197" s="275" t="s">
        <v>621</v>
      </c>
      <c r="D197" s="275"/>
      <c r="E197" s="275"/>
      <c r="F197" s="275"/>
      <c r="G197" s="275"/>
      <c r="H197" s="275"/>
      <c r="I197" s="275"/>
      <c r="J197" s="275"/>
      <c r="K197" s="276"/>
    </row>
    <row r="198" spans="2:11" ht="25.5" customHeight="1">
      <c r="B198" s="274"/>
      <c r="C198" s="343" t="s">
        <v>622</v>
      </c>
      <c r="D198" s="343"/>
      <c r="E198" s="343"/>
      <c r="F198" s="343" t="s">
        <v>623</v>
      </c>
      <c r="G198" s="344"/>
      <c r="H198" s="343" t="s">
        <v>624</v>
      </c>
      <c r="I198" s="343"/>
      <c r="J198" s="343"/>
      <c r="K198" s="276"/>
    </row>
    <row r="199" spans="2:11" ht="5.25" customHeight="1">
      <c r="B199" s="307"/>
      <c r="C199" s="304"/>
      <c r="D199" s="304"/>
      <c r="E199" s="304"/>
      <c r="F199" s="304"/>
      <c r="G199" s="285"/>
      <c r="H199" s="304"/>
      <c r="I199" s="304"/>
      <c r="J199" s="304"/>
      <c r="K199" s="328"/>
    </row>
    <row r="200" spans="2:11" ht="15" customHeight="1">
      <c r="B200" s="307"/>
      <c r="C200" s="285" t="s">
        <v>614</v>
      </c>
      <c r="D200" s="285"/>
      <c r="E200" s="285"/>
      <c r="F200" s="306" t="s">
        <v>46</v>
      </c>
      <c r="G200" s="285"/>
      <c r="H200" s="285" t="s">
        <v>625</v>
      </c>
      <c r="I200" s="285"/>
      <c r="J200" s="285"/>
      <c r="K200" s="328"/>
    </row>
    <row r="201" spans="2:11" ht="15" customHeight="1">
      <c r="B201" s="307"/>
      <c r="C201" s="313"/>
      <c r="D201" s="285"/>
      <c r="E201" s="285"/>
      <c r="F201" s="306" t="s">
        <v>47</v>
      </c>
      <c r="G201" s="285"/>
      <c r="H201" s="285" t="s">
        <v>626</v>
      </c>
      <c r="I201" s="285"/>
      <c r="J201" s="285"/>
      <c r="K201" s="328"/>
    </row>
    <row r="202" spans="2:11" ht="15" customHeight="1">
      <c r="B202" s="307"/>
      <c r="C202" s="313"/>
      <c r="D202" s="285"/>
      <c r="E202" s="285"/>
      <c r="F202" s="306" t="s">
        <v>50</v>
      </c>
      <c r="G202" s="285"/>
      <c r="H202" s="285" t="s">
        <v>627</v>
      </c>
      <c r="I202" s="285"/>
      <c r="J202" s="285"/>
      <c r="K202" s="328"/>
    </row>
    <row r="203" spans="2:11" ht="15" customHeight="1">
      <c r="B203" s="307"/>
      <c r="C203" s="285"/>
      <c r="D203" s="285"/>
      <c r="E203" s="285"/>
      <c r="F203" s="306" t="s">
        <v>48</v>
      </c>
      <c r="G203" s="285"/>
      <c r="H203" s="285" t="s">
        <v>628</v>
      </c>
      <c r="I203" s="285"/>
      <c r="J203" s="285"/>
      <c r="K203" s="328"/>
    </row>
    <row r="204" spans="2:11" ht="15" customHeight="1">
      <c r="B204" s="307"/>
      <c r="C204" s="285"/>
      <c r="D204" s="285"/>
      <c r="E204" s="285"/>
      <c r="F204" s="306" t="s">
        <v>49</v>
      </c>
      <c r="G204" s="285"/>
      <c r="H204" s="285" t="s">
        <v>629</v>
      </c>
      <c r="I204" s="285"/>
      <c r="J204" s="285"/>
      <c r="K204" s="328"/>
    </row>
    <row r="205" spans="2:11" ht="15" customHeight="1">
      <c r="B205" s="307"/>
      <c r="C205" s="285"/>
      <c r="D205" s="285"/>
      <c r="E205" s="285"/>
      <c r="F205" s="306"/>
      <c r="G205" s="285"/>
      <c r="H205" s="285"/>
      <c r="I205" s="285"/>
      <c r="J205" s="285"/>
      <c r="K205" s="328"/>
    </row>
    <row r="206" spans="2:11" ht="15" customHeight="1">
      <c r="B206" s="307"/>
      <c r="C206" s="285" t="s">
        <v>570</v>
      </c>
      <c r="D206" s="285"/>
      <c r="E206" s="285"/>
      <c r="F206" s="306" t="s">
        <v>82</v>
      </c>
      <c r="G206" s="285"/>
      <c r="H206" s="285" t="s">
        <v>630</v>
      </c>
      <c r="I206" s="285"/>
      <c r="J206" s="285"/>
      <c r="K206" s="328"/>
    </row>
    <row r="207" spans="2:11" ht="15" customHeight="1">
      <c r="B207" s="307"/>
      <c r="C207" s="313"/>
      <c r="D207" s="285"/>
      <c r="E207" s="285"/>
      <c r="F207" s="306" t="s">
        <v>469</v>
      </c>
      <c r="G207" s="285"/>
      <c r="H207" s="285" t="s">
        <v>470</v>
      </c>
      <c r="I207" s="285"/>
      <c r="J207" s="285"/>
      <c r="K207" s="328"/>
    </row>
    <row r="208" spans="2:11" ht="15" customHeight="1">
      <c r="B208" s="307"/>
      <c r="C208" s="285"/>
      <c r="D208" s="285"/>
      <c r="E208" s="285"/>
      <c r="F208" s="306" t="s">
        <v>467</v>
      </c>
      <c r="G208" s="285"/>
      <c r="H208" s="285" t="s">
        <v>631</v>
      </c>
      <c r="I208" s="285"/>
      <c r="J208" s="285"/>
      <c r="K208" s="328"/>
    </row>
    <row r="209" spans="2:11" ht="15" customHeight="1">
      <c r="B209" s="345"/>
      <c r="C209" s="313"/>
      <c r="D209" s="313"/>
      <c r="E209" s="313"/>
      <c r="F209" s="306" t="s">
        <v>84</v>
      </c>
      <c r="G209" s="291"/>
      <c r="H209" s="332" t="s">
        <v>85</v>
      </c>
      <c r="I209" s="332"/>
      <c r="J209" s="332"/>
      <c r="K209" s="346"/>
    </row>
    <row r="210" spans="2:11" ht="15" customHeight="1">
      <c r="B210" s="345"/>
      <c r="C210" s="313"/>
      <c r="D210" s="313"/>
      <c r="E210" s="313"/>
      <c r="F210" s="306" t="s">
        <v>471</v>
      </c>
      <c r="G210" s="291"/>
      <c r="H210" s="332" t="s">
        <v>632</v>
      </c>
      <c r="I210" s="332"/>
      <c r="J210" s="332"/>
      <c r="K210" s="346"/>
    </row>
    <row r="211" spans="2:11" ht="15" customHeight="1">
      <c r="B211" s="345"/>
      <c r="C211" s="313"/>
      <c r="D211" s="313"/>
      <c r="E211" s="313"/>
      <c r="F211" s="347"/>
      <c r="G211" s="291"/>
      <c r="H211" s="348"/>
      <c r="I211" s="348"/>
      <c r="J211" s="348"/>
      <c r="K211" s="346"/>
    </row>
    <row r="212" spans="2:11" ht="15" customHeight="1">
      <c r="B212" s="345"/>
      <c r="C212" s="285" t="s">
        <v>594</v>
      </c>
      <c r="D212" s="313"/>
      <c r="E212" s="313"/>
      <c r="F212" s="306">
        <v>1</v>
      </c>
      <c r="G212" s="291"/>
      <c r="H212" s="332" t="s">
        <v>633</v>
      </c>
      <c r="I212" s="332"/>
      <c r="J212" s="332"/>
      <c r="K212" s="346"/>
    </row>
    <row r="213" spans="2:11" ht="15" customHeight="1">
      <c r="B213" s="345"/>
      <c r="C213" s="313"/>
      <c r="D213" s="313"/>
      <c r="E213" s="313"/>
      <c r="F213" s="306">
        <v>2</v>
      </c>
      <c r="G213" s="291"/>
      <c r="H213" s="332" t="s">
        <v>634</v>
      </c>
      <c r="I213" s="332"/>
      <c r="J213" s="332"/>
      <c r="K213" s="346"/>
    </row>
    <row r="214" spans="2:11" ht="15" customHeight="1">
      <c r="B214" s="345"/>
      <c r="C214" s="313"/>
      <c r="D214" s="313"/>
      <c r="E214" s="313"/>
      <c r="F214" s="306">
        <v>3</v>
      </c>
      <c r="G214" s="291"/>
      <c r="H214" s="332" t="s">
        <v>635</v>
      </c>
      <c r="I214" s="332"/>
      <c r="J214" s="332"/>
      <c r="K214" s="346"/>
    </row>
    <row r="215" spans="2:11" ht="15" customHeight="1">
      <c r="B215" s="345"/>
      <c r="C215" s="313"/>
      <c r="D215" s="313"/>
      <c r="E215" s="313"/>
      <c r="F215" s="306">
        <v>4</v>
      </c>
      <c r="G215" s="291"/>
      <c r="H215" s="332" t="s">
        <v>636</v>
      </c>
      <c r="I215" s="332"/>
      <c r="J215" s="332"/>
      <c r="K215" s="346"/>
    </row>
    <row r="216" spans="2:11" ht="12.75" customHeight="1">
      <c r="B216" s="349"/>
      <c r="C216" s="350"/>
      <c r="D216" s="350"/>
      <c r="E216" s="350"/>
      <c r="F216" s="350"/>
      <c r="G216" s="350"/>
      <c r="H216" s="350"/>
      <c r="I216" s="350"/>
      <c r="J216" s="350"/>
      <c r="K216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HP4520\Daniela</dc:creator>
  <cp:keywords/>
  <dc:description/>
  <cp:lastModifiedBy>HP4520\Daniela</cp:lastModifiedBy>
  <dcterms:created xsi:type="dcterms:W3CDTF">2017-09-25T08:25:08Z</dcterms:created>
  <dcterms:modified xsi:type="dcterms:W3CDTF">2017-09-25T08:25:17Z</dcterms:modified>
  <cp:category/>
  <cp:version/>
  <cp:contentType/>
  <cp:contentStatus/>
</cp:coreProperties>
</file>