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4700" windowHeight="9405"/>
  </bookViews>
  <sheets>
    <sheet name="Rekapitulace stavby" sheetId="1" r:id="rId1"/>
    <sheet name="D.1.4.b - Vytápění" sheetId="2" r:id="rId2"/>
    <sheet name="D.1.4.c. - Elektroinstalace" sheetId="3" r:id="rId3"/>
    <sheet name="Pokyny pro vyplnění" sheetId="4" r:id="rId4"/>
  </sheets>
  <definedNames>
    <definedName name="_xlnm._FilterDatabase" localSheetId="1" hidden="1">'D.1.4.b - Vytápění'!$C$81:$K$241</definedName>
    <definedName name="_xlnm._FilterDatabase" localSheetId="2" hidden="1">'D.1.4.c. - Elektroinstalace'!$C$78:$K$189</definedName>
    <definedName name="_xlnm.Print_Titles" localSheetId="1">'D.1.4.b - Vytápění'!$81:$81</definedName>
    <definedName name="_xlnm.Print_Titles" localSheetId="2">'D.1.4.c. - Elektroinstalace'!$78:$78</definedName>
    <definedName name="_xlnm.Print_Titles" localSheetId="0">'Rekapitulace stavby'!$49:$49</definedName>
    <definedName name="_xlnm.Print_Area" localSheetId="1">'D.1.4.b - Vytápění'!$C$4:$J$36,'D.1.4.b - Vytápění'!$C$42:$J$63,'D.1.4.b - Vytápění'!$C$69:$K$241</definedName>
    <definedName name="_xlnm.Print_Area" localSheetId="2">'D.1.4.c. - Elektroinstalace'!$C$4:$J$36,'D.1.4.c. - Elektroinstalace'!$C$42:$J$60,'D.1.4.c. - Elektroinstalace'!$C$66:$K$189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44525"/>
</workbook>
</file>

<file path=xl/calcChain.xml><?xml version="1.0" encoding="utf-8"?>
<calcChain xmlns="http://schemas.openxmlformats.org/spreadsheetml/2006/main">
  <c r="AY53" i="1" l="1"/>
  <c r="AX53" i="1"/>
  <c r="BI187" i="3"/>
  <c r="BH187" i="3"/>
  <c r="BG187" i="3"/>
  <c r="BF187" i="3"/>
  <c r="T187" i="3"/>
  <c r="R187" i="3"/>
  <c r="P187" i="3"/>
  <c r="BK187" i="3"/>
  <c r="J187" i="3"/>
  <c r="BE187" i="3" s="1"/>
  <c r="BI185" i="3"/>
  <c r="BH185" i="3"/>
  <c r="BG185" i="3"/>
  <c r="BF185" i="3"/>
  <c r="T185" i="3"/>
  <c r="R185" i="3"/>
  <c r="P185" i="3"/>
  <c r="BK185" i="3"/>
  <c r="J185" i="3"/>
  <c r="BE185" i="3" s="1"/>
  <c r="BI183" i="3"/>
  <c r="BH183" i="3"/>
  <c r="BG183" i="3"/>
  <c r="BF183" i="3"/>
  <c r="T183" i="3"/>
  <c r="R183" i="3"/>
  <c r="P183" i="3"/>
  <c r="BK183" i="3"/>
  <c r="J183" i="3"/>
  <c r="BE183" i="3" s="1"/>
  <c r="BI181" i="3"/>
  <c r="BH181" i="3"/>
  <c r="BG181" i="3"/>
  <c r="BF181" i="3"/>
  <c r="T181" i="3"/>
  <c r="R181" i="3"/>
  <c r="P181" i="3"/>
  <c r="BK181" i="3"/>
  <c r="J181" i="3"/>
  <c r="BE181" i="3" s="1"/>
  <c r="BI179" i="3"/>
  <c r="BH179" i="3"/>
  <c r="BG179" i="3"/>
  <c r="BF179" i="3"/>
  <c r="BE179" i="3"/>
  <c r="T179" i="3"/>
  <c r="R179" i="3"/>
  <c r="P179" i="3"/>
  <c r="BK179" i="3"/>
  <c r="J179" i="3"/>
  <c r="BI177" i="3"/>
  <c r="BH177" i="3"/>
  <c r="BG177" i="3"/>
  <c r="BF177" i="3"/>
  <c r="BE177" i="3"/>
  <c r="T177" i="3"/>
  <c r="R177" i="3"/>
  <c r="P177" i="3"/>
  <c r="BK177" i="3"/>
  <c r="J177" i="3"/>
  <c r="BI175" i="3"/>
  <c r="BH175" i="3"/>
  <c r="BG175" i="3"/>
  <c r="BF175" i="3"/>
  <c r="BE175" i="3"/>
  <c r="T175" i="3"/>
  <c r="R175" i="3"/>
  <c r="P175" i="3"/>
  <c r="BK175" i="3"/>
  <c r="J175" i="3"/>
  <c r="BI173" i="3"/>
  <c r="BH173" i="3"/>
  <c r="BG173" i="3"/>
  <c r="BF173" i="3"/>
  <c r="BE173" i="3"/>
  <c r="T173" i="3"/>
  <c r="R173" i="3"/>
  <c r="P173" i="3"/>
  <c r="BK173" i="3"/>
  <c r="J173" i="3"/>
  <c r="BI170" i="3"/>
  <c r="BH170" i="3"/>
  <c r="BG170" i="3"/>
  <c r="BF170" i="3"/>
  <c r="BE170" i="3"/>
  <c r="T170" i="3"/>
  <c r="R170" i="3"/>
  <c r="P170" i="3"/>
  <c r="BK170" i="3"/>
  <c r="J170" i="3"/>
  <c r="BI168" i="3"/>
  <c r="BH168" i="3"/>
  <c r="BG168" i="3"/>
  <c r="BF168" i="3"/>
  <c r="BE168" i="3"/>
  <c r="T168" i="3"/>
  <c r="R168" i="3"/>
  <c r="P168" i="3"/>
  <c r="BK168" i="3"/>
  <c r="J168" i="3"/>
  <c r="BI165" i="3"/>
  <c r="BH165" i="3"/>
  <c r="BG165" i="3"/>
  <c r="BF165" i="3"/>
  <c r="BE165" i="3"/>
  <c r="T165" i="3"/>
  <c r="R165" i="3"/>
  <c r="P165" i="3"/>
  <c r="BK165" i="3"/>
  <c r="J165" i="3"/>
  <c r="BI162" i="3"/>
  <c r="BH162" i="3"/>
  <c r="BG162" i="3"/>
  <c r="BF162" i="3"/>
  <c r="BE162" i="3"/>
  <c r="T162" i="3"/>
  <c r="T161" i="3" s="1"/>
  <c r="R162" i="3"/>
  <c r="R161" i="3" s="1"/>
  <c r="P162" i="3"/>
  <c r="P161" i="3" s="1"/>
  <c r="BK162" i="3"/>
  <c r="BK161" i="3" s="1"/>
  <c r="J161" i="3" s="1"/>
  <c r="J59" i="3" s="1"/>
  <c r="J162" i="3"/>
  <c r="BI159" i="3"/>
  <c r="BH159" i="3"/>
  <c r="BG159" i="3"/>
  <c r="BF159" i="3"/>
  <c r="T159" i="3"/>
  <c r="R159" i="3"/>
  <c r="P159" i="3"/>
  <c r="BK159" i="3"/>
  <c r="J159" i="3"/>
  <c r="BE159" i="3" s="1"/>
  <c r="BI157" i="3"/>
  <c r="BH157" i="3"/>
  <c r="BG157" i="3"/>
  <c r="BF157" i="3"/>
  <c r="T157" i="3"/>
  <c r="R157" i="3"/>
  <c r="P157" i="3"/>
  <c r="BK157" i="3"/>
  <c r="J157" i="3"/>
  <c r="BE157" i="3" s="1"/>
  <c r="BI155" i="3"/>
  <c r="BH155" i="3"/>
  <c r="BG155" i="3"/>
  <c r="BF155" i="3"/>
  <c r="T155" i="3"/>
  <c r="R155" i="3"/>
  <c r="P155" i="3"/>
  <c r="BK155" i="3"/>
  <c r="J155" i="3"/>
  <c r="BE155" i="3" s="1"/>
  <c r="BI153" i="3"/>
  <c r="BH153" i="3"/>
  <c r="BG153" i="3"/>
  <c r="BF153" i="3"/>
  <c r="T153" i="3"/>
  <c r="R153" i="3"/>
  <c r="P153" i="3"/>
  <c r="BK153" i="3"/>
  <c r="J153" i="3"/>
  <c r="BE153" i="3" s="1"/>
  <c r="BI151" i="3"/>
  <c r="BH151" i="3"/>
  <c r="BG151" i="3"/>
  <c r="BF151" i="3"/>
  <c r="BE151" i="3"/>
  <c r="T151" i="3"/>
  <c r="R151" i="3"/>
  <c r="P151" i="3"/>
  <c r="BK151" i="3"/>
  <c r="J151" i="3"/>
  <c r="BI149" i="3"/>
  <c r="BH149" i="3"/>
  <c r="BG149" i="3"/>
  <c r="BF149" i="3"/>
  <c r="BE149" i="3"/>
  <c r="T149" i="3"/>
  <c r="R149" i="3"/>
  <c r="P149" i="3"/>
  <c r="BK149" i="3"/>
  <c r="J149" i="3"/>
  <c r="BI147" i="3"/>
  <c r="BH147" i="3"/>
  <c r="BG147" i="3"/>
  <c r="BF147" i="3"/>
  <c r="BE147" i="3"/>
  <c r="T147" i="3"/>
  <c r="R147" i="3"/>
  <c r="P147" i="3"/>
  <c r="BK147" i="3"/>
  <c r="J147" i="3"/>
  <c r="BI145" i="3"/>
  <c r="BH145" i="3"/>
  <c r="BG145" i="3"/>
  <c r="BF145" i="3"/>
  <c r="BE145" i="3"/>
  <c r="T145" i="3"/>
  <c r="R145" i="3"/>
  <c r="P145" i="3"/>
  <c r="BK145" i="3"/>
  <c r="J145" i="3"/>
  <c r="BI143" i="3"/>
  <c r="BH143" i="3"/>
  <c r="BG143" i="3"/>
  <c r="BF143" i="3"/>
  <c r="BE143" i="3"/>
  <c r="T143" i="3"/>
  <c r="R143" i="3"/>
  <c r="P143" i="3"/>
  <c r="BK143" i="3"/>
  <c r="J143" i="3"/>
  <c r="BI141" i="3"/>
  <c r="BH141" i="3"/>
  <c r="BG141" i="3"/>
  <c r="BF141" i="3"/>
  <c r="BE141" i="3"/>
  <c r="T141" i="3"/>
  <c r="R141" i="3"/>
  <c r="P141" i="3"/>
  <c r="BK141" i="3"/>
  <c r="J141" i="3"/>
  <c r="BI140" i="3"/>
  <c r="BH140" i="3"/>
  <c r="BG140" i="3"/>
  <c r="BF140" i="3"/>
  <c r="BE140" i="3"/>
  <c r="T140" i="3"/>
  <c r="R140" i="3"/>
  <c r="P140" i="3"/>
  <c r="BK140" i="3"/>
  <c r="J140" i="3"/>
  <c r="BI138" i="3"/>
  <c r="BH138" i="3"/>
  <c r="BG138" i="3"/>
  <c r="BF138" i="3"/>
  <c r="BE138" i="3"/>
  <c r="T138" i="3"/>
  <c r="R138" i="3"/>
  <c r="P138" i="3"/>
  <c r="BK138" i="3"/>
  <c r="J138" i="3"/>
  <c r="BI134" i="3"/>
  <c r="BH134" i="3"/>
  <c r="BG134" i="3"/>
  <c r="BF134" i="3"/>
  <c r="BE134" i="3"/>
  <c r="T134" i="3"/>
  <c r="R134" i="3"/>
  <c r="P134" i="3"/>
  <c r="BK134" i="3"/>
  <c r="J134" i="3"/>
  <c r="BI132" i="3"/>
  <c r="BH132" i="3"/>
  <c r="BG132" i="3"/>
  <c r="BF132" i="3"/>
  <c r="BE132" i="3"/>
  <c r="T132" i="3"/>
  <c r="R132" i="3"/>
  <c r="P132" i="3"/>
  <c r="BK132" i="3"/>
  <c r="J132" i="3"/>
  <c r="BI130" i="3"/>
  <c r="BH130" i="3"/>
  <c r="BG130" i="3"/>
  <c r="BF130" i="3"/>
  <c r="BE130" i="3"/>
  <c r="T130" i="3"/>
  <c r="R130" i="3"/>
  <c r="P130" i="3"/>
  <c r="BK130" i="3"/>
  <c r="J130" i="3"/>
  <c r="BI128" i="3"/>
  <c r="BH128" i="3"/>
  <c r="BG128" i="3"/>
  <c r="BF128" i="3"/>
  <c r="BE128" i="3"/>
  <c r="T128" i="3"/>
  <c r="R128" i="3"/>
  <c r="P128" i="3"/>
  <c r="BK128" i="3"/>
  <c r="J128" i="3"/>
  <c r="BI126" i="3"/>
  <c r="BH126" i="3"/>
  <c r="BG126" i="3"/>
  <c r="BF126" i="3"/>
  <c r="BE126" i="3"/>
  <c r="T126" i="3"/>
  <c r="R126" i="3"/>
  <c r="P126" i="3"/>
  <c r="BK126" i="3"/>
  <c r="J126" i="3"/>
  <c r="BI124" i="3"/>
  <c r="BH124" i="3"/>
  <c r="BG124" i="3"/>
  <c r="BF124" i="3"/>
  <c r="BE124" i="3"/>
  <c r="T124" i="3"/>
  <c r="R124" i="3"/>
  <c r="P124" i="3"/>
  <c r="BK124" i="3"/>
  <c r="J124" i="3"/>
  <c r="BI122" i="3"/>
  <c r="BH122" i="3"/>
  <c r="BG122" i="3"/>
  <c r="BF122" i="3"/>
  <c r="BE122" i="3"/>
  <c r="T122" i="3"/>
  <c r="R122" i="3"/>
  <c r="P122" i="3"/>
  <c r="BK122" i="3"/>
  <c r="J122" i="3"/>
  <c r="BI120" i="3"/>
  <c r="BH120" i="3"/>
  <c r="BG120" i="3"/>
  <c r="BF120" i="3"/>
  <c r="BE120" i="3"/>
  <c r="T120" i="3"/>
  <c r="R120" i="3"/>
  <c r="P120" i="3"/>
  <c r="BK120" i="3"/>
  <c r="J120" i="3"/>
  <c r="BI118" i="3"/>
  <c r="BH118" i="3"/>
  <c r="BG118" i="3"/>
  <c r="BF118" i="3"/>
  <c r="BE118" i="3"/>
  <c r="T118" i="3"/>
  <c r="R118" i="3"/>
  <c r="P118" i="3"/>
  <c r="BK118" i="3"/>
  <c r="J118" i="3"/>
  <c r="BI116" i="3"/>
  <c r="BH116" i="3"/>
  <c r="BG116" i="3"/>
  <c r="BF116" i="3"/>
  <c r="BE116" i="3"/>
  <c r="T116" i="3"/>
  <c r="R116" i="3"/>
  <c r="P116" i="3"/>
  <c r="BK116" i="3"/>
  <c r="J116" i="3"/>
  <c r="BI114" i="3"/>
  <c r="BH114" i="3"/>
  <c r="BG114" i="3"/>
  <c r="BF114" i="3"/>
  <c r="BE114" i="3"/>
  <c r="T114" i="3"/>
  <c r="R114" i="3"/>
  <c r="P114" i="3"/>
  <c r="BK114" i="3"/>
  <c r="J114" i="3"/>
  <c r="BI112" i="3"/>
  <c r="BH112" i="3"/>
  <c r="BG112" i="3"/>
  <c r="BF112" i="3"/>
  <c r="BE112" i="3"/>
  <c r="T112" i="3"/>
  <c r="R112" i="3"/>
  <c r="P112" i="3"/>
  <c r="BK112" i="3"/>
  <c r="J112" i="3"/>
  <c r="BI110" i="3"/>
  <c r="BH110" i="3"/>
  <c r="BG110" i="3"/>
  <c r="BF110" i="3"/>
  <c r="BE110" i="3"/>
  <c r="T110" i="3"/>
  <c r="R110" i="3"/>
  <c r="P110" i="3"/>
  <c r="BK110" i="3"/>
  <c r="J110" i="3"/>
  <c r="BI108" i="3"/>
  <c r="BH108" i="3"/>
  <c r="BG108" i="3"/>
  <c r="BF108" i="3"/>
  <c r="BE108" i="3"/>
  <c r="T108" i="3"/>
  <c r="R108" i="3"/>
  <c r="P108" i="3"/>
  <c r="BK108" i="3"/>
  <c r="J108" i="3"/>
  <c r="BI106" i="3"/>
  <c r="BH106" i="3"/>
  <c r="BG106" i="3"/>
  <c r="BF106" i="3"/>
  <c r="BE106" i="3"/>
  <c r="T106" i="3"/>
  <c r="R106" i="3"/>
  <c r="P106" i="3"/>
  <c r="BK106" i="3"/>
  <c r="J106" i="3"/>
  <c r="BI104" i="3"/>
  <c r="BH104" i="3"/>
  <c r="BG104" i="3"/>
  <c r="BF104" i="3"/>
  <c r="BE104" i="3"/>
  <c r="T104" i="3"/>
  <c r="R104" i="3"/>
  <c r="P104" i="3"/>
  <c r="BK104" i="3"/>
  <c r="J104" i="3"/>
  <c r="BI102" i="3"/>
  <c r="BH102" i="3"/>
  <c r="BG102" i="3"/>
  <c r="BF102" i="3"/>
  <c r="BE102" i="3"/>
  <c r="T102" i="3"/>
  <c r="R102" i="3"/>
  <c r="P102" i="3"/>
  <c r="BK102" i="3"/>
  <c r="J102" i="3"/>
  <c r="BI100" i="3"/>
  <c r="BH100" i="3"/>
  <c r="BG100" i="3"/>
  <c r="BF100" i="3"/>
  <c r="BE100" i="3"/>
  <c r="T100" i="3"/>
  <c r="R100" i="3"/>
  <c r="P100" i="3"/>
  <c r="BK100" i="3"/>
  <c r="J100" i="3"/>
  <c r="BI98" i="3"/>
  <c r="BH98" i="3"/>
  <c r="BG98" i="3"/>
  <c r="BF98" i="3"/>
  <c r="BE98" i="3"/>
  <c r="T98" i="3"/>
  <c r="R98" i="3"/>
  <c r="P98" i="3"/>
  <c r="BK98" i="3"/>
  <c r="J98" i="3"/>
  <c r="BI97" i="3"/>
  <c r="BH97" i="3"/>
  <c r="BG97" i="3"/>
  <c r="BF97" i="3"/>
  <c r="BE97" i="3"/>
  <c r="T97" i="3"/>
  <c r="R97" i="3"/>
  <c r="P97" i="3"/>
  <c r="BK97" i="3"/>
  <c r="J97" i="3"/>
  <c r="BI95" i="3"/>
  <c r="BH95" i="3"/>
  <c r="BG95" i="3"/>
  <c r="BF95" i="3"/>
  <c r="BE95" i="3"/>
  <c r="T95" i="3"/>
  <c r="R95" i="3"/>
  <c r="P95" i="3"/>
  <c r="BK95" i="3"/>
  <c r="J95" i="3"/>
  <c r="BI93" i="3"/>
  <c r="BH93" i="3"/>
  <c r="BG93" i="3"/>
  <c r="BF93" i="3"/>
  <c r="BE93" i="3"/>
  <c r="T93" i="3"/>
  <c r="R93" i="3"/>
  <c r="P93" i="3"/>
  <c r="BK93" i="3"/>
  <c r="J93" i="3"/>
  <c r="BI91" i="3"/>
  <c r="BH91" i="3"/>
  <c r="BG91" i="3"/>
  <c r="BF91" i="3"/>
  <c r="BE91" i="3"/>
  <c r="T91" i="3"/>
  <c r="R91" i="3"/>
  <c r="P91" i="3"/>
  <c r="BK91" i="3"/>
  <c r="J91" i="3"/>
  <c r="BI89" i="3"/>
  <c r="BH89" i="3"/>
  <c r="BG89" i="3"/>
  <c r="BF89" i="3"/>
  <c r="BE89" i="3"/>
  <c r="T89" i="3"/>
  <c r="R89" i="3"/>
  <c r="P89" i="3"/>
  <c r="BK89" i="3"/>
  <c r="J89" i="3"/>
  <c r="BI85" i="3"/>
  <c r="BH85" i="3"/>
  <c r="BG85" i="3"/>
  <c r="BF85" i="3"/>
  <c r="BE85" i="3"/>
  <c r="T85" i="3"/>
  <c r="R85" i="3"/>
  <c r="P85" i="3"/>
  <c r="BK85" i="3"/>
  <c r="J85" i="3"/>
  <c r="BI83" i="3"/>
  <c r="BH83" i="3"/>
  <c r="BG83" i="3"/>
  <c r="BF83" i="3"/>
  <c r="BE83" i="3"/>
  <c r="T83" i="3"/>
  <c r="R83" i="3"/>
  <c r="P83" i="3"/>
  <c r="BK83" i="3"/>
  <c r="J83" i="3"/>
  <c r="BI82" i="3"/>
  <c r="F34" i="3" s="1"/>
  <c r="BD53" i="1" s="1"/>
  <c r="BH82" i="3"/>
  <c r="F33" i="3" s="1"/>
  <c r="BC53" i="1" s="1"/>
  <c r="BG82" i="3"/>
  <c r="F32" i="3" s="1"/>
  <c r="BB53" i="1" s="1"/>
  <c r="BF82" i="3"/>
  <c r="J31" i="3" s="1"/>
  <c r="AW53" i="1" s="1"/>
  <c r="BE82" i="3"/>
  <c r="J30" i="3" s="1"/>
  <c r="AV53" i="1" s="1"/>
  <c r="AT53" i="1" s="1"/>
  <c r="T82" i="3"/>
  <c r="T81" i="3" s="1"/>
  <c r="T80" i="3" s="1"/>
  <c r="T79" i="3" s="1"/>
  <c r="R82" i="3"/>
  <c r="R81" i="3" s="1"/>
  <c r="R80" i="3" s="1"/>
  <c r="R79" i="3" s="1"/>
  <c r="P82" i="3"/>
  <c r="P81" i="3" s="1"/>
  <c r="P80" i="3" s="1"/>
  <c r="P79" i="3" s="1"/>
  <c r="AU53" i="1" s="1"/>
  <c r="BK82" i="3"/>
  <c r="BK81" i="3" s="1"/>
  <c r="J82" i="3"/>
  <c r="J75" i="3"/>
  <c r="F75" i="3"/>
  <c r="F73" i="3"/>
  <c r="E71" i="3"/>
  <c r="J51" i="3"/>
  <c r="J49" i="3"/>
  <c r="F49" i="3"/>
  <c r="E47" i="3"/>
  <c r="J18" i="3"/>
  <c r="E18" i="3"/>
  <c r="F52" i="3" s="1"/>
  <c r="J17" i="3"/>
  <c r="J15" i="3"/>
  <c r="E15" i="3"/>
  <c r="F51" i="3" s="1"/>
  <c r="J14" i="3"/>
  <c r="J12" i="3"/>
  <c r="J73" i="3" s="1"/>
  <c r="E7" i="3"/>
  <c r="E45" i="3" s="1"/>
  <c r="AY52" i="1"/>
  <c r="AX52" i="1"/>
  <c r="BI240" i="2"/>
  <c r="BH240" i="2"/>
  <c r="BG240" i="2"/>
  <c r="BF240" i="2"/>
  <c r="BE240" i="2"/>
  <c r="T240" i="2"/>
  <c r="R240" i="2"/>
  <c r="P240" i="2"/>
  <c r="BK240" i="2"/>
  <c r="J240" i="2"/>
  <c r="BI238" i="2"/>
  <c r="BH238" i="2"/>
  <c r="BG238" i="2"/>
  <c r="BF238" i="2"/>
  <c r="BE238" i="2"/>
  <c r="T238" i="2"/>
  <c r="R238" i="2"/>
  <c r="P238" i="2"/>
  <c r="BK238" i="2"/>
  <c r="J238" i="2"/>
  <c r="BI235" i="2"/>
  <c r="BH235" i="2"/>
  <c r="BG235" i="2"/>
  <c r="BF235" i="2"/>
  <c r="BE235" i="2"/>
  <c r="T235" i="2"/>
  <c r="R235" i="2"/>
  <c r="P235" i="2"/>
  <c r="BK235" i="2"/>
  <c r="J235" i="2"/>
  <c r="BI232" i="2"/>
  <c r="BH232" i="2"/>
  <c r="BG232" i="2"/>
  <c r="BF232" i="2"/>
  <c r="BE232" i="2"/>
  <c r="T232" i="2"/>
  <c r="R232" i="2"/>
  <c r="P232" i="2"/>
  <c r="BK232" i="2"/>
  <c r="J232" i="2"/>
  <c r="BI229" i="2"/>
  <c r="BH229" i="2"/>
  <c r="BG229" i="2"/>
  <c r="BF229" i="2"/>
  <c r="BE229" i="2"/>
  <c r="T229" i="2"/>
  <c r="R229" i="2"/>
  <c r="P229" i="2"/>
  <c r="BK229" i="2"/>
  <c r="J229" i="2"/>
  <c r="BI226" i="2"/>
  <c r="BH226" i="2"/>
  <c r="BG226" i="2"/>
  <c r="BF226" i="2"/>
  <c r="BE226" i="2"/>
  <c r="T226" i="2"/>
  <c r="T225" i="2" s="1"/>
  <c r="R226" i="2"/>
  <c r="R225" i="2" s="1"/>
  <c r="P226" i="2"/>
  <c r="P225" i="2" s="1"/>
  <c r="BK226" i="2"/>
  <c r="BK225" i="2" s="1"/>
  <c r="J225" i="2" s="1"/>
  <c r="J62" i="2" s="1"/>
  <c r="J226" i="2"/>
  <c r="BI222" i="2"/>
  <c r="BH222" i="2"/>
  <c r="BG222" i="2"/>
  <c r="BF222" i="2"/>
  <c r="T222" i="2"/>
  <c r="R222" i="2"/>
  <c r="P222" i="2"/>
  <c r="BK222" i="2"/>
  <c r="J222" i="2"/>
  <c r="BE222" i="2" s="1"/>
  <c r="BI219" i="2"/>
  <c r="BH219" i="2"/>
  <c r="BG219" i="2"/>
  <c r="BF219" i="2"/>
  <c r="T219" i="2"/>
  <c r="R219" i="2"/>
  <c r="P219" i="2"/>
  <c r="BK219" i="2"/>
  <c r="J219" i="2"/>
  <c r="BE219" i="2" s="1"/>
  <c r="BI216" i="2"/>
  <c r="BH216" i="2"/>
  <c r="BG216" i="2"/>
  <c r="BF216" i="2"/>
  <c r="T216" i="2"/>
  <c r="R216" i="2"/>
  <c r="P216" i="2"/>
  <c r="BK216" i="2"/>
  <c r="J216" i="2"/>
  <c r="BE216" i="2" s="1"/>
  <c r="BI213" i="2"/>
  <c r="BH213" i="2"/>
  <c r="BG213" i="2"/>
  <c r="BF213" i="2"/>
  <c r="T213" i="2"/>
  <c r="T212" i="2" s="1"/>
  <c r="R213" i="2"/>
  <c r="R212" i="2" s="1"/>
  <c r="P213" i="2"/>
  <c r="P212" i="2" s="1"/>
  <c r="BK213" i="2"/>
  <c r="BK212" i="2" s="1"/>
  <c r="J212" i="2" s="1"/>
  <c r="J61" i="2" s="1"/>
  <c r="J213" i="2"/>
  <c r="BE213" i="2" s="1"/>
  <c r="BI209" i="2"/>
  <c r="BH209" i="2"/>
  <c r="BG209" i="2"/>
  <c r="BF209" i="2"/>
  <c r="BE209" i="2"/>
  <c r="T209" i="2"/>
  <c r="R209" i="2"/>
  <c r="P209" i="2"/>
  <c r="BK209" i="2"/>
  <c r="J209" i="2"/>
  <c r="BI206" i="2"/>
  <c r="BH206" i="2"/>
  <c r="BG206" i="2"/>
  <c r="BF206" i="2"/>
  <c r="BE206" i="2"/>
  <c r="T206" i="2"/>
  <c r="T205" i="2" s="1"/>
  <c r="R206" i="2"/>
  <c r="R205" i="2" s="1"/>
  <c r="P206" i="2"/>
  <c r="P205" i="2" s="1"/>
  <c r="BK206" i="2"/>
  <c r="BK205" i="2" s="1"/>
  <c r="J205" i="2" s="1"/>
  <c r="J60" i="2" s="1"/>
  <c r="J206" i="2"/>
  <c r="BI202" i="2"/>
  <c r="BH202" i="2"/>
  <c r="BG202" i="2"/>
  <c r="BF202" i="2"/>
  <c r="T202" i="2"/>
  <c r="R202" i="2"/>
  <c r="P202" i="2"/>
  <c r="BK202" i="2"/>
  <c r="J202" i="2"/>
  <c r="BE202" i="2" s="1"/>
  <c r="BI200" i="2"/>
  <c r="BH200" i="2"/>
  <c r="BG200" i="2"/>
  <c r="BF200" i="2"/>
  <c r="T200" i="2"/>
  <c r="R200" i="2"/>
  <c r="P200" i="2"/>
  <c r="BK200" i="2"/>
  <c r="J200" i="2"/>
  <c r="BE200" i="2" s="1"/>
  <c r="BI198" i="2"/>
  <c r="BH198" i="2"/>
  <c r="BG198" i="2"/>
  <c r="BF198" i="2"/>
  <c r="T198" i="2"/>
  <c r="R198" i="2"/>
  <c r="P198" i="2"/>
  <c r="BK198" i="2"/>
  <c r="J198" i="2"/>
  <c r="BE198" i="2" s="1"/>
  <c r="BI196" i="2"/>
  <c r="BH196" i="2"/>
  <c r="BG196" i="2"/>
  <c r="BF196" i="2"/>
  <c r="T196" i="2"/>
  <c r="R196" i="2"/>
  <c r="P196" i="2"/>
  <c r="BK196" i="2"/>
  <c r="J196" i="2"/>
  <c r="BE196" i="2" s="1"/>
  <c r="BI193" i="2"/>
  <c r="BH193" i="2"/>
  <c r="BG193" i="2"/>
  <c r="BF193" i="2"/>
  <c r="T193" i="2"/>
  <c r="R193" i="2"/>
  <c r="P193" i="2"/>
  <c r="BK193" i="2"/>
  <c r="J193" i="2"/>
  <c r="BE193" i="2" s="1"/>
  <c r="BI191" i="2"/>
  <c r="BH191" i="2"/>
  <c r="BG191" i="2"/>
  <c r="BF191" i="2"/>
  <c r="T191" i="2"/>
  <c r="R191" i="2"/>
  <c r="P191" i="2"/>
  <c r="BK191" i="2"/>
  <c r="J191" i="2"/>
  <c r="BE191" i="2" s="1"/>
  <c r="BI188" i="2"/>
  <c r="BH188" i="2"/>
  <c r="BG188" i="2"/>
  <c r="BF188" i="2"/>
  <c r="T188" i="2"/>
  <c r="R188" i="2"/>
  <c r="P188" i="2"/>
  <c r="BK188" i="2"/>
  <c r="J188" i="2"/>
  <c r="BE188" i="2" s="1"/>
  <c r="BI186" i="2"/>
  <c r="BH186" i="2"/>
  <c r="BG186" i="2"/>
  <c r="BF186" i="2"/>
  <c r="T186" i="2"/>
  <c r="R186" i="2"/>
  <c r="P186" i="2"/>
  <c r="BK186" i="2"/>
  <c r="J186" i="2"/>
  <c r="BE186" i="2" s="1"/>
  <c r="BI183" i="2"/>
  <c r="BH183" i="2"/>
  <c r="BG183" i="2"/>
  <c r="BF183" i="2"/>
  <c r="T183" i="2"/>
  <c r="R183" i="2"/>
  <c r="P183" i="2"/>
  <c r="BK183" i="2"/>
  <c r="J183" i="2"/>
  <c r="BE183" i="2" s="1"/>
  <c r="BI181" i="2"/>
  <c r="BH181" i="2"/>
  <c r="BG181" i="2"/>
  <c r="BF181" i="2"/>
  <c r="T181" i="2"/>
  <c r="R181" i="2"/>
  <c r="P181" i="2"/>
  <c r="BK181" i="2"/>
  <c r="J181" i="2"/>
  <c r="BE181" i="2" s="1"/>
  <c r="BI178" i="2"/>
  <c r="BH178" i="2"/>
  <c r="BG178" i="2"/>
  <c r="BF178" i="2"/>
  <c r="T178" i="2"/>
  <c r="R178" i="2"/>
  <c r="P178" i="2"/>
  <c r="BK178" i="2"/>
  <c r="J178" i="2"/>
  <c r="BE178" i="2" s="1"/>
  <c r="BI176" i="2"/>
  <c r="BH176" i="2"/>
  <c r="BG176" i="2"/>
  <c r="BF176" i="2"/>
  <c r="T176" i="2"/>
  <c r="R176" i="2"/>
  <c r="P176" i="2"/>
  <c r="BK176" i="2"/>
  <c r="J176" i="2"/>
  <c r="BE176" i="2" s="1"/>
  <c r="BI174" i="2"/>
  <c r="BH174" i="2"/>
  <c r="BG174" i="2"/>
  <c r="BF174" i="2"/>
  <c r="T174" i="2"/>
  <c r="R174" i="2"/>
  <c r="P174" i="2"/>
  <c r="BK174" i="2"/>
  <c r="J174" i="2"/>
  <c r="BE174" i="2" s="1"/>
  <c r="BI172" i="2"/>
  <c r="BH172" i="2"/>
  <c r="BG172" i="2"/>
  <c r="BF172" i="2"/>
  <c r="T172" i="2"/>
  <c r="R172" i="2"/>
  <c r="P172" i="2"/>
  <c r="BK172" i="2"/>
  <c r="J172" i="2"/>
  <c r="BE172" i="2" s="1"/>
  <c r="BI169" i="2"/>
  <c r="BH169" i="2"/>
  <c r="BG169" i="2"/>
  <c r="BF169" i="2"/>
  <c r="T169" i="2"/>
  <c r="R169" i="2"/>
  <c r="P169" i="2"/>
  <c r="BK169" i="2"/>
  <c r="J169" i="2"/>
  <c r="BE169" i="2" s="1"/>
  <c r="BI167" i="2"/>
  <c r="BH167" i="2"/>
  <c r="BG167" i="2"/>
  <c r="BF167" i="2"/>
  <c r="T167" i="2"/>
  <c r="R167" i="2"/>
  <c r="P167" i="2"/>
  <c r="BK167" i="2"/>
  <c r="J167" i="2"/>
  <c r="BE167" i="2" s="1"/>
  <c r="BI164" i="2"/>
  <c r="BH164" i="2"/>
  <c r="BG164" i="2"/>
  <c r="BF164" i="2"/>
  <c r="T164" i="2"/>
  <c r="R164" i="2"/>
  <c r="P164" i="2"/>
  <c r="BK164" i="2"/>
  <c r="J164" i="2"/>
  <c r="BE164" i="2" s="1"/>
  <c r="BI162" i="2"/>
  <c r="BH162" i="2"/>
  <c r="BG162" i="2"/>
  <c r="BF162" i="2"/>
  <c r="BE162" i="2"/>
  <c r="T162" i="2"/>
  <c r="R162" i="2"/>
  <c r="P162" i="2"/>
  <c r="BK162" i="2"/>
  <c r="J162" i="2"/>
  <c r="BI159" i="2"/>
  <c r="BH159" i="2"/>
  <c r="BG159" i="2"/>
  <c r="BF159" i="2"/>
  <c r="BE159" i="2"/>
  <c r="T159" i="2"/>
  <c r="R159" i="2"/>
  <c r="P159" i="2"/>
  <c r="BK159" i="2"/>
  <c r="J159" i="2"/>
  <c r="BI157" i="2"/>
  <c r="BH157" i="2"/>
  <c r="BG157" i="2"/>
  <c r="BF157" i="2"/>
  <c r="BE157" i="2"/>
  <c r="T157" i="2"/>
  <c r="R157" i="2"/>
  <c r="P157" i="2"/>
  <c r="BK157" i="2"/>
  <c r="J157" i="2"/>
  <c r="BI154" i="2"/>
  <c r="BH154" i="2"/>
  <c r="BG154" i="2"/>
  <c r="BF154" i="2"/>
  <c r="BE154" i="2"/>
  <c r="T154" i="2"/>
  <c r="R154" i="2"/>
  <c r="P154" i="2"/>
  <c r="BK154" i="2"/>
  <c r="J154" i="2"/>
  <c r="BI152" i="2"/>
  <c r="BH152" i="2"/>
  <c r="BG152" i="2"/>
  <c r="BF152" i="2"/>
  <c r="BE152" i="2"/>
  <c r="T152" i="2"/>
  <c r="R152" i="2"/>
  <c r="P152" i="2"/>
  <c r="BK152" i="2"/>
  <c r="J152" i="2"/>
  <c r="BI149" i="2"/>
  <c r="BH149" i="2"/>
  <c r="BG149" i="2"/>
  <c r="BF149" i="2"/>
  <c r="BE149" i="2"/>
  <c r="T149" i="2"/>
  <c r="R149" i="2"/>
  <c r="P149" i="2"/>
  <c r="BK149" i="2"/>
  <c r="J149" i="2"/>
  <c r="BI147" i="2"/>
  <c r="BH147" i="2"/>
  <c r="BG147" i="2"/>
  <c r="BF147" i="2"/>
  <c r="BE147" i="2"/>
  <c r="T147" i="2"/>
  <c r="R147" i="2"/>
  <c r="P147" i="2"/>
  <c r="BK147" i="2"/>
  <c r="J147" i="2"/>
  <c r="BI145" i="2"/>
  <c r="BH145" i="2"/>
  <c r="BG145" i="2"/>
  <c r="BF145" i="2"/>
  <c r="BE145" i="2"/>
  <c r="T145" i="2"/>
  <c r="R145" i="2"/>
  <c r="P145" i="2"/>
  <c r="BK145" i="2"/>
  <c r="J145" i="2"/>
  <c r="BI143" i="2"/>
  <c r="BH143" i="2"/>
  <c r="BG143" i="2"/>
  <c r="BF143" i="2"/>
  <c r="BE143" i="2"/>
  <c r="T143" i="2"/>
  <c r="R143" i="2"/>
  <c r="P143" i="2"/>
  <c r="BK143" i="2"/>
  <c r="J143" i="2"/>
  <c r="BI141" i="2"/>
  <c r="BH141" i="2"/>
  <c r="BG141" i="2"/>
  <c r="BF141" i="2"/>
  <c r="BE141" i="2"/>
  <c r="T141" i="2"/>
  <c r="R141" i="2"/>
  <c r="P141" i="2"/>
  <c r="BK141" i="2"/>
  <c r="J141" i="2"/>
  <c r="BI139" i="2"/>
  <c r="BH139" i="2"/>
  <c r="BG139" i="2"/>
  <c r="BF139" i="2"/>
  <c r="BE139" i="2"/>
  <c r="T139" i="2"/>
  <c r="R139" i="2"/>
  <c r="P139" i="2"/>
  <c r="BK139" i="2"/>
  <c r="J139" i="2"/>
  <c r="BI137" i="2"/>
  <c r="BH137" i="2"/>
  <c r="BG137" i="2"/>
  <c r="BF137" i="2"/>
  <c r="BE137" i="2"/>
  <c r="T137" i="2"/>
  <c r="R137" i="2"/>
  <c r="P137" i="2"/>
  <c r="BK137" i="2"/>
  <c r="J137" i="2"/>
  <c r="BI135" i="2"/>
  <c r="BH135" i="2"/>
  <c r="BG135" i="2"/>
  <c r="BF135" i="2"/>
  <c r="BE135" i="2"/>
  <c r="T135" i="2"/>
  <c r="R135" i="2"/>
  <c r="P135" i="2"/>
  <c r="BK135" i="2"/>
  <c r="J135" i="2"/>
  <c r="BI132" i="2"/>
  <c r="BH132" i="2"/>
  <c r="BG132" i="2"/>
  <c r="BF132" i="2"/>
  <c r="BE132" i="2"/>
  <c r="T132" i="2"/>
  <c r="R132" i="2"/>
  <c r="P132" i="2"/>
  <c r="BK132" i="2"/>
  <c r="J132" i="2"/>
  <c r="BI130" i="2"/>
  <c r="BH130" i="2"/>
  <c r="BG130" i="2"/>
  <c r="BF130" i="2"/>
  <c r="BE130" i="2"/>
  <c r="T130" i="2"/>
  <c r="R130" i="2"/>
  <c r="P130" i="2"/>
  <c r="BK130" i="2"/>
  <c r="J130" i="2"/>
  <c r="BI128" i="2"/>
  <c r="BH128" i="2"/>
  <c r="BG128" i="2"/>
  <c r="BF128" i="2"/>
  <c r="BE128" i="2"/>
  <c r="T128" i="2"/>
  <c r="R128" i="2"/>
  <c r="P128" i="2"/>
  <c r="BK128" i="2"/>
  <c r="J128" i="2"/>
  <c r="BI126" i="2"/>
  <c r="BH126" i="2"/>
  <c r="BG126" i="2"/>
  <c r="BF126" i="2"/>
  <c r="BE126" i="2"/>
  <c r="T126" i="2"/>
  <c r="R126" i="2"/>
  <c r="P126" i="2"/>
  <c r="BK126" i="2"/>
  <c r="J126" i="2"/>
  <c r="BI123" i="2"/>
  <c r="BH123" i="2"/>
  <c r="BG123" i="2"/>
  <c r="BF123" i="2"/>
  <c r="BE123" i="2"/>
  <c r="T123" i="2"/>
  <c r="R123" i="2"/>
  <c r="P123" i="2"/>
  <c r="BK123" i="2"/>
  <c r="J123" i="2"/>
  <c r="BI121" i="2"/>
  <c r="BH121" i="2"/>
  <c r="BG121" i="2"/>
  <c r="BF121" i="2"/>
  <c r="BE121" i="2"/>
  <c r="T121" i="2"/>
  <c r="R121" i="2"/>
  <c r="P121" i="2"/>
  <c r="BK121" i="2"/>
  <c r="J121" i="2"/>
  <c r="BI118" i="2"/>
  <c r="BH118" i="2"/>
  <c r="BG118" i="2"/>
  <c r="BF118" i="2"/>
  <c r="BE118" i="2"/>
  <c r="T118" i="2"/>
  <c r="R118" i="2"/>
  <c r="P118" i="2"/>
  <c r="BK118" i="2"/>
  <c r="J118" i="2"/>
  <c r="BI116" i="2"/>
  <c r="BH116" i="2"/>
  <c r="BG116" i="2"/>
  <c r="BF116" i="2"/>
  <c r="BE116" i="2"/>
  <c r="T116" i="2"/>
  <c r="R116" i="2"/>
  <c r="P116" i="2"/>
  <c r="BK116" i="2"/>
  <c r="J116" i="2"/>
  <c r="BI113" i="2"/>
  <c r="BH113" i="2"/>
  <c r="BG113" i="2"/>
  <c r="BF113" i="2"/>
  <c r="BE113" i="2"/>
  <c r="T113" i="2"/>
  <c r="R113" i="2"/>
  <c r="P113" i="2"/>
  <c r="BK113" i="2"/>
  <c r="J113" i="2"/>
  <c r="BI111" i="2"/>
  <c r="BH111" i="2"/>
  <c r="BG111" i="2"/>
  <c r="BF111" i="2"/>
  <c r="BE111" i="2"/>
  <c r="T111" i="2"/>
  <c r="T110" i="2" s="1"/>
  <c r="R111" i="2"/>
  <c r="R110" i="2" s="1"/>
  <c r="P111" i="2"/>
  <c r="P110" i="2" s="1"/>
  <c r="BK111" i="2"/>
  <c r="BK110" i="2" s="1"/>
  <c r="J110" i="2" s="1"/>
  <c r="J59" i="2" s="1"/>
  <c r="J111" i="2"/>
  <c r="BI107" i="2"/>
  <c r="BH107" i="2"/>
  <c r="BG107" i="2"/>
  <c r="BF107" i="2"/>
  <c r="T107" i="2"/>
  <c r="R107" i="2"/>
  <c r="P107" i="2"/>
  <c r="BK107" i="2"/>
  <c r="J107" i="2"/>
  <c r="BE107" i="2" s="1"/>
  <c r="BI104" i="2"/>
  <c r="BH104" i="2"/>
  <c r="BG104" i="2"/>
  <c r="BF104" i="2"/>
  <c r="T104" i="2"/>
  <c r="R104" i="2"/>
  <c r="P104" i="2"/>
  <c r="BK104" i="2"/>
  <c r="J104" i="2"/>
  <c r="BE104" i="2" s="1"/>
  <c r="BI101" i="2"/>
  <c r="BH101" i="2"/>
  <c r="BG101" i="2"/>
  <c r="BF101" i="2"/>
  <c r="T101" i="2"/>
  <c r="R101" i="2"/>
  <c r="P101" i="2"/>
  <c r="BK101" i="2"/>
  <c r="J101" i="2"/>
  <c r="BE101" i="2" s="1"/>
  <c r="BI98" i="2"/>
  <c r="BH98" i="2"/>
  <c r="BG98" i="2"/>
  <c r="BF98" i="2"/>
  <c r="T98" i="2"/>
  <c r="T97" i="2" s="1"/>
  <c r="R98" i="2"/>
  <c r="R97" i="2" s="1"/>
  <c r="P98" i="2"/>
  <c r="P97" i="2" s="1"/>
  <c r="BK98" i="2"/>
  <c r="BK97" i="2" s="1"/>
  <c r="J97" i="2" s="1"/>
  <c r="J58" i="2" s="1"/>
  <c r="J98" i="2"/>
  <c r="BE98" i="2" s="1"/>
  <c r="BI94" i="2"/>
  <c r="BH94" i="2"/>
  <c r="BG94" i="2"/>
  <c r="BF94" i="2"/>
  <c r="BE94" i="2"/>
  <c r="T94" i="2"/>
  <c r="R94" i="2"/>
  <c r="P94" i="2"/>
  <c r="BK94" i="2"/>
  <c r="J94" i="2"/>
  <c r="BI92" i="2"/>
  <c r="BH92" i="2"/>
  <c r="BG92" i="2"/>
  <c r="BF92" i="2"/>
  <c r="BE92" i="2"/>
  <c r="T92" i="2"/>
  <c r="R92" i="2"/>
  <c r="P92" i="2"/>
  <c r="BK92" i="2"/>
  <c r="J92" i="2"/>
  <c r="BI89" i="2"/>
  <c r="BH89" i="2"/>
  <c r="BG89" i="2"/>
  <c r="BF89" i="2"/>
  <c r="BE89" i="2"/>
  <c r="T89" i="2"/>
  <c r="R89" i="2"/>
  <c r="P89" i="2"/>
  <c r="BK89" i="2"/>
  <c r="J89" i="2"/>
  <c r="BI88" i="2"/>
  <c r="BH88" i="2"/>
  <c r="BG88" i="2"/>
  <c r="BF88" i="2"/>
  <c r="BE88" i="2"/>
  <c r="T88" i="2"/>
  <c r="R88" i="2"/>
  <c r="P88" i="2"/>
  <c r="BK88" i="2"/>
  <c r="J88" i="2"/>
  <c r="BI86" i="2"/>
  <c r="BH86" i="2"/>
  <c r="BG86" i="2"/>
  <c r="BF86" i="2"/>
  <c r="BE86" i="2"/>
  <c r="T86" i="2"/>
  <c r="R86" i="2"/>
  <c r="P86" i="2"/>
  <c r="BK86" i="2"/>
  <c r="J86" i="2"/>
  <c r="BI84" i="2"/>
  <c r="F34" i="2" s="1"/>
  <c r="BD52" i="1" s="1"/>
  <c r="BD51" i="1" s="1"/>
  <c r="W30" i="1" s="1"/>
  <c r="BH84" i="2"/>
  <c r="F33" i="2" s="1"/>
  <c r="BC52" i="1" s="1"/>
  <c r="BC51" i="1" s="1"/>
  <c r="BG84" i="2"/>
  <c r="F32" i="2" s="1"/>
  <c r="BB52" i="1" s="1"/>
  <c r="BB51" i="1" s="1"/>
  <c r="BF84" i="2"/>
  <c r="F31" i="2" s="1"/>
  <c r="BA52" i="1" s="1"/>
  <c r="BE84" i="2"/>
  <c r="J30" i="2" s="1"/>
  <c r="AV52" i="1" s="1"/>
  <c r="T84" i="2"/>
  <c r="T83" i="2" s="1"/>
  <c r="T82" i="2" s="1"/>
  <c r="R84" i="2"/>
  <c r="R83" i="2" s="1"/>
  <c r="R82" i="2" s="1"/>
  <c r="P84" i="2"/>
  <c r="P83" i="2" s="1"/>
  <c r="P82" i="2" s="1"/>
  <c r="AU52" i="1" s="1"/>
  <c r="AU51" i="1" s="1"/>
  <c r="BK84" i="2"/>
  <c r="BK83" i="2" s="1"/>
  <c r="J84" i="2"/>
  <c r="J78" i="2"/>
  <c r="F76" i="2"/>
  <c r="E74" i="2"/>
  <c r="F52" i="2"/>
  <c r="J51" i="2"/>
  <c r="F51" i="2"/>
  <c r="F49" i="2"/>
  <c r="E47" i="2"/>
  <c r="E45" i="2"/>
  <c r="J18" i="2"/>
  <c r="E18" i="2"/>
  <c r="F79" i="2" s="1"/>
  <c r="J17" i="2"/>
  <c r="J15" i="2"/>
  <c r="E15" i="2"/>
  <c r="F78" i="2" s="1"/>
  <c r="J14" i="2"/>
  <c r="J12" i="2"/>
  <c r="J49" i="2" s="1"/>
  <c r="E7" i="2"/>
  <c r="E72" i="2" s="1"/>
  <c r="AS51" i="1"/>
  <c r="L47" i="1"/>
  <c r="AM46" i="1"/>
  <c r="L46" i="1"/>
  <c r="AM44" i="1"/>
  <c r="L44" i="1"/>
  <c r="L42" i="1"/>
  <c r="L41" i="1"/>
  <c r="J83" i="2" l="1"/>
  <c r="J57" i="2" s="1"/>
  <c r="BK82" i="2"/>
  <c r="J82" i="2" s="1"/>
  <c r="J81" i="3"/>
  <c r="J58" i="3" s="1"/>
  <c r="BK80" i="3"/>
  <c r="AX51" i="1"/>
  <c r="W28" i="1"/>
  <c r="W29" i="1"/>
  <c r="AY51" i="1"/>
  <c r="J76" i="2"/>
  <c r="J31" i="2"/>
  <c r="AW52" i="1" s="1"/>
  <c r="AT52" i="1" s="1"/>
  <c r="E69" i="3"/>
  <c r="F30" i="3"/>
  <c r="AZ53" i="1" s="1"/>
  <c r="F30" i="2"/>
  <c r="AZ52" i="1" s="1"/>
  <c r="AZ51" i="1" s="1"/>
  <c r="F76" i="3"/>
  <c r="F31" i="3"/>
  <c r="BA53" i="1" s="1"/>
  <c r="BA51" i="1" s="1"/>
  <c r="W27" i="1" l="1"/>
  <c r="AW51" i="1"/>
  <c r="AK27" i="1" s="1"/>
  <c r="AV51" i="1"/>
  <c r="W26" i="1"/>
  <c r="J56" i="2"/>
  <c r="J27" i="2"/>
  <c r="J80" i="3"/>
  <c r="J57" i="3" s="1"/>
  <c r="BK79" i="3"/>
  <c r="J79" i="3" s="1"/>
  <c r="J27" i="3" l="1"/>
  <c r="J56" i="3"/>
  <c r="AK26" i="1"/>
  <c r="AT51" i="1"/>
  <c r="AG52" i="1"/>
  <c r="J36" i="2"/>
  <c r="AN52" i="1" l="1"/>
  <c r="AG53" i="1"/>
  <c r="AN53" i="1" s="1"/>
  <c r="J36" i="3"/>
  <c r="AG51" i="1" l="1"/>
  <c r="AN51" i="1" l="1"/>
  <c r="AK23" i="1"/>
  <c r="AK32" i="1" s="1"/>
</calcChain>
</file>

<file path=xl/sharedStrings.xml><?xml version="1.0" encoding="utf-8"?>
<sst xmlns="http://schemas.openxmlformats.org/spreadsheetml/2006/main" count="3206" uniqueCount="774">
  <si>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</si>
  <si>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</si>
  <si>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</si>
  <si>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</si>
  <si>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</si>
  <si>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</si>
  <si>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</si>
  <si>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{32c59434-bf43-4cd9-8aae-4b5d242683a5}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</si>
  <si>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</si>
  <si>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</si>
  <si>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</si>
  <si>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</si>
  <si>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</si>
  <si>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</si>
  <si>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</si>
  <si>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</si>
  <si>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17h030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</si>
  <si>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</si>
  <si>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</si>
  <si>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SOŠ a SOU Nejdek Rekonstrukce vytápěcího zdroje,Strojírenská dílna SOŠ a SOU</t>
  </si>
  <si>
    <t>KSO:</t>
  </si>
  <si>
    <t/>
  </si>
  <si>
    <t>CC-CZ:</t>
  </si>
  <si>
    <t>Místo:</t>
  </si>
  <si>
    <t>Nejdek</t>
  </si>
  <si>
    <t>Datum:</t>
  </si>
  <si>
    <t>13.3.2017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</si>
  <si>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</si>
  <si>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</si>
  <si>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</si>
  <si>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</si>
  <si>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</si>
  <si>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</si>
  <si>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</si>
  <si>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KTS-CZ, s.r.o.</t>
  </si>
  <si>
    <t>True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</si>
  <si>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</si>
  <si>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
_x000D_
Jména výrobců a obchodní názvy u položek jsou pouze informativní, uvedené jako reference technických parametrů,_x000D_
vzájemné kompatibility zařízení a dostupnosti odborného servisu. Lze použít výrobky ekvivalentních vlastností jiných výrobců._x000D_
_x000D_
Nedílnou součástí Rozpočtu a Výkazu výměr je projektová dokumentace. Nabídkové ceny mohou být vytvářeny dle Výkazu výměr pouze s projektem a jeho Výkazem výměr.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</si>
  <si>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</si>
  <si>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</si>
  <si>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</si>
  <si>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</si>
  <si>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</si>
  <si>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</si>
  <si>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</si>
  <si>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</si>
  <si>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</si>
  <si>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</si>
  <si>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</si>
  <si>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</si>
  <si>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</si>
  <si>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</si>
  <si>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</si>
  <si>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</si>
  <si>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</si>
  <si>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</si>
  <si>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</si>
  <si>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</si>
  <si>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</si>
  <si>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</si>
  <si>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</si>
  <si>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</si>
  <si>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</si>
  <si>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</si>
  <si>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</si>
  <si>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</si>
  <si>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</si>
  <si>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</si>
  <si>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</si>
  <si>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</si>
  <si>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</si>
  <si>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</si>
  <si>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</si>
  <si>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</si>
  <si>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</si>
  <si>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</si>
  <si>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</si>
  <si>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D.1.4.b</t>
  </si>
  <si>
    <t>Vytápění</t>
  </si>
  <si>
    <t>STA</t>
  </si>
  <si>
    <t>1</t>
  </si>
  <si>
    <t>{c1bbad89-7e11-42ce-a540-26902e6e68cd}</t>
  </si>
  <si>
    <t>2</t>
  </si>
  <si>
    <t>D.1.4.c.</t>
  </si>
  <si>
    <t>Elektroinstalace</t>
  </si>
  <si>
    <t>{ca5bf09c-636f-4571-8f60-853b7064c757}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</si>
  <si>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</si>
  <si>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</si>
  <si>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</si>
  <si>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</si>
  <si>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</si>
  <si>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</si>
  <si>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</si>
  <si>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D.1.4.b - Vytápění</t>
  </si>
  <si>
    <t>REKAPITULACE ČLENĚNÍ SOUPISU PRACÍ</t>
  </si>
  <si>
    <t>Kód dílu - Popis</t>
  </si>
  <si>
    <t>Cena celkem [CZK]</t>
  </si>
  <si>
    <t>Náklady soupisu celkem</t>
  </si>
  <si>
    <t>-1</t>
  </si>
  <si>
    <t>4.1 - Strojní zařízení</t>
  </si>
  <si>
    <t>4.2 - Potrubí</t>
  </si>
  <si>
    <t>4.3 - Armatury</t>
  </si>
  <si>
    <t>4.4 - Nátěry</t>
  </si>
  <si>
    <t>4.5 - Izolace</t>
  </si>
  <si>
    <t>4.6 - Zkoušky zařízení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</si>
  <si>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</si>
  <si>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</si>
  <si>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</si>
  <si>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</si>
  <si>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</si>
  <si>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</si>
  <si>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</si>
  <si>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</si>
  <si>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</si>
  <si>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</si>
  <si>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</si>
  <si>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</si>
  <si>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</si>
  <si>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</si>
  <si>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4.1</t>
  </si>
  <si>
    <t>Strojní zařízení</t>
  </si>
  <si>
    <t>ROZPOCET</t>
  </si>
  <si>
    <t>M</t>
  </si>
  <si>
    <t>4.1.1</t>
  </si>
  <si>
    <t>D+M Teplovodní elektro kotel nástěnný</t>
  </si>
  <si>
    <t>kpl</t>
  </si>
  <si>
    <t>32</t>
  </si>
  <si>
    <t>16</t>
  </si>
  <si>
    <t>P</t>
  </si>
  <si>
    <t>Poznámka k položce:
Výkon  30 kW; Maximální proud 45 A ; Připojení potrubím DN 25 (G1“) pro okruh s čerpadlem; Montážní poloha výstupní potrubí (označeno červeně) nahoře,; osa potrubí svislá; Připojení na el. síť 3+NPE, 400/230 V , 50 Hz; Krytí elektrokotle IP 43; Krytí rozváděče IP 40; Prostředí dle ČSN 33 2000-3 a ČSN 33 2000-5-51; ed.2: normální; Regulační rozsah 35 až 95 °C (v provedení /R); 0 až 70 °C (v provedení /P); Pracovní médium voda nekorozivní; Pracovní teplota min.5 °C, max.95 °C (70 °C v provedení /P); Provozní tlak min. 80 kPa, max. 180 kPa; Nastavení tlakového spínače 80kPa +/-15kPa, diference 25kPa +/-10kPa; Objem kotle 21 dm3 (l); Dodat, montovat, uvést do provozu, předat; uživateli včetně všech potřebných certifikátů; a protokolů</t>
  </si>
  <si>
    <t>4.1.2</t>
  </si>
  <si>
    <t>D+M Kompaktní úpravna-změkčování a doplňování vody</t>
  </si>
  <si>
    <t>4</t>
  </si>
  <si>
    <t>Poznámka k položce:
Fillcontrol Plus Compact 1 ks  ; Fillsoft II Pouzdro 1 ks ; Fillmeter 1 ks; Softmix 1 ks ; Externí tlakové čidlo 1 ks ; Patrona změkčovací Fillsoft 2 ks ; Sada pro měření tvrdosti 1 ks; Dodat, montovat, uvést do provozu, předat; uživateli včetně všech potřebných certifikátů; a protokolů</t>
  </si>
  <si>
    <t>3</t>
  </si>
  <si>
    <t>K</t>
  </si>
  <si>
    <t>732331616R</t>
  </si>
  <si>
    <t>Montáž - Nádoba tlaková expanzní s membránou závitové připojení PN 0,6 o objemu 50 litrů</t>
  </si>
  <si>
    <t>soubor</t>
  </si>
  <si>
    <t>995206453</t>
  </si>
  <si>
    <t>4.1.3</t>
  </si>
  <si>
    <t>Tlaková expanzní nádoba</t>
  </si>
  <si>
    <t>ks</t>
  </si>
  <si>
    <t>6</t>
  </si>
  <si>
    <t>PP</t>
  </si>
  <si>
    <t>Poznámka k položce:
s membránou pro topnou soustavu; Objem nádoby:                                   50 l; dovolený prac. přetlak:                            6 bar; dovolená prac. teplota                           70 °C; max. výstupní teplota zdroje tepla          80 °C; Napojení na tepl. soustavu:                      DN 20; pr.409 mm, h=493 mm; napojovací souprava Filset-oddělovací člen</t>
  </si>
  <si>
    <t>5</t>
  </si>
  <si>
    <t>732421404R</t>
  </si>
  <si>
    <t>Montáž - Čerpadlo teplovodní mokroběžné závitové oběhové DN 25 výtlak do 4,0 m průtok 2,5 m3/h pro vytápění</t>
  </si>
  <si>
    <t>1837028640</t>
  </si>
  <si>
    <t xml:space="preserve">Čerpadla teplovodní závitová mokroběžná oběhová pro teplovodní vytápění (elektronicky řízená) PN 10, do 110 st.C [Grundfos, Wilo] DN přípojky/dopravní výška H (m) - čerpací výkon Q (m3/h) DN 25 / do 4,0 m / 2,5 m3/h </t>
  </si>
  <si>
    <t>4.1.4</t>
  </si>
  <si>
    <t>Oběhové čerpadlo</t>
  </si>
  <si>
    <t>8</t>
  </si>
  <si>
    <t>Poznámka k položce:
s elektronickou regulací, pro montáž do potrubí.; s tepelnou izolací, s integrovanou elektronickou; regulací výkonu změnou otáček EEI: &lt;=0,23; Max. provozní teplota                     110 °C; Médium:                               topná voda; Průtočné množství:                    2,5 m3/h; Dopravní výška:                          3 m; Pracovní teplota:                       80 °C; Rozsah otáček:                3400 1/min; Příkon:                                   132 W;                                        1x 230V/50Hz; Druh krytí                             IP X4D; Připojovací rozměr:             Rp 1/G 11/2  / PN 10</t>
  </si>
  <si>
    <t>4.2</t>
  </si>
  <si>
    <t>Potrubí</t>
  </si>
  <si>
    <t>7</t>
  </si>
  <si>
    <t>733111123</t>
  </si>
  <si>
    <t>Potrubí ocelové závitové bezešvé běžné nízkotlaké nebo středotlaké DN 15</t>
  </si>
  <si>
    <t>m</t>
  </si>
  <si>
    <t>CS ÚRS 2017 01</t>
  </si>
  <si>
    <t>1998047913</t>
  </si>
  <si>
    <t>Potrubí z trubek ocelových závitových bezešvých běžných nízkotlakých a středotlakých DN 15</t>
  </si>
  <si>
    <t xml:space="preserve">Poznámka k položce:
včetně prořezu a všech přídavků pro svářecí a těsnící materiály, 
svarů, závěsů, objímek, držáků a upevňovacího materiálu,
bez ocelové konstrukce. 
Do jmenovité světlosti DN 32 včetně všech 
tvarovek a spojek, pokud není zvláště uvedeno, 
zakalkulovat do jednotné ceny
</t>
  </si>
  <si>
    <t>733111124</t>
  </si>
  <si>
    <t>Potrubí ocelové závitové bezešvé běžné nízkotlaké nebo středotlaké DN 20</t>
  </si>
  <si>
    <t>1477036242</t>
  </si>
  <si>
    <t>Potrubí z trubek ocelových závitových bezešvých běžných nízkotlakých a středotlakých DN 20</t>
  </si>
  <si>
    <t>9</t>
  </si>
  <si>
    <t>733111126</t>
  </si>
  <si>
    <t>Potrubí ocelové závitové bezešvé běžné nízkotlaké nebo středotlaké DN 32</t>
  </si>
  <si>
    <t>739136616</t>
  </si>
  <si>
    <t>Potrubí z trubek ocelových závitových bezešvých běžných nízkotlakých a středotlakých DN 32</t>
  </si>
  <si>
    <t>10</t>
  </si>
  <si>
    <t>722174002</t>
  </si>
  <si>
    <t>Potrubí vodovodní plastové PPR svar polyfuze PN 16 D 20 x 2,8 mm</t>
  </si>
  <si>
    <t>-390935842</t>
  </si>
  <si>
    <t>Potrubí z plastových trubek z polypropylenu (PPR) svařovaných polyfuzně PN 16 (SDR 7,4) D 20 x 2,8</t>
  </si>
  <si>
    <t xml:space="preserve">Poznámka k položce:
Trubky z PPR (polypropylen) PN16, poznávací
barva šedá, vč.prořezu a všech přídavků pro 
sváření, lepící a těsnící materiály, závěsy, upevnění, 
upevňovací materiál a nosné žlábky vč. všech
tvarovek a spojek - pro rozvod studené vody 
</t>
  </si>
  <si>
    <t>4.3</t>
  </si>
  <si>
    <t>Armatury</t>
  </si>
  <si>
    <t>11</t>
  </si>
  <si>
    <t>734209113</t>
  </si>
  <si>
    <t>Montáž armatury závitové s dvěma závity G 1/2</t>
  </si>
  <si>
    <t>kus</t>
  </si>
  <si>
    <t>-13568725</t>
  </si>
  <si>
    <t>Montáž závitových armatur se 2 závity G 1/2 (DN 15)</t>
  </si>
  <si>
    <t>12</t>
  </si>
  <si>
    <t>4.3.1</t>
  </si>
  <si>
    <t>Lapač nečistot G1/2" závitový,mosazný-Y filtr PN 6,</t>
  </si>
  <si>
    <t>18</t>
  </si>
  <si>
    <t>Poznámka k položce:
síto nerez vyměnitelné</t>
  </si>
  <si>
    <t>13</t>
  </si>
  <si>
    <t>734209116</t>
  </si>
  <si>
    <t>Montáž armatury závitové s dvěma závity G 5/4</t>
  </si>
  <si>
    <t>317082423</t>
  </si>
  <si>
    <t>Montáž závitových armatur se 2 závity G 5/4 (DN 32)</t>
  </si>
  <si>
    <t>14</t>
  </si>
  <si>
    <t>4.3.2</t>
  </si>
  <si>
    <t>Lapač nečistot G11/4"  závitový,mosazný-Y filtr PN 6,</t>
  </si>
  <si>
    <t>20</t>
  </si>
  <si>
    <t>734209114</t>
  </si>
  <si>
    <t>Montáž armatury závitové s dvěma závity G 3/4</t>
  </si>
  <si>
    <t>1072471545</t>
  </si>
  <si>
    <t>Montáž závitových armatur se 2 závity G 3/4 (DN 20)</t>
  </si>
  <si>
    <t>4.3.3</t>
  </si>
  <si>
    <t>Smyčkový regulační ventil DN 20</t>
  </si>
  <si>
    <t>22</t>
  </si>
  <si>
    <t>Poznámka k položce:
TA Hydronics se zajištěním, vždy kontrolovatelným a plynulým počátečním nastavením pomocí omezení zdvihu závitový DIN 2999, PN 16  STAD PN 20 do 120° C; včetně měřících vsuvek-dodržet 5D před ventilem,2D za ventilem</t>
  </si>
  <si>
    <t>17</t>
  </si>
  <si>
    <t>734209115</t>
  </si>
  <si>
    <t>Montáž armatury závitové s dvěma závity G 1</t>
  </si>
  <si>
    <t>-950715164</t>
  </si>
  <si>
    <t>Montáž závitových armatur se 2 závity G 1 (DN 25)</t>
  </si>
  <si>
    <t>4.3.4</t>
  </si>
  <si>
    <t>Smyčkový regulační ventil DN 25</t>
  </si>
  <si>
    <t>24</t>
  </si>
  <si>
    <t>19</t>
  </si>
  <si>
    <t>-670885835</t>
  </si>
  <si>
    <t>4.3.5</t>
  </si>
  <si>
    <t>Kulový kohout uzavírací závitový DN 15</t>
  </si>
  <si>
    <t>26</t>
  </si>
  <si>
    <t>Poznámka k položce:
PN25, těleso z mosazi, koule z mosazi tvrdě; poniklované a pochromované, kulové sedlo ; a těsnění z PTFE, vhodné pro vodu, stlačený ; vzduch, plyny (mimo acetylen a kyslík); včetně těsnících materiálů</t>
  </si>
  <si>
    <t>-527310216</t>
  </si>
  <si>
    <t>4.3.6</t>
  </si>
  <si>
    <t>Kulový kohout uzavírací závitový DN 20</t>
  </si>
  <si>
    <t>28</t>
  </si>
  <si>
    <t>23</t>
  </si>
  <si>
    <t>-2106566260</t>
  </si>
  <si>
    <t>4.3.7</t>
  </si>
  <si>
    <t>Kulový kohout uzavírací závitový DN 25</t>
  </si>
  <si>
    <t>30</t>
  </si>
  <si>
    <t>25</t>
  </si>
  <si>
    <t>-221436578</t>
  </si>
  <si>
    <t>4.3.8</t>
  </si>
  <si>
    <t>Kulový kohout uzavírací závitový DN 32</t>
  </si>
  <si>
    <t>27</t>
  </si>
  <si>
    <t>-1527440737</t>
  </si>
  <si>
    <t>4.3.9</t>
  </si>
  <si>
    <t>Zpětná klapka závitová mosaz G 11/4"</t>
  </si>
  <si>
    <t>34</t>
  </si>
  <si>
    <t>Poznámka k položce:
teplovodní do 130°C PN 6</t>
  </si>
  <si>
    <t>29</t>
  </si>
  <si>
    <t>2094864772</t>
  </si>
  <si>
    <t>4.3.10</t>
  </si>
  <si>
    <t>Zpětný ventil závitový mosaz G 1/2"</t>
  </si>
  <si>
    <t>36</t>
  </si>
  <si>
    <t>31</t>
  </si>
  <si>
    <t>734419111</t>
  </si>
  <si>
    <t>Montáž teploměrů s ochranným pouzdrem nebo pevným stonkem a jímkou</t>
  </si>
  <si>
    <t>-1033134650</t>
  </si>
  <si>
    <t>Teploměry technické montáž teploměrů s ochranným pouzdrem nebo s pevným stonkem a jímkou</t>
  </si>
  <si>
    <t>4.3.11</t>
  </si>
  <si>
    <t>Teploměr ukazovací, bimetal</t>
  </si>
  <si>
    <t>38</t>
  </si>
  <si>
    <t>Poznámka k položce:
napojení zezedu G 1/2 A; pr.100 mm, rozsah 0-120 °C; délka stonku  60 mm; Včetně ochranné jímky s upevňovacím šroubem</t>
  </si>
  <si>
    <t>33</t>
  </si>
  <si>
    <t>156409171</t>
  </si>
  <si>
    <t>4.3.12</t>
  </si>
  <si>
    <t>Manometr deformační kruhový</t>
  </si>
  <si>
    <t>40</t>
  </si>
  <si>
    <t>Poznámka k položce:
se spodním přípojem G 1/2 A 0-0,6MPa; průměr tělesa 80mm, rozsah dle stanovené; hodnoty, pouzdro ocel černá</t>
  </si>
  <si>
    <t>35</t>
  </si>
  <si>
    <t>734209123</t>
  </si>
  <si>
    <t>Montáž armatury závitové s třemi závity G 1/2</t>
  </si>
  <si>
    <t>-327153139</t>
  </si>
  <si>
    <t>Montáž závitových armatur se 3 závity G 1/2 (DN 15)</t>
  </si>
  <si>
    <t>4.3.13</t>
  </si>
  <si>
    <t>Uzavírací kohout pro manometr ČSN 13 7513.5</t>
  </si>
  <si>
    <t>42</t>
  </si>
  <si>
    <t>Poznámka k položce:
pro vzduch a vodu PN6 / 120°C; s tělesem z bronzu, se zkušební přípojkou,; třícestný, přípojka M20x1,5; včetně přechodové přípojky M20x1,5 / G 1/2</t>
  </si>
  <si>
    <t>37</t>
  </si>
  <si>
    <t>734499211</t>
  </si>
  <si>
    <t>Montáž návarku M 20x1,5</t>
  </si>
  <si>
    <t>-1476538017</t>
  </si>
  <si>
    <t>Měřicí armatury montáž návarků M 20 x 1,5</t>
  </si>
  <si>
    <t>4.3.14</t>
  </si>
  <si>
    <t>Smyčka pro manometr, přivařovací M20x1,5</t>
  </si>
  <si>
    <t>44</t>
  </si>
  <si>
    <t>39</t>
  </si>
  <si>
    <t>1951624778</t>
  </si>
  <si>
    <t>4.3.15</t>
  </si>
  <si>
    <t>Automatický ventil odvzdušňovací DN 15</t>
  </si>
  <si>
    <t>46</t>
  </si>
  <si>
    <t>Poznámka k položce:
PN 10 pro vodu do110°C; s vestavěným uzavíracím ventilem</t>
  </si>
  <si>
    <t>41</t>
  </si>
  <si>
    <t>554335118</t>
  </si>
  <si>
    <t>4.3.16</t>
  </si>
  <si>
    <t>Kulový kohout vypouštěcí</t>
  </si>
  <si>
    <t>48</t>
  </si>
  <si>
    <t>Poznámka k položce:
z mosazi, včetně hadicového nástavce,; řetízku a uzavírací zátky; PN 10 pro vodu do 110°C; G 1/2"</t>
  </si>
  <si>
    <t>43</t>
  </si>
  <si>
    <t>-1214871562</t>
  </si>
  <si>
    <t>4.3.17</t>
  </si>
  <si>
    <t>Pojistný ventil pro systémy vytápění závitový</t>
  </si>
  <si>
    <t>50</t>
  </si>
  <si>
    <t>Poznámka k položce:
Těsnění sedla ventilu je ze silikonové pryže, ; Oddělovací membrána je vyrobena z EPDM; Pro systémy vytápění dle ČSN EN ISO 4126 ; průtok 1,3 m3/h,ot.přetlak 1,8 bar; G 1/2"/3/4"; G 1/2"</t>
  </si>
  <si>
    <t>45</t>
  </si>
  <si>
    <t>548956039</t>
  </si>
  <si>
    <t>4.3.18</t>
  </si>
  <si>
    <t>Kulové kohouty se zajištěním</t>
  </si>
  <si>
    <t>52</t>
  </si>
  <si>
    <t>Poznámka k položce:
pro expanzní nádoby ; k provádění pravidelných ročních kontrol tlaku plynu;  v expanzních nádobách bez vypouštění; G 3/4"</t>
  </si>
  <si>
    <t>47</t>
  </si>
  <si>
    <t>732199100</t>
  </si>
  <si>
    <t>Montáž orientačních štítků</t>
  </si>
  <si>
    <t>987450566</t>
  </si>
  <si>
    <t>Montáž štítků orientačních</t>
  </si>
  <si>
    <t>4.3.19</t>
  </si>
  <si>
    <t>Orientační štítky pro zařízení</t>
  </si>
  <si>
    <t>54</t>
  </si>
  <si>
    <t>49</t>
  </si>
  <si>
    <t>741240022</t>
  </si>
  <si>
    <t>Montáž příslušenství rozvoden - tabulka pro přístroje lepená</t>
  </si>
  <si>
    <t>-296944777</t>
  </si>
  <si>
    <t>Montáž ostatního příslušenství rozvoden tabulek výstražných a označovacích pro přístroje lepením</t>
  </si>
  <si>
    <t>4.3.20</t>
  </si>
  <si>
    <t>Označení dle média pro trasy potrubí</t>
  </si>
  <si>
    <t>56</t>
  </si>
  <si>
    <t>Poznámka k položce:
Výrobce/Typ:samolepka</t>
  </si>
  <si>
    <t>4.4</t>
  </si>
  <si>
    <t>Nátěry</t>
  </si>
  <si>
    <t>51</t>
  </si>
  <si>
    <t>783614651</t>
  </si>
  <si>
    <t>Základní antikorozní jednonásobný syntetický potrubí DN do 50 mm</t>
  </si>
  <si>
    <t>-1643358803</t>
  </si>
  <si>
    <t>Základní antikorozní nátěr armatur a kovových potrubí jednonásobný potrubí do DN 50 mm syntetický standardní</t>
  </si>
  <si>
    <t>VV</t>
  </si>
  <si>
    <t>" DN 32mm" 18</t>
  </si>
  <si>
    <t>783617611</t>
  </si>
  <si>
    <t>Krycí dvojnásobný syntetický nátěr potrubí DN do 50 mm</t>
  </si>
  <si>
    <t>-1312754736</t>
  </si>
  <si>
    <t>Krycí nátěr (email) armatur a kovových potrubí potrubí do DN 50 mm dvojnásobný syntetický standardní</t>
  </si>
  <si>
    <t>" DN 20" 18</t>
  </si>
  <si>
    <t>4.5</t>
  </si>
  <si>
    <t>Izolace</t>
  </si>
  <si>
    <t>53</t>
  </si>
  <si>
    <t>713463311</t>
  </si>
  <si>
    <t>Montáž izolace tepelné potrubí potrubními pouzdry s Al fólií s přesahem Al páskou 1x D do 50 mm</t>
  </si>
  <si>
    <t>1055645276</t>
  </si>
  <si>
    <t>Montáž izolace tepelné potrubí a ohybů tvarovkami nebo deskami potrubními pouzdry s povrchovou úpravou hliníkovou fólií se samolepícím přesahem (izolační materiál ve specifikaci) přelepenými samolepící hliníkovou páskou potrubí D do 50 mm jednovrstvá</t>
  </si>
  <si>
    <t>" DN 32mm" 18,0</t>
  </si>
  <si>
    <t>631545320</t>
  </si>
  <si>
    <t>pouzdro potrubní izolační  PIPO ALS 35/30 mm</t>
  </si>
  <si>
    <t>1666436170</t>
  </si>
  <si>
    <t>pouzdro izolační potrubní s jednostrannou Al fólií max. 250/100 °C 35/30 mm</t>
  </si>
  <si>
    <t>Poznámka k položce:
skupina tepelné vodivosti 0,035; s povrchovou úpravou hliníkovou folií; tloušťka: 3cm-potrubí DN 32</t>
  </si>
  <si>
    <t>55</t>
  </si>
  <si>
    <t>713463121</t>
  </si>
  <si>
    <t>Montáž izolace tepelné potrubí potrubními pouzdry bez úpravy uchycenými sponami 1x</t>
  </si>
  <si>
    <t>-1729941836</t>
  </si>
  <si>
    <t>Montáž izolace tepelné potrubí a ohybů tvarovkami nebo deskami potrubními pouzdry bez povrchové úpravy (izolační materiál ve specifikaci) uchycenými sponami potrubí jednovrstvá</t>
  </si>
  <si>
    <t>" DN 15" 22</t>
  </si>
  <si>
    <t>283770940</t>
  </si>
  <si>
    <t>izolace potrubí Pro 15 x 9 mm</t>
  </si>
  <si>
    <t>-1361582615</t>
  </si>
  <si>
    <t>izolace tepelná potrubí z pěnového polyetylenu 15 x 9 mm</t>
  </si>
  <si>
    <t>Poznámka k položce:
skupina tepelné vodivosti 0,036; spojované lepením; tloušťka:9 mm-potrubí DN 15</t>
  </si>
  <si>
    <t>4.6</t>
  </si>
  <si>
    <t>Zkoušky zařízení</t>
  </si>
  <si>
    <t>57</t>
  </si>
  <si>
    <t>4.6.1</t>
  </si>
  <si>
    <t>Celkové odzkoušení vytápěcího zařízení</t>
  </si>
  <si>
    <t>hod</t>
  </si>
  <si>
    <t>66</t>
  </si>
  <si>
    <t>Poznámka k položce:
a zkouška dle ČSN 06 0310 v délce; trvání 72 hodin.; Před odzkoušením musí být zařízení ; propláchnuto, vyčištěny lapače kalu. ; O provedených zkouškách bude vystaven ; protokol a zařízení předáno uživateli včetně; zaškolení obsluhy.</t>
  </si>
  <si>
    <t>58</t>
  </si>
  <si>
    <t>4.6.2</t>
  </si>
  <si>
    <t>Tlakové zkoušky  potrubí topné vody</t>
  </si>
  <si>
    <t>68</t>
  </si>
  <si>
    <t>Poznámka k položce:
pomocí zapisovače tlaku po dobu 24 hodin.</t>
  </si>
  <si>
    <t>59</t>
  </si>
  <si>
    <t>4.6.3</t>
  </si>
  <si>
    <t>Zkouška  zařízení provozní(topná a dilatační)zkouška), včetně</t>
  </si>
  <si>
    <t>70</t>
  </si>
  <si>
    <t>Poznámka k položce:
zaregulování systému</t>
  </si>
  <si>
    <t>60</t>
  </si>
  <si>
    <t>4.6.4</t>
  </si>
  <si>
    <t>Provozní řád obsluhy a údržby vč.schéma zapojení(skutečné provedení)</t>
  </si>
  <si>
    <t>72</t>
  </si>
  <si>
    <t>Poznámka k položce:
v úpravě pro vyvěšení na stěnu)</t>
  </si>
  <si>
    <t>61</t>
  </si>
  <si>
    <t>4.6.5</t>
  </si>
  <si>
    <t>Revizní zprávy</t>
  </si>
  <si>
    <t>74</t>
  </si>
  <si>
    <t>62</t>
  </si>
  <si>
    <t>4.6.6</t>
  </si>
  <si>
    <t>Hydraulické vyregulování   soustavy včetně protokolu</t>
  </si>
  <si>
    <t>76</t>
  </si>
  <si>
    <t>D.1.4.c. - Elektroinstalace</t>
  </si>
  <si>
    <t>M - Práce a dodávky M</t>
  </si>
  <si>
    <t xml:space="preserve">    21-M - Elektromontáže</t>
  </si>
  <si>
    <t xml:space="preserve">    46-M - Zemní práce při extr.mont.pracích</t>
  </si>
  <si>
    <t>Práce a dodávky M</t>
  </si>
  <si>
    <t>21-M</t>
  </si>
  <si>
    <t>Elektromontáže</t>
  </si>
  <si>
    <t>210191514R</t>
  </si>
  <si>
    <t xml:space="preserve">Montáž v skříní pojistkových rozpojovacích </t>
  </si>
  <si>
    <t>64</t>
  </si>
  <si>
    <t>1509927694</t>
  </si>
  <si>
    <t>Pol9</t>
  </si>
  <si>
    <t>Úprava pojistkové skříně - odstranění hliníkové spojky, propojení pojistkových spodků vodiči</t>
  </si>
  <si>
    <t>-39530921</t>
  </si>
  <si>
    <t>Poznámka k položce:
CAY50, osazení 3 ks pojistek Gg 125A - viz vč.č.3</t>
  </si>
  <si>
    <t>741210102</t>
  </si>
  <si>
    <t>Montáž rozváděčů litinových, hliníkových nebo plastových sestava do 100 kg</t>
  </si>
  <si>
    <t>1559762086</t>
  </si>
  <si>
    <t>Montáž rozváděčů litinových, hliníkových nebo plastových bez zapojení vodičů sestavy hmotnosti do 100 kg</t>
  </si>
  <si>
    <t>" R1" 1</t>
  </si>
  <si>
    <t>" skříně kotlů" 2</t>
  </si>
  <si>
    <t>Pol10</t>
  </si>
  <si>
    <t>Rozvaděč  R1, viz v.č.3</t>
  </si>
  <si>
    <t>-1449609509</t>
  </si>
  <si>
    <t>Poznámka k položce:
Skříň EATON 600*1060/270, nástěnná, IP54/IP20 kompletní ; Náplň:; 1 ks Jistič PLHT -C3 - 100A; 1 ks Proudový chránič PF7-100/4/003; 1 ks Svodič přepětí B+C; 1 ks Třífázový elektroměr Actaris do 125A pro podružné měření ; 1 ks Jistič PL7 16A/3/C; 2 ks Jistič PL7 32A/3/C; 2 ks Jistič PL7 50A/3/C; 1 ks Přepínač 125A/400V, 3P; Propojovací a úlužný materiál</t>
  </si>
  <si>
    <t>741313232</t>
  </si>
  <si>
    <t>Montáž zásuvek průmyslových nástěnných provedení IP 44 2P+PE 32 A</t>
  </si>
  <si>
    <t>1478926162</t>
  </si>
  <si>
    <t>Montáž zásuvek průmyslových se zapojením vodičů nástěnných, provedení IP 44 2P+PE 32 A</t>
  </si>
  <si>
    <t>Pol13</t>
  </si>
  <si>
    <t>Zásuvka 16A/400V, TN-S, na povrch, IP44</t>
  </si>
  <si>
    <t>-1666460199</t>
  </si>
  <si>
    <t>Pol14</t>
  </si>
  <si>
    <t>-569464109</t>
  </si>
  <si>
    <t>360410032</t>
  </si>
  <si>
    <t>Montáž termostatu prostorového</t>
  </si>
  <si>
    <t>-579291539</t>
  </si>
  <si>
    <t>Pol16</t>
  </si>
  <si>
    <t>Prostorový termostat SIEMENS RDE100.1.č.1422, týdenní - viz v.č.2</t>
  </si>
  <si>
    <t>371059274</t>
  </si>
  <si>
    <t>741122012</t>
  </si>
  <si>
    <t>Montáž kabel Cu bez ukončení uložený pod omítku plný kulatý 2x4 až 6 mm2 (CYKY)</t>
  </si>
  <si>
    <t>-2007364778</t>
  </si>
  <si>
    <t>Montáž kabelů měděných bez ukončení uložených pod omítku plných kulatých (CYKY), počtu a průřezu žil 2x4 až 6 mm2</t>
  </si>
  <si>
    <t>741122234</t>
  </si>
  <si>
    <t>Montáž kabel Cu plný kulatý žíla 5x16 mm2 uložený volně (CYKY)</t>
  </si>
  <si>
    <t>1868383377</t>
  </si>
  <si>
    <t>Montáž kabelů měděných bez ukončení uložených volně nebo v liště plných kulatých (CYKY) počtu a průřezu žil 5x16 mm2</t>
  </si>
  <si>
    <t>741122425</t>
  </si>
  <si>
    <t>Montáž kabel Cu plný kulatý pancéřovaný žíla 3x35+25 mm2, 4x25 mm2 uložený volně (CYKYDY)</t>
  </si>
  <si>
    <t>1059602460</t>
  </si>
  <si>
    <t>Montáž kabelů měděných bez ukončení uložených volně nebo v liště plných kulatých pancéřovaných (CYKYDY) počtu a průřezu žil 3x35+25 mm2, 4x25 mm2</t>
  </si>
  <si>
    <t>741122432</t>
  </si>
  <si>
    <t>Montáž kabel Cu plný kulatý pancéřovaný žíla 5x2,5 až 4 mm2 uložený volně (CYKYDY)</t>
  </si>
  <si>
    <t>-446005319</t>
  </si>
  <si>
    <t>Montáž kabelů měděných bez ukončení uložených volně nebo v liště plných kulatých pancéřovaných (CYKYDY) počtu a průřezu žil 5x2,5 až 4 mm2</t>
  </si>
  <si>
    <t>Pol18</t>
  </si>
  <si>
    <t>CYKY 4B*50</t>
  </si>
  <si>
    <t>-8548348</t>
  </si>
  <si>
    <t>Pol19</t>
  </si>
  <si>
    <t>CYKY 5C*16</t>
  </si>
  <si>
    <t>-1579763619</t>
  </si>
  <si>
    <t>Pol20</t>
  </si>
  <si>
    <t>CYKY 5C*6</t>
  </si>
  <si>
    <t>-2008262820</t>
  </si>
  <si>
    <t>Pol21</t>
  </si>
  <si>
    <t>CYKY 5C*2,5</t>
  </si>
  <si>
    <t>-2130742283</t>
  </si>
  <si>
    <t>Pol22</t>
  </si>
  <si>
    <t>CYSY 5C*2,5 (H05VV-F)</t>
  </si>
  <si>
    <t>-1200857590</t>
  </si>
  <si>
    <t>Pol23</t>
  </si>
  <si>
    <t>CYSY 3C*1 (H05VV-F)</t>
  </si>
  <si>
    <t>-411784173</t>
  </si>
  <si>
    <t>Pol24</t>
  </si>
  <si>
    <t>VM03VQ-F 2A*1 (JYTY)</t>
  </si>
  <si>
    <t>266756108</t>
  </si>
  <si>
    <t>Pol25</t>
  </si>
  <si>
    <t>VM03VQ-F 3A*0,75 (JYTY)</t>
  </si>
  <si>
    <t>-536916127</t>
  </si>
  <si>
    <t>Pol26</t>
  </si>
  <si>
    <t>VM03VQ-F 4A*0,75 (JYTY)</t>
  </si>
  <si>
    <t>-14229794</t>
  </si>
  <si>
    <t>Pol27</t>
  </si>
  <si>
    <t>CY25 ZŽ</t>
  </si>
  <si>
    <t>1416706278</t>
  </si>
  <si>
    <t>Pol28</t>
  </si>
  <si>
    <t>CY16 ZŽ</t>
  </si>
  <si>
    <t>48731552</t>
  </si>
  <si>
    <t>Pol29</t>
  </si>
  <si>
    <t>CY6 ZŽ</t>
  </si>
  <si>
    <t>-993262837</t>
  </si>
  <si>
    <t>210220002</t>
  </si>
  <si>
    <t>Montáž uzemňovacích vedení vodičů FeZn pomocí svorek na povrchu drátem nebo lanem do 10 mm</t>
  </si>
  <si>
    <t>1080027539</t>
  </si>
  <si>
    <t>Montáž uzemňovacího vedení s upevněním, propojením a připojením pomocí svorek na povrchu vodičů FeZn drátem nebo lanem průměru do 10 mm</t>
  </si>
  <si>
    <t>354410730</t>
  </si>
  <si>
    <t>drát průměr 10 mm FeZn</t>
  </si>
  <si>
    <t>kg</t>
  </si>
  <si>
    <t>128</t>
  </si>
  <si>
    <t>1592752878</t>
  </si>
  <si>
    <t>Poznámka k položce:
Hmotnost: 0,62 kg/m</t>
  </si>
  <si>
    <t>8*0,62</t>
  </si>
  <si>
    <t>210220301</t>
  </si>
  <si>
    <t>Montáž svorek hromosvodných typu SS, SR 03 se 2 šrouby</t>
  </si>
  <si>
    <t>354875156</t>
  </si>
  <si>
    <t>Montáž hromosvodného vedení svorek se 2 šrouby, [typ SS, SR 03]</t>
  </si>
  <si>
    <t>210220301R</t>
  </si>
  <si>
    <t>Montáž svorek vyrovnání potenciálu do 25mm2</t>
  </si>
  <si>
    <t>-1965343081</t>
  </si>
  <si>
    <t>Pol31</t>
  </si>
  <si>
    <t>Svorka SR03</t>
  </si>
  <si>
    <t>-346612948</t>
  </si>
  <si>
    <t>Pol32</t>
  </si>
  <si>
    <t>Svorka vyrovnání potenciálu do 16mm2</t>
  </si>
  <si>
    <t>-1056023468</t>
  </si>
  <si>
    <t>741110501</t>
  </si>
  <si>
    <t>Montáž lišta a kanálek protahovací šířky do 60 mm</t>
  </si>
  <si>
    <t>2081057002</t>
  </si>
  <si>
    <t>Montáž lišt a kanálků elektroinstalačních se spojkami, ohyby a rohy a s nasunutím do krabic protahovacích, šířky do 60 mm</t>
  </si>
  <si>
    <t>741110122</t>
  </si>
  <si>
    <t>Montáž trubka pancéřová plastová tuhá D přes 23 do 29 mm uložená pod omítku</t>
  </si>
  <si>
    <t>-1999747666</t>
  </si>
  <si>
    <t>Montáž trubek pancéřových elektroinstalačních s nasunutím nebo našroubováním do krabic plastových tuhých, uložených pod omítku, D přes 23 do 29 mm</t>
  </si>
  <si>
    <t>Pol40</t>
  </si>
  <si>
    <t>Kabelová lišta  kompletní např. KOPOS 40*40mm včetně víka a spojek</t>
  </si>
  <si>
    <t>-1779300507</t>
  </si>
  <si>
    <t>Pol41</t>
  </si>
  <si>
    <t>Kabelová lišta  kompletní např.  KOPOS 18*13mm včetně víka a spojek</t>
  </si>
  <si>
    <t>-652199273</t>
  </si>
  <si>
    <t>Pol42</t>
  </si>
  <si>
    <t>Kabelová chránička, nízká mechanická pevnost DN20, např. Kopos Kolín</t>
  </si>
  <si>
    <t>-720989356</t>
  </si>
  <si>
    <t>Pol43</t>
  </si>
  <si>
    <t>Kabelová chránička, nízká mechanická pevnost DN25, např. Kopos Kolín</t>
  </si>
  <si>
    <t>-1595289695</t>
  </si>
  <si>
    <t>741990041</t>
  </si>
  <si>
    <t>Montáž tabulka výstražná a označovací pro rozvodny</t>
  </si>
  <si>
    <t>413664952</t>
  </si>
  <si>
    <t>Ostatní doplňkové práce elektromontážní montáž tabulek pro rozvodny a elektrická zařízení výstražné a označovací</t>
  </si>
  <si>
    <t>735345160</t>
  </si>
  <si>
    <t xml:space="preserve">tabulka bezpečnostní s tiskem 2 barvy </t>
  </si>
  <si>
    <t>-1271274770</t>
  </si>
  <si>
    <t>tabulka bezpečnostní s tiskem 2 barvy</t>
  </si>
  <si>
    <t>46-M</t>
  </si>
  <si>
    <t>Zemní práce při extr.mont.pracích</t>
  </si>
  <si>
    <t>460150133</t>
  </si>
  <si>
    <t>Hloubení kabelových zapažených i nezapažených rýh ručně š 35 cm, hl 50 cm, v hornině tř 3</t>
  </si>
  <si>
    <t>94343393</t>
  </si>
  <si>
    <t>Hloubení zapažených i nezapažených kabelových rýh ručně včetně urovnání dna s přemístěním výkopku do vzdálenosti 3 m od okraje jámy nebo naložením na dopravní prostředek šířky 35 cm, hloubky 50 cm, v hornině třídy 3</t>
  </si>
  <si>
    <t>" zemnící síť" 4</t>
  </si>
  <si>
    <t>460600023</t>
  </si>
  <si>
    <t>Vodorovné přemístění horniny jakékoliv třídy do 1000 m</t>
  </si>
  <si>
    <t>m3</t>
  </si>
  <si>
    <t>101242153</t>
  </si>
  <si>
    <t>Přemístění (odvoz) horniny, suti a vybouraných hmot vodorovné přemístění horniny včetně složení, bez naložení a rozprostření jakékoliv třídy, na vzdálenost přes 500 do 1000 m</t>
  </si>
  <si>
    <t>" zemnící síť" 4*0,35*0,5</t>
  </si>
  <si>
    <t>460600031</t>
  </si>
  <si>
    <t>Příplatek k vodorovnému přemístění horniny za každých dalších 1000 m</t>
  </si>
  <si>
    <t>837113946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</si>
  <si>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</si>
  <si>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171201211</t>
  </si>
  <si>
    <t>Poplatek za uložení odpadu ze sypaniny na skládce (skládkovné)</t>
  </si>
  <si>
    <t>t</t>
  </si>
  <si>
    <t>-724879980</t>
  </si>
  <si>
    <t>Uložení sypaniny poplatek za uložení sypaniny na skládce (skládkovné)</t>
  </si>
  <si>
    <t>0,7*2 'Přepočtené koeficientem množství</t>
  </si>
  <si>
    <t>460680184</t>
  </si>
  <si>
    <t>Vybourání otvorů ve zdivu cihelném plochy do 0,25 m2, tloušťky do 60 cm</t>
  </si>
  <si>
    <t>-1290992085</t>
  </si>
  <si>
    <t>Prorážení otvorů a ostatní bourací práce vybourání otvoru ve zdivu cihelném plochy přes 0,09 do 0,25 m2 a tloušťky přes 45 do 60 cm</t>
  </si>
  <si>
    <t>460680614</t>
  </si>
  <si>
    <t>Vysekání rýh pro montáž trubek a kabelů v omítce vápenné a vápenocementové stěn šířky do 10 cm</t>
  </si>
  <si>
    <t>958379044</t>
  </si>
  <si>
    <t>Prorážení otvorů a ostatní bourací práce vysekání rýh pro montáž trubek a kabelů v omítce vápenné nebo vápenocementové stěn, šířky rýhy přes 7 do 10 cm</t>
  </si>
  <si>
    <t>460600041</t>
  </si>
  <si>
    <t>Svislá doprava suti a vybouraných hmot za první podlaží</t>
  </si>
  <si>
    <t>-2127892906</t>
  </si>
  <si>
    <t>Přemístění (odvoz) horniny, suti a vybouraných hmot svislá doprava suti a vybouraných hmot za první podlaží</t>
  </si>
  <si>
    <t>460600061</t>
  </si>
  <si>
    <t>Odvoz suti a vybouraných hmot do 1 km</t>
  </si>
  <si>
    <t>21190787</t>
  </si>
  <si>
    <t>Přemístění (odvoz) horniny, suti a vybouraných hmot odvoz suti a vybouraných hmot do 1 km</t>
  </si>
  <si>
    <t>460600071</t>
  </si>
  <si>
    <t>Příplatek k odvozu suti a vybouraných hmot za každý další 1 km</t>
  </si>
  <si>
    <t>1222391981</t>
  </si>
  <si>
    <t>Přemístění (odvoz) horniny, suti a vybouraných hmot odvoz suti a vybouraných hmot Příplatek k ceně za každý další i započatý 1 km</t>
  </si>
  <si>
    <t>997013801</t>
  </si>
  <si>
    <t>Poplatek za uložení stavebního betonového odpadu na skládce (skládkovné)</t>
  </si>
  <si>
    <t>-1316288615</t>
  </si>
  <si>
    <t>Poplatek za uložení stavebního odpadu na skládce (skládkovné) betonového</t>
  </si>
  <si>
    <t>612325223</t>
  </si>
  <si>
    <t>Vápenocementová štuková omítka malých ploch do 1,0 m2 na stěnách</t>
  </si>
  <si>
    <t>-2145533776</t>
  </si>
  <si>
    <t>Vápenocementová nebo vápenná omítka jednotlivých malých ploch štuková na stěnách, plochy jednotlivě přes 0,25 do 1 m2</t>
  </si>
  <si>
    <t>612325121</t>
  </si>
  <si>
    <t>Vápenocementová štuková omítka rýh ve stěnách šířky do 150 mm</t>
  </si>
  <si>
    <t>m2</t>
  </si>
  <si>
    <t>-459531204</t>
  </si>
  <si>
    <t>Vápenocementová nebo vápenná omítka rýh štuková ve stěnách, šířky rýhy do 150 mm</t>
  </si>
  <si>
    <t>2*0,1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</si>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</sst>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10"/>
      <color rgb="FF003366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7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5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1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6" fillId="0" borderId="5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Border="1" applyAlignment="1" applyProtection="1"/>
    <xf numFmtId="0" fontId="6" fillId="0" borderId="5" xfId="0" applyFont="1" applyBorder="1" applyAlignment="1"/>
    <xf numFmtId="0" fontId="6" fillId="0" borderId="18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9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4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4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37" fillId="0" borderId="0" xfId="0" applyFont="1" applyBorder="1" applyAlignment="1" applyProtection="1">
      <alignment horizontal="left" vertical="center" wrapText="1"/>
    </xf>
    <xf numFmtId="0" fontId="36" fillId="0" borderId="0" xfId="0" applyFont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167" fontId="7" fillId="0" borderId="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5" xfId="0" applyFont="1" applyBorder="1" applyAlignment="1">
      <alignment vertical="center"/>
    </xf>
    <xf numFmtId="0" fontId="7" fillId="0" borderId="18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  <protection locked="0"/>
    </xf>
    <xf numFmtId="4" fontId="8" fillId="0" borderId="24" xfId="0" applyNumberFormat="1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8" fillId="0" borderId="0" xfId="0" applyFont="1" applyBorder="1" applyAlignment="1" applyProtection="1">
      <alignment horizontal="left"/>
    </xf>
    <xf numFmtId="4" fontId="8" fillId="0" borderId="0" xfId="0" applyNumberFormat="1" applyFont="1" applyBorder="1" applyAlignment="1" applyProtection="1"/>
    <xf numFmtId="0" fontId="7" fillId="0" borderId="23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21" t="s">
        <v>16</v>
      </c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26"/>
      <c r="AQ5" s="28"/>
      <c r="BE5" s="319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23" t="s">
        <v>19</v>
      </c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26"/>
      <c r="AQ6" s="28"/>
      <c r="BE6" s="320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20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20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20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21</v>
      </c>
      <c r="AO10" s="26"/>
      <c r="AP10" s="26"/>
      <c r="AQ10" s="28"/>
      <c r="BE10" s="320"/>
      <c r="BS10" s="21" t="s">
        <v>8</v>
      </c>
    </row>
    <row r="11" spans="1:74" ht="18.399999999999999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30</v>
      </c>
      <c r="AL11" s="26"/>
      <c r="AM11" s="26"/>
      <c r="AN11" s="32" t="s">
        <v>21</v>
      </c>
      <c r="AO11" s="26"/>
      <c r="AP11" s="26"/>
      <c r="AQ11" s="28"/>
      <c r="BE11" s="320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20"/>
      <c r="BS12" s="21" t="s">
        <v>8</v>
      </c>
    </row>
    <row r="13" spans="1:74" ht="14.45" customHeight="1">
      <c r="B13" s="25"/>
      <c r="C13" s="26"/>
      <c r="D13" s="34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32</v>
      </c>
      <c r="AO13" s="26"/>
      <c r="AP13" s="26"/>
      <c r="AQ13" s="28"/>
      <c r="BE13" s="320"/>
      <c r="BS13" s="21" t="s">
        <v>8</v>
      </c>
    </row>
    <row r="14" spans="1:74">
      <c r="B14" s="25"/>
      <c r="C14" s="26"/>
      <c r="D14" s="26"/>
      <c r="E14" s="324" t="s">
        <v>32</v>
      </c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4" t="s">
        <v>30</v>
      </c>
      <c r="AL14" s="26"/>
      <c r="AM14" s="26"/>
      <c r="AN14" s="36" t="s">
        <v>32</v>
      </c>
      <c r="AO14" s="26"/>
      <c r="AP14" s="26"/>
      <c r="AQ14" s="28"/>
      <c r="BE14" s="320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20"/>
      <c r="BS15" s="21" t="s">
        <v>6</v>
      </c>
    </row>
    <row r="16" spans="1:74" ht="14.45" customHeight="1">
      <c r="B16" s="25"/>
      <c r="C16" s="26"/>
      <c r="D16" s="34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21</v>
      </c>
      <c r="AO16" s="26"/>
      <c r="AP16" s="26"/>
      <c r="AQ16" s="28"/>
      <c r="BE16" s="320"/>
      <c r="BS16" s="21" t="s">
        <v>6</v>
      </c>
    </row>
    <row r="17" spans="2:71" ht="18.399999999999999" customHeight="1">
      <c r="B17" s="25"/>
      <c r="C17" s="26"/>
      <c r="D17" s="26"/>
      <c r="E17" s="32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30</v>
      </c>
      <c r="AL17" s="26"/>
      <c r="AM17" s="26"/>
      <c r="AN17" s="32" t="s">
        <v>21</v>
      </c>
      <c r="AO17" s="26"/>
      <c r="AP17" s="26"/>
      <c r="AQ17" s="28"/>
      <c r="BE17" s="320"/>
      <c r="BS17" s="21" t="s">
        <v>35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20"/>
      <c r="BS18" s="21" t="s">
        <v>8</v>
      </c>
    </row>
    <row r="19" spans="2:71" ht="14.45" customHeight="1">
      <c r="B19" s="25"/>
      <c r="C19" s="26"/>
      <c r="D19" s="34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20"/>
      <c r="BS19" s="21" t="s">
        <v>8</v>
      </c>
    </row>
    <row r="20" spans="2:71" ht="134.25" customHeight="1">
      <c r="B20" s="25"/>
      <c r="C20" s="26"/>
      <c r="D20" s="26"/>
      <c r="E20" s="326" t="s">
        <v>37</v>
      </c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26"/>
      <c r="AP20" s="26"/>
      <c r="AQ20" s="28"/>
      <c r="BE20" s="320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20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20"/>
    </row>
    <row r="23" spans="2:71" s="1" customFormat="1" ht="25.9" customHeight="1">
      <c r="B23" s="38"/>
      <c r="C23" s="39"/>
      <c r="D23" s="40" t="s">
        <v>38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27">
        <f>ROUND(AG51,2)</f>
        <v>0</v>
      </c>
      <c r="AL23" s="328"/>
      <c r="AM23" s="328"/>
      <c r="AN23" s="328"/>
      <c r="AO23" s="328"/>
      <c r="AP23" s="39"/>
      <c r="AQ23" s="42"/>
      <c r="BE23" s="320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20"/>
    </row>
    <row r="25" spans="2:71" s="1" customFormat="1" ht="13.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29" t="s">
        <v>39</v>
      </c>
      <c r="M25" s="329"/>
      <c r="N25" s="329"/>
      <c r="O25" s="329"/>
      <c r="P25" s="39"/>
      <c r="Q25" s="39"/>
      <c r="R25" s="39"/>
      <c r="S25" s="39"/>
      <c r="T25" s="39"/>
      <c r="U25" s="39"/>
      <c r="V25" s="39"/>
      <c r="W25" s="329" t="s">
        <v>40</v>
      </c>
      <c r="X25" s="329"/>
      <c r="Y25" s="329"/>
      <c r="Z25" s="329"/>
      <c r="AA25" s="329"/>
      <c r="AB25" s="329"/>
      <c r="AC25" s="329"/>
      <c r="AD25" s="329"/>
      <c r="AE25" s="329"/>
      <c r="AF25" s="39"/>
      <c r="AG25" s="39"/>
      <c r="AH25" s="39"/>
      <c r="AI25" s="39"/>
      <c r="AJ25" s="39"/>
      <c r="AK25" s="329" t="s">
        <v>41</v>
      </c>
      <c r="AL25" s="329"/>
      <c r="AM25" s="329"/>
      <c r="AN25" s="329"/>
      <c r="AO25" s="329"/>
      <c r="AP25" s="39"/>
      <c r="AQ25" s="42"/>
      <c r="BE25" s="320"/>
    </row>
    <row r="26" spans="2:71" s="2" customFormat="1" ht="14.45" customHeight="1">
      <c r="B26" s="44"/>
      <c r="C26" s="45"/>
      <c r="D26" s="46" t="s">
        <v>42</v>
      </c>
      <c r="E26" s="45"/>
      <c r="F26" s="46" t="s">
        <v>43</v>
      </c>
      <c r="G26" s="45"/>
      <c r="H26" s="45"/>
      <c r="I26" s="45"/>
      <c r="J26" s="45"/>
      <c r="K26" s="45"/>
      <c r="L26" s="330">
        <v>0.21</v>
      </c>
      <c r="M26" s="331"/>
      <c r="N26" s="331"/>
      <c r="O26" s="331"/>
      <c r="P26" s="45"/>
      <c r="Q26" s="45"/>
      <c r="R26" s="45"/>
      <c r="S26" s="45"/>
      <c r="T26" s="45"/>
      <c r="U26" s="45"/>
      <c r="V26" s="45"/>
      <c r="W26" s="332">
        <f>ROUND(AZ51,2)</f>
        <v>0</v>
      </c>
      <c r="X26" s="331"/>
      <c r="Y26" s="331"/>
      <c r="Z26" s="331"/>
      <c r="AA26" s="331"/>
      <c r="AB26" s="331"/>
      <c r="AC26" s="331"/>
      <c r="AD26" s="331"/>
      <c r="AE26" s="331"/>
      <c r="AF26" s="45"/>
      <c r="AG26" s="45"/>
      <c r="AH26" s="45"/>
      <c r="AI26" s="45"/>
      <c r="AJ26" s="45"/>
      <c r="AK26" s="332">
        <f>ROUND(AV51,2)</f>
        <v>0</v>
      </c>
      <c r="AL26" s="331"/>
      <c r="AM26" s="331"/>
      <c r="AN26" s="331"/>
      <c r="AO26" s="331"/>
      <c r="AP26" s="45"/>
      <c r="AQ26" s="47"/>
      <c r="BE26" s="320"/>
    </row>
    <row r="27" spans="2:71" s="2" customFormat="1" ht="14.45" customHeight="1">
      <c r="B27" s="44"/>
      <c r="C27" s="45"/>
      <c r="D27" s="45"/>
      <c r="E27" s="45"/>
      <c r="F27" s="46" t="s">
        <v>44</v>
      </c>
      <c r="G27" s="45"/>
      <c r="H27" s="45"/>
      <c r="I27" s="45"/>
      <c r="J27" s="45"/>
      <c r="K27" s="45"/>
      <c r="L27" s="330">
        <v>0.15</v>
      </c>
      <c r="M27" s="331"/>
      <c r="N27" s="331"/>
      <c r="O27" s="331"/>
      <c r="P27" s="45"/>
      <c r="Q27" s="45"/>
      <c r="R27" s="45"/>
      <c r="S27" s="45"/>
      <c r="T27" s="45"/>
      <c r="U27" s="45"/>
      <c r="V27" s="45"/>
      <c r="W27" s="332">
        <f>ROUND(BA51,2)</f>
        <v>0</v>
      </c>
      <c r="X27" s="331"/>
      <c r="Y27" s="331"/>
      <c r="Z27" s="331"/>
      <c r="AA27" s="331"/>
      <c r="AB27" s="331"/>
      <c r="AC27" s="331"/>
      <c r="AD27" s="331"/>
      <c r="AE27" s="331"/>
      <c r="AF27" s="45"/>
      <c r="AG27" s="45"/>
      <c r="AH27" s="45"/>
      <c r="AI27" s="45"/>
      <c r="AJ27" s="45"/>
      <c r="AK27" s="332">
        <f>ROUND(AW51,2)</f>
        <v>0</v>
      </c>
      <c r="AL27" s="331"/>
      <c r="AM27" s="331"/>
      <c r="AN27" s="331"/>
      <c r="AO27" s="331"/>
      <c r="AP27" s="45"/>
      <c r="AQ27" s="47"/>
      <c r="BE27" s="320"/>
    </row>
    <row r="28" spans="2:71" s="2" customFormat="1" ht="14.45" hidden="1" customHeight="1">
      <c r="B28" s="44"/>
      <c r="C28" s="45"/>
      <c r="D28" s="45"/>
      <c r="E28" s="45"/>
      <c r="F28" s="46" t="s">
        <v>45</v>
      </c>
      <c r="G28" s="45"/>
      <c r="H28" s="45"/>
      <c r="I28" s="45"/>
      <c r="J28" s="45"/>
      <c r="K28" s="45"/>
      <c r="L28" s="330">
        <v>0.21</v>
      </c>
      <c r="M28" s="331"/>
      <c r="N28" s="331"/>
      <c r="O28" s="331"/>
      <c r="P28" s="45"/>
      <c r="Q28" s="45"/>
      <c r="R28" s="45"/>
      <c r="S28" s="45"/>
      <c r="T28" s="45"/>
      <c r="U28" s="45"/>
      <c r="V28" s="45"/>
      <c r="W28" s="332">
        <f>ROUND(BB51,2)</f>
        <v>0</v>
      </c>
      <c r="X28" s="331"/>
      <c r="Y28" s="331"/>
      <c r="Z28" s="331"/>
      <c r="AA28" s="331"/>
      <c r="AB28" s="331"/>
      <c r="AC28" s="331"/>
      <c r="AD28" s="331"/>
      <c r="AE28" s="331"/>
      <c r="AF28" s="45"/>
      <c r="AG28" s="45"/>
      <c r="AH28" s="45"/>
      <c r="AI28" s="45"/>
      <c r="AJ28" s="45"/>
      <c r="AK28" s="332">
        <v>0</v>
      </c>
      <c r="AL28" s="331"/>
      <c r="AM28" s="331"/>
      <c r="AN28" s="331"/>
      <c r="AO28" s="331"/>
      <c r="AP28" s="45"/>
      <c r="AQ28" s="47"/>
      <c r="BE28" s="320"/>
    </row>
    <row r="29" spans="2:71" s="2" customFormat="1" ht="14.45" hidden="1" customHeight="1">
      <c r="B29" s="44"/>
      <c r="C29" s="45"/>
      <c r="D29" s="45"/>
      <c r="E29" s="45"/>
      <c r="F29" s="46" t="s">
        <v>46</v>
      </c>
      <c r="G29" s="45"/>
      <c r="H29" s="45"/>
      <c r="I29" s="45"/>
      <c r="J29" s="45"/>
      <c r="K29" s="45"/>
      <c r="L29" s="330">
        <v>0.15</v>
      </c>
      <c r="M29" s="331"/>
      <c r="N29" s="331"/>
      <c r="O29" s="331"/>
      <c r="P29" s="45"/>
      <c r="Q29" s="45"/>
      <c r="R29" s="45"/>
      <c r="S29" s="45"/>
      <c r="T29" s="45"/>
      <c r="U29" s="45"/>
      <c r="V29" s="45"/>
      <c r="W29" s="332">
        <f>ROUND(BC51,2)</f>
        <v>0</v>
      </c>
      <c r="X29" s="331"/>
      <c r="Y29" s="331"/>
      <c r="Z29" s="331"/>
      <c r="AA29" s="331"/>
      <c r="AB29" s="331"/>
      <c r="AC29" s="331"/>
      <c r="AD29" s="331"/>
      <c r="AE29" s="331"/>
      <c r="AF29" s="45"/>
      <c r="AG29" s="45"/>
      <c r="AH29" s="45"/>
      <c r="AI29" s="45"/>
      <c r="AJ29" s="45"/>
      <c r="AK29" s="332">
        <v>0</v>
      </c>
      <c r="AL29" s="331"/>
      <c r="AM29" s="331"/>
      <c r="AN29" s="331"/>
      <c r="AO29" s="331"/>
      <c r="AP29" s="45"/>
      <c r="AQ29" s="47"/>
      <c r="BE29" s="320"/>
    </row>
    <row r="30" spans="2:71" s="2" customFormat="1" ht="14.45" hidden="1" customHeight="1">
      <c r="B30" s="44"/>
      <c r="C30" s="45"/>
      <c r="D30" s="45"/>
      <c r="E30" s="45"/>
      <c r="F30" s="46" t="s">
        <v>47</v>
      </c>
      <c r="G30" s="45"/>
      <c r="H30" s="45"/>
      <c r="I30" s="45"/>
      <c r="J30" s="45"/>
      <c r="K30" s="45"/>
      <c r="L30" s="330">
        <v>0</v>
      </c>
      <c r="M30" s="331"/>
      <c r="N30" s="331"/>
      <c r="O30" s="331"/>
      <c r="P30" s="45"/>
      <c r="Q30" s="45"/>
      <c r="R30" s="45"/>
      <c r="S30" s="45"/>
      <c r="T30" s="45"/>
      <c r="U30" s="45"/>
      <c r="V30" s="45"/>
      <c r="W30" s="332">
        <f>ROUND(BD51,2)</f>
        <v>0</v>
      </c>
      <c r="X30" s="331"/>
      <c r="Y30" s="331"/>
      <c r="Z30" s="331"/>
      <c r="AA30" s="331"/>
      <c r="AB30" s="331"/>
      <c r="AC30" s="331"/>
      <c r="AD30" s="331"/>
      <c r="AE30" s="331"/>
      <c r="AF30" s="45"/>
      <c r="AG30" s="45"/>
      <c r="AH30" s="45"/>
      <c r="AI30" s="45"/>
      <c r="AJ30" s="45"/>
      <c r="AK30" s="332">
        <v>0</v>
      </c>
      <c r="AL30" s="331"/>
      <c r="AM30" s="331"/>
      <c r="AN30" s="331"/>
      <c r="AO30" s="331"/>
      <c r="AP30" s="45"/>
      <c r="AQ30" s="47"/>
      <c r="BE30" s="320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20"/>
    </row>
    <row r="32" spans="2:71" s="1" customFormat="1" ht="25.9" customHeight="1">
      <c r="B32" s="38"/>
      <c r="C32" s="48"/>
      <c r="D32" s="49" t="s">
        <v>48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49</v>
      </c>
      <c r="U32" s="50"/>
      <c r="V32" s="50"/>
      <c r="W32" s="50"/>
      <c r="X32" s="333" t="s">
        <v>50</v>
      </c>
      <c r="Y32" s="334"/>
      <c r="Z32" s="334"/>
      <c r="AA32" s="334"/>
      <c r="AB32" s="334"/>
      <c r="AC32" s="50"/>
      <c r="AD32" s="50"/>
      <c r="AE32" s="50"/>
      <c r="AF32" s="50"/>
      <c r="AG32" s="50"/>
      <c r="AH32" s="50"/>
      <c r="AI32" s="50"/>
      <c r="AJ32" s="50"/>
      <c r="AK32" s="335">
        <f>SUM(AK23:AK30)</f>
        <v>0</v>
      </c>
      <c r="AL32" s="334"/>
      <c r="AM32" s="334"/>
      <c r="AN32" s="334"/>
      <c r="AO32" s="336"/>
      <c r="AP32" s="48"/>
      <c r="AQ32" s="52"/>
      <c r="BE32" s="320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17h030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37" t="str">
        <f>K6</f>
        <v>SOŠ a SOU Nejdek Rekonstrukce vytápěcího zdroje,Strojírenská dílna SOŠ a SOU</v>
      </c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Nejdek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39" t="str">
        <f>IF(AN8= "","",AN8)</f>
        <v>13.3.2017</v>
      </c>
      <c r="AN44" s="339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 xml:space="preserve"> 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33</v>
      </c>
      <c r="AJ46" s="60"/>
      <c r="AK46" s="60"/>
      <c r="AL46" s="60"/>
      <c r="AM46" s="340" t="str">
        <f>IF(E17="","",E17)</f>
        <v>KTS-CZ, s.r.o.</v>
      </c>
      <c r="AN46" s="340"/>
      <c r="AO46" s="340"/>
      <c r="AP46" s="340"/>
      <c r="AQ46" s="60"/>
      <c r="AR46" s="58"/>
      <c r="AS46" s="341" t="s">
        <v>52</v>
      </c>
      <c r="AT46" s="342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>
      <c r="B47" s="38"/>
      <c r="C47" s="62" t="s">
        <v>31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43"/>
      <c r="AT47" s="344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45"/>
      <c r="AT48" s="346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47" t="s">
        <v>53</v>
      </c>
      <c r="D49" s="348"/>
      <c r="E49" s="348"/>
      <c r="F49" s="348"/>
      <c r="G49" s="348"/>
      <c r="H49" s="76"/>
      <c r="I49" s="349" t="s">
        <v>54</v>
      </c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50" t="s">
        <v>55</v>
      </c>
      <c r="AH49" s="348"/>
      <c r="AI49" s="348"/>
      <c r="AJ49" s="348"/>
      <c r="AK49" s="348"/>
      <c r="AL49" s="348"/>
      <c r="AM49" s="348"/>
      <c r="AN49" s="349" t="s">
        <v>56</v>
      </c>
      <c r="AO49" s="348"/>
      <c r="AP49" s="348"/>
      <c r="AQ49" s="77" t="s">
        <v>57</v>
      </c>
      <c r="AR49" s="58"/>
      <c r="AS49" s="78" t="s">
        <v>58</v>
      </c>
      <c r="AT49" s="79" t="s">
        <v>59</v>
      </c>
      <c r="AU49" s="79" t="s">
        <v>60</v>
      </c>
      <c r="AV49" s="79" t="s">
        <v>61</v>
      </c>
      <c r="AW49" s="79" t="s">
        <v>62</v>
      </c>
      <c r="AX49" s="79" t="s">
        <v>63</v>
      </c>
      <c r="AY49" s="79" t="s">
        <v>64</v>
      </c>
      <c r="AZ49" s="79" t="s">
        <v>65</v>
      </c>
      <c r="BA49" s="79" t="s">
        <v>66</v>
      </c>
      <c r="BB49" s="79" t="s">
        <v>67</v>
      </c>
      <c r="BC49" s="79" t="s">
        <v>68</v>
      </c>
      <c r="BD49" s="80" t="s">
        <v>69</v>
      </c>
    </row>
    <row r="50" spans="1:91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50000000000003" customHeight="1">
      <c r="B51" s="65"/>
      <c r="C51" s="84" t="s">
        <v>70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54">
        <f>ROUND(SUM(AG52:AG53),2)</f>
        <v>0</v>
      </c>
      <c r="AH51" s="354"/>
      <c r="AI51" s="354"/>
      <c r="AJ51" s="354"/>
      <c r="AK51" s="354"/>
      <c r="AL51" s="354"/>
      <c r="AM51" s="354"/>
      <c r="AN51" s="355">
        <f>SUM(AG51,AT51)</f>
        <v>0</v>
      </c>
      <c r="AO51" s="355"/>
      <c r="AP51" s="355"/>
      <c r="AQ51" s="86" t="s">
        <v>21</v>
      </c>
      <c r="AR51" s="68"/>
      <c r="AS51" s="87">
        <f>ROUND(SUM(AS52:AS53),2)</f>
        <v>0</v>
      </c>
      <c r="AT51" s="88">
        <f>ROUND(SUM(AV51:AW51),2)</f>
        <v>0</v>
      </c>
      <c r="AU51" s="89">
        <f>ROUND(SUM(AU52:AU53),5)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ROUND(SUM(AZ52:AZ53),2)</f>
        <v>0</v>
      </c>
      <c r="BA51" s="88">
        <f>ROUND(SUM(BA52:BA53),2)</f>
        <v>0</v>
      </c>
      <c r="BB51" s="88">
        <f>ROUND(SUM(BB52:BB53),2)</f>
        <v>0</v>
      </c>
      <c r="BC51" s="88">
        <f>ROUND(SUM(BC52:BC53),2)</f>
        <v>0</v>
      </c>
      <c r="BD51" s="90">
        <f>ROUND(SUM(BD52:BD53),2)</f>
        <v>0</v>
      </c>
      <c r="BS51" s="91" t="s">
        <v>71</v>
      </c>
      <c r="BT51" s="91" t="s">
        <v>72</v>
      </c>
      <c r="BU51" s="92" t="s">
        <v>73</v>
      </c>
      <c r="BV51" s="91" t="s">
        <v>74</v>
      </c>
      <c r="BW51" s="91" t="s">
        <v>7</v>
      </c>
      <c r="BX51" s="91" t="s">
        <v>75</v>
      </c>
      <c r="CL51" s="91" t="s">
        <v>21</v>
      </c>
    </row>
    <row r="52" spans="1:91" s="5" customFormat="1" ht="22.5" customHeight="1">
      <c r="A52" s="93" t="s">
        <v>76</v>
      </c>
      <c r="B52" s="94"/>
      <c r="C52" s="95"/>
      <c r="D52" s="353" t="s">
        <v>77</v>
      </c>
      <c r="E52" s="353"/>
      <c r="F52" s="353"/>
      <c r="G52" s="353"/>
      <c r="H52" s="353"/>
      <c r="I52" s="96"/>
      <c r="J52" s="353" t="s">
        <v>78</v>
      </c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1">
        <f>'D.1.4.b - Vytápění'!J27</f>
        <v>0</v>
      </c>
      <c r="AH52" s="352"/>
      <c r="AI52" s="352"/>
      <c r="AJ52" s="352"/>
      <c r="AK52" s="352"/>
      <c r="AL52" s="352"/>
      <c r="AM52" s="352"/>
      <c r="AN52" s="351">
        <f>SUM(AG52,AT52)</f>
        <v>0</v>
      </c>
      <c r="AO52" s="352"/>
      <c r="AP52" s="352"/>
      <c r="AQ52" s="97" t="s">
        <v>79</v>
      </c>
      <c r="AR52" s="98"/>
      <c r="AS52" s="99">
        <v>0</v>
      </c>
      <c r="AT52" s="100">
        <f>ROUND(SUM(AV52:AW52),2)</f>
        <v>0</v>
      </c>
      <c r="AU52" s="101">
        <f>'D.1.4.b - Vytápění'!P82</f>
        <v>0</v>
      </c>
      <c r="AV52" s="100">
        <f>'D.1.4.b - Vytápění'!J30</f>
        <v>0</v>
      </c>
      <c r="AW52" s="100">
        <f>'D.1.4.b - Vytápění'!J31</f>
        <v>0</v>
      </c>
      <c r="AX52" s="100">
        <f>'D.1.4.b - Vytápění'!J32</f>
        <v>0</v>
      </c>
      <c r="AY52" s="100">
        <f>'D.1.4.b - Vytápění'!J33</f>
        <v>0</v>
      </c>
      <c r="AZ52" s="100">
        <f>'D.1.4.b - Vytápění'!F30</f>
        <v>0</v>
      </c>
      <c r="BA52" s="100">
        <f>'D.1.4.b - Vytápění'!F31</f>
        <v>0</v>
      </c>
      <c r="BB52" s="100">
        <f>'D.1.4.b - Vytápění'!F32</f>
        <v>0</v>
      </c>
      <c r="BC52" s="100">
        <f>'D.1.4.b - Vytápění'!F33</f>
        <v>0</v>
      </c>
      <c r="BD52" s="102">
        <f>'D.1.4.b - Vytápění'!F34</f>
        <v>0</v>
      </c>
      <c r="BT52" s="103" t="s">
        <v>80</v>
      </c>
      <c r="BV52" s="103" t="s">
        <v>74</v>
      </c>
      <c r="BW52" s="103" t="s">
        <v>81</v>
      </c>
      <c r="BX52" s="103" t="s">
        <v>7</v>
      </c>
      <c r="CL52" s="103" t="s">
        <v>21</v>
      </c>
      <c r="CM52" s="103" t="s">
        <v>82</v>
      </c>
    </row>
    <row r="53" spans="1:91" s="5" customFormat="1" ht="22.5" customHeight="1">
      <c r="A53" s="93" t="s">
        <v>76</v>
      </c>
      <c r="B53" s="94"/>
      <c r="C53" s="95"/>
      <c r="D53" s="353" t="s">
        <v>83</v>
      </c>
      <c r="E53" s="353"/>
      <c r="F53" s="353"/>
      <c r="G53" s="353"/>
      <c r="H53" s="353"/>
      <c r="I53" s="96"/>
      <c r="J53" s="353" t="s">
        <v>84</v>
      </c>
      <c r="K53" s="353"/>
      <c r="L53" s="353"/>
      <c r="M53" s="353"/>
      <c r="N53" s="353"/>
      <c r="O53" s="353"/>
      <c r="P53" s="353"/>
      <c r="Q53" s="353"/>
      <c r="R53" s="353"/>
      <c r="S53" s="353"/>
      <c r="T53" s="353"/>
      <c r="U53" s="353"/>
      <c r="V53" s="353"/>
      <c r="W53" s="353"/>
      <c r="X53" s="353"/>
      <c r="Y53" s="353"/>
      <c r="Z53" s="353"/>
      <c r="AA53" s="353"/>
      <c r="AB53" s="353"/>
      <c r="AC53" s="353"/>
      <c r="AD53" s="353"/>
      <c r="AE53" s="353"/>
      <c r="AF53" s="353"/>
      <c r="AG53" s="351">
        <f>'D.1.4.c. - Elektroinstalace'!J27</f>
        <v>0</v>
      </c>
      <c r="AH53" s="352"/>
      <c r="AI53" s="352"/>
      <c r="AJ53" s="352"/>
      <c r="AK53" s="352"/>
      <c r="AL53" s="352"/>
      <c r="AM53" s="352"/>
      <c r="AN53" s="351">
        <f>SUM(AG53,AT53)</f>
        <v>0</v>
      </c>
      <c r="AO53" s="352"/>
      <c r="AP53" s="352"/>
      <c r="AQ53" s="97" t="s">
        <v>79</v>
      </c>
      <c r="AR53" s="98"/>
      <c r="AS53" s="104">
        <v>0</v>
      </c>
      <c r="AT53" s="105">
        <f>ROUND(SUM(AV53:AW53),2)</f>
        <v>0</v>
      </c>
      <c r="AU53" s="106">
        <f>'D.1.4.c. - Elektroinstalace'!P79</f>
        <v>0</v>
      </c>
      <c r="AV53" s="105">
        <f>'D.1.4.c. - Elektroinstalace'!J30</f>
        <v>0</v>
      </c>
      <c r="AW53" s="105">
        <f>'D.1.4.c. - Elektroinstalace'!J31</f>
        <v>0</v>
      </c>
      <c r="AX53" s="105">
        <f>'D.1.4.c. - Elektroinstalace'!J32</f>
        <v>0</v>
      </c>
      <c r="AY53" s="105">
        <f>'D.1.4.c. - Elektroinstalace'!J33</f>
        <v>0</v>
      </c>
      <c r="AZ53" s="105">
        <f>'D.1.4.c. - Elektroinstalace'!F30</f>
        <v>0</v>
      </c>
      <c r="BA53" s="105">
        <f>'D.1.4.c. - Elektroinstalace'!F31</f>
        <v>0</v>
      </c>
      <c r="BB53" s="105">
        <f>'D.1.4.c. - Elektroinstalace'!F32</f>
        <v>0</v>
      </c>
      <c r="BC53" s="105">
        <f>'D.1.4.c. - Elektroinstalace'!F33</f>
        <v>0</v>
      </c>
      <c r="BD53" s="107">
        <f>'D.1.4.c. - Elektroinstalace'!F34</f>
        <v>0</v>
      </c>
      <c r="BT53" s="103" t="s">
        <v>80</v>
      </c>
      <c r="BV53" s="103" t="s">
        <v>74</v>
      </c>
      <c r="BW53" s="103" t="s">
        <v>85</v>
      </c>
      <c r="BX53" s="103" t="s">
        <v>7</v>
      </c>
      <c r="CL53" s="103" t="s">
        <v>21</v>
      </c>
      <c r="CM53" s="103" t="s">
        <v>82</v>
      </c>
    </row>
    <row r="54" spans="1:91" s="1" customFormat="1" ht="30" customHeight="1">
      <c r="B54" s="38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58"/>
    </row>
    <row r="55" spans="1:91" s="1" customFormat="1" ht="6.95" customHeight="1"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8"/>
    </row>
  </sheetData>
  <sheetProtection password="CC35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D.1.4.b - Vytápění'!C2" display="/"/>
    <hyperlink ref="A53" location="'D.1.4.c. - Elektroinstalace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86</v>
      </c>
      <c r="G1" s="364" t="s">
        <v>87</v>
      </c>
      <c r="H1" s="364"/>
      <c r="I1" s="112"/>
      <c r="J1" s="111" t="s">
        <v>88</v>
      </c>
      <c r="K1" s="110" t="s">
        <v>89</v>
      </c>
      <c r="L1" s="111" t="s">
        <v>90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21" t="s">
        <v>81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82</v>
      </c>
    </row>
    <row r="4" spans="1:70" ht="36.950000000000003" customHeight="1">
      <c r="B4" s="25"/>
      <c r="C4" s="26"/>
      <c r="D4" s="27" t="s">
        <v>91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22.5" customHeight="1">
      <c r="B7" s="25"/>
      <c r="C7" s="26"/>
      <c r="D7" s="26"/>
      <c r="E7" s="357" t="str">
        <f>'Rekapitulace stavby'!K6</f>
        <v>SOŠ a SOU Nejdek Rekonstrukce vytápěcího zdroje,Strojírenská dílna SOŠ a SOU</v>
      </c>
      <c r="F7" s="358"/>
      <c r="G7" s="358"/>
      <c r="H7" s="358"/>
      <c r="I7" s="114"/>
      <c r="J7" s="26"/>
      <c r="K7" s="28"/>
    </row>
    <row r="8" spans="1:70" s="1" customFormat="1">
      <c r="B8" s="38"/>
      <c r="C8" s="39"/>
      <c r="D8" s="34" t="s">
        <v>92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59" t="s">
        <v>93</v>
      </c>
      <c r="F9" s="360"/>
      <c r="G9" s="360"/>
      <c r="H9" s="360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13.3.2017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tr">
        <f>IF('Rekapitulace stavby'!AN10="","",'Rekapitulace stavby'!AN10)</f>
        <v/>
      </c>
      <c r="K14" s="42"/>
    </row>
    <row r="15" spans="1:70" s="1" customFormat="1" ht="18" customHeight="1">
      <c r="B15" s="38"/>
      <c r="C15" s="39"/>
      <c r="D15" s="39"/>
      <c r="E15" s="32" t="str">
        <f>IF('Rekapitulace stavby'!E11="","",'Rekapitulace stavby'!E11)</f>
        <v xml:space="preserve"> </v>
      </c>
      <c r="F15" s="39"/>
      <c r="G15" s="39"/>
      <c r="H15" s="39"/>
      <c r="I15" s="116" t="s">
        <v>30</v>
      </c>
      <c r="J15" s="32" t="str">
        <f>IF('Rekapitulace stavby'!AN11="","",'Rekapitulace stavby'!AN11)</f>
        <v/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6" t="s">
        <v>28</v>
      </c>
      <c r="J20" s="32" t="s">
        <v>21</v>
      </c>
      <c r="K20" s="42"/>
    </row>
    <row r="21" spans="2:11" s="1" customFormat="1" ht="18" customHeight="1">
      <c r="B21" s="38"/>
      <c r="C21" s="39"/>
      <c r="D21" s="39"/>
      <c r="E21" s="32" t="s">
        <v>34</v>
      </c>
      <c r="F21" s="39"/>
      <c r="G21" s="39"/>
      <c r="H21" s="39"/>
      <c r="I21" s="116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36</v>
      </c>
      <c r="E23" s="39"/>
      <c r="F23" s="39"/>
      <c r="G23" s="39"/>
      <c r="H23" s="39"/>
      <c r="I23" s="115"/>
      <c r="J23" s="39"/>
      <c r="K23" s="42"/>
    </row>
    <row r="24" spans="2:11" s="6" customFormat="1" ht="162.75" customHeight="1">
      <c r="B24" s="118"/>
      <c r="C24" s="119"/>
      <c r="D24" s="119"/>
      <c r="E24" s="326" t="s">
        <v>37</v>
      </c>
      <c r="F24" s="326"/>
      <c r="G24" s="326"/>
      <c r="H24" s="326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ROUND(J82,2)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ROUND(SUM(BE82:BE241), 2)</f>
        <v>0</v>
      </c>
      <c r="G30" s="39"/>
      <c r="H30" s="39"/>
      <c r="I30" s="128">
        <v>0.21</v>
      </c>
      <c r="J30" s="127">
        <f>ROUND(ROUND((SUM(BE82:BE241)),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ROUND(SUM(BF82:BF241), 2)</f>
        <v>0</v>
      </c>
      <c r="G31" s="39"/>
      <c r="H31" s="39"/>
      <c r="I31" s="128">
        <v>0.15</v>
      </c>
      <c r="J31" s="127">
        <f>ROUND(ROUND((SUM(BF82:BF241)),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ROUND(SUM(BG82:BG241),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ROUND(SUM(BH82:BH241),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ROUND(SUM(BI82:BI241),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94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22.5" customHeight="1">
      <c r="B45" s="38"/>
      <c r="C45" s="39"/>
      <c r="D45" s="39"/>
      <c r="E45" s="357" t="str">
        <f>E7</f>
        <v>SOŠ a SOU Nejdek Rekonstrukce vytápěcího zdroje,Strojírenská dílna SOŠ a SOU</v>
      </c>
      <c r="F45" s="358"/>
      <c r="G45" s="358"/>
      <c r="H45" s="358"/>
      <c r="I45" s="115"/>
      <c r="J45" s="39"/>
      <c r="K45" s="42"/>
    </row>
    <row r="46" spans="2:11" s="1" customFormat="1" ht="14.45" customHeight="1">
      <c r="B46" s="38"/>
      <c r="C46" s="34" t="s">
        <v>92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23.25" customHeight="1">
      <c r="B47" s="38"/>
      <c r="C47" s="39"/>
      <c r="D47" s="39"/>
      <c r="E47" s="359" t="str">
        <f>E9</f>
        <v>D.1.4.b - Vytápění</v>
      </c>
      <c r="F47" s="360"/>
      <c r="G47" s="360"/>
      <c r="H47" s="360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Nejdek</v>
      </c>
      <c r="G49" s="39"/>
      <c r="H49" s="39"/>
      <c r="I49" s="116" t="s">
        <v>25</v>
      </c>
      <c r="J49" s="117" t="str">
        <f>IF(J12="","",J12)</f>
        <v>13.3.2017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 xml:space="preserve"> </v>
      </c>
      <c r="G51" s="39"/>
      <c r="H51" s="39"/>
      <c r="I51" s="116" t="s">
        <v>33</v>
      </c>
      <c r="J51" s="32" t="str">
        <f>E21</f>
        <v>KTS-CZ, s.r.o.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5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95</v>
      </c>
      <c r="D54" s="129"/>
      <c r="E54" s="129"/>
      <c r="F54" s="129"/>
      <c r="G54" s="129"/>
      <c r="H54" s="129"/>
      <c r="I54" s="142"/>
      <c r="J54" s="143" t="s">
        <v>96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97</v>
      </c>
      <c r="D56" s="39"/>
      <c r="E56" s="39"/>
      <c r="F56" s="39"/>
      <c r="G56" s="39"/>
      <c r="H56" s="39"/>
      <c r="I56" s="115"/>
      <c r="J56" s="125">
        <f>J82</f>
        <v>0</v>
      </c>
      <c r="K56" s="42"/>
      <c r="AU56" s="21" t="s">
        <v>98</v>
      </c>
    </row>
    <row r="57" spans="2:47" s="7" customFormat="1" ht="24.95" customHeight="1">
      <c r="B57" s="146"/>
      <c r="C57" s="147"/>
      <c r="D57" s="148" t="s">
        <v>99</v>
      </c>
      <c r="E57" s="149"/>
      <c r="F57" s="149"/>
      <c r="G57" s="149"/>
      <c r="H57" s="149"/>
      <c r="I57" s="150"/>
      <c r="J57" s="151">
        <f>J83</f>
        <v>0</v>
      </c>
      <c r="K57" s="152"/>
    </row>
    <row r="58" spans="2:47" s="7" customFormat="1" ht="24.95" customHeight="1">
      <c r="B58" s="146"/>
      <c r="C58" s="147"/>
      <c r="D58" s="148" t="s">
        <v>100</v>
      </c>
      <c r="E58" s="149"/>
      <c r="F58" s="149"/>
      <c r="G58" s="149"/>
      <c r="H58" s="149"/>
      <c r="I58" s="150"/>
      <c r="J58" s="151">
        <f>J97</f>
        <v>0</v>
      </c>
      <c r="K58" s="152"/>
    </row>
    <row r="59" spans="2:47" s="7" customFormat="1" ht="24.95" customHeight="1">
      <c r="B59" s="146"/>
      <c r="C59" s="147"/>
      <c r="D59" s="148" t="s">
        <v>101</v>
      </c>
      <c r="E59" s="149"/>
      <c r="F59" s="149"/>
      <c r="G59" s="149"/>
      <c r="H59" s="149"/>
      <c r="I59" s="150"/>
      <c r="J59" s="151">
        <f>J110</f>
        <v>0</v>
      </c>
      <c r="K59" s="152"/>
    </row>
    <row r="60" spans="2:47" s="7" customFormat="1" ht="24.95" customHeight="1">
      <c r="B60" s="146"/>
      <c r="C60" s="147"/>
      <c r="D60" s="148" t="s">
        <v>102</v>
      </c>
      <c r="E60" s="149"/>
      <c r="F60" s="149"/>
      <c r="G60" s="149"/>
      <c r="H60" s="149"/>
      <c r="I60" s="150"/>
      <c r="J60" s="151">
        <f>J205</f>
        <v>0</v>
      </c>
      <c r="K60" s="152"/>
    </row>
    <row r="61" spans="2:47" s="7" customFormat="1" ht="24.95" customHeight="1">
      <c r="B61" s="146"/>
      <c r="C61" s="147"/>
      <c r="D61" s="148" t="s">
        <v>103</v>
      </c>
      <c r="E61" s="149"/>
      <c r="F61" s="149"/>
      <c r="G61" s="149"/>
      <c r="H61" s="149"/>
      <c r="I61" s="150"/>
      <c r="J61" s="151">
        <f>J212</f>
        <v>0</v>
      </c>
      <c r="K61" s="152"/>
    </row>
    <row r="62" spans="2:47" s="7" customFormat="1" ht="24.95" customHeight="1">
      <c r="B62" s="146"/>
      <c r="C62" s="147"/>
      <c r="D62" s="148" t="s">
        <v>104</v>
      </c>
      <c r="E62" s="149"/>
      <c r="F62" s="149"/>
      <c r="G62" s="149"/>
      <c r="H62" s="149"/>
      <c r="I62" s="150"/>
      <c r="J62" s="151">
        <f>J225</f>
        <v>0</v>
      </c>
      <c r="K62" s="152"/>
    </row>
    <row r="63" spans="2:47" s="1" customFormat="1" ht="21.75" customHeight="1">
      <c r="B63" s="38"/>
      <c r="C63" s="39"/>
      <c r="D63" s="39"/>
      <c r="E63" s="39"/>
      <c r="F63" s="39"/>
      <c r="G63" s="39"/>
      <c r="H63" s="39"/>
      <c r="I63" s="115"/>
      <c r="J63" s="39"/>
      <c r="K63" s="42"/>
    </row>
    <row r="64" spans="2:47" s="1" customFormat="1" ht="6.95" customHeight="1">
      <c r="B64" s="53"/>
      <c r="C64" s="54"/>
      <c r="D64" s="54"/>
      <c r="E64" s="54"/>
      <c r="F64" s="54"/>
      <c r="G64" s="54"/>
      <c r="H64" s="54"/>
      <c r="I64" s="136"/>
      <c r="J64" s="54"/>
      <c r="K64" s="5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39"/>
      <c r="J68" s="57"/>
      <c r="K68" s="57"/>
      <c r="L68" s="58"/>
    </row>
    <row r="69" spans="2:12" s="1" customFormat="1" ht="36.950000000000003" customHeight="1">
      <c r="B69" s="38"/>
      <c r="C69" s="59" t="s">
        <v>105</v>
      </c>
      <c r="D69" s="60"/>
      <c r="E69" s="60"/>
      <c r="F69" s="60"/>
      <c r="G69" s="60"/>
      <c r="H69" s="60"/>
      <c r="I69" s="153"/>
      <c r="J69" s="60"/>
      <c r="K69" s="60"/>
      <c r="L69" s="58"/>
    </row>
    <row r="70" spans="2:12" s="1" customFormat="1" ht="6.95" customHeight="1">
      <c r="B70" s="38"/>
      <c r="C70" s="60"/>
      <c r="D70" s="60"/>
      <c r="E70" s="60"/>
      <c r="F70" s="60"/>
      <c r="G70" s="60"/>
      <c r="H70" s="60"/>
      <c r="I70" s="153"/>
      <c r="J70" s="60"/>
      <c r="K70" s="60"/>
      <c r="L70" s="58"/>
    </row>
    <row r="71" spans="2:12" s="1" customFormat="1" ht="14.45" customHeight="1">
      <c r="B71" s="38"/>
      <c r="C71" s="62" t="s">
        <v>18</v>
      </c>
      <c r="D71" s="60"/>
      <c r="E71" s="60"/>
      <c r="F71" s="60"/>
      <c r="G71" s="60"/>
      <c r="H71" s="60"/>
      <c r="I71" s="153"/>
      <c r="J71" s="60"/>
      <c r="K71" s="60"/>
      <c r="L71" s="58"/>
    </row>
    <row r="72" spans="2:12" s="1" customFormat="1" ht="22.5" customHeight="1">
      <c r="B72" s="38"/>
      <c r="C72" s="60"/>
      <c r="D72" s="60"/>
      <c r="E72" s="361" t="str">
        <f>E7</f>
        <v>SOŠ a SOU Nejdek Rekonstrukce vytápěcího zdroje,Strojírenská dílna SOŠ a SOU</v>
      </c>
      <c r="F72" s="362"/>
      <c r="G72" s="362"/>
      <c r="H72" s="362"/>
      <c r="I72" s="153"/>
      <c r="J72" s="60"/>
      <c r="K72" s="60"/>
      <c r="L72" s="58"/>
    </row>
    <row r="73" spans="2:12" s="1" customFormat="1" ht="14.45" customHeight="1">
      <c r="B73" s="38"/>
      <c r="C73" s="62" t="s">
        <v>92</v>
      </c>
      <c r="D73" s="60"/>
      <c r="E73" s="60"/>
      <c r="F73" s="60"/>
      <c r="G73" s="60"/>
      <c r="H73" s="60"/>
      <c r="I73" s="153"/>
      <c r="J73" s="60"/>
      <c r="K73" s="60"/>
      <c r="L73" s="58"/>
    </row>
    <row r="74" spans="2:12" s="1" customFormat="1" ht="23.25" customHeight="1">
      <c r="B74" s="38"/>
      <c r="C74" s="60"/>
      <c r="D74" s="60"/>
      <c r="E74" s="337" t="str">
        <f>E9</f>
        <v>D.1.4.b - Vytápění</v>
      </c>
      <c r="F74" s="363"/>
      <c r="G74" s="363"/>
      <c r="H74" s="363"/>
      <c r="I74" s="153"/>
      <c r="J74" s="60"/>
      <c r="K74" s="60"/>
      <c r="L74" s="58"/>
    </row>
    <row r="75" spans="2:12" s="1" customFormat="1" ht="6.95" customHeight="1">
      <c r="B75" s="38"/>
      <c r="C75" s="60"/>
      <c r="D75" s="60"/>
      <c r="E75" s="60"/>
      <c r="F75" s="60"/>
      <c r="G75" s="60"/>
      <c r="H75" s="60"/>
      <c r="I75" s="153"/>
      <c r="J75" s="60"/>
      <c r="K75" s="60"/>
      <c r="L75" s="58"/>
    </row>
    <row r="76" spans="2:12" s="1" customFormat="1" ht="18" customHeight="1">
      <c r="B76" s="38"/>
      <c r="C76" s="62" t="s">
        <v>23</v>
      </c>
      <c r="D76" s="60"/>
      <c r="E76" s="60"/>
      <c r="F76" s="154" t="str">
        <f>F12</f>
        <v>Nejdek</v>
      </c>
      <c r="G76" s="60"/>
      <c r="H76" s="60"/>
      <c r="I76" s="155" t="s">
        <v>25</v>
      </c>
      <c r="J76" s="70" t="str">
        <f>IF(J12="","",J12)</f>
        <v>13.3.2017</v>
      </c>
      <c r="K76" s="60"/>
      <c r="L76" s="58"/>
    </row>
    <row r="77" spans="2:12" s="1" customFormat="1" ht="6.95" customHeight="1">
      <c r="B77" s="38"/>
      <c r="C77" s="60"/>
      <c r="D77" s="60"/>
      <c r="E77" s="60"/>
      <c r="F77" s="60"/>
      <c r="G77" s="60"/>
      <c r="H77" s="60"/>
      <c r="I77" s="153"/>
      <c r="J77" s="60"/>
      <c r="K77" s="60"/>
      <c r="L77" s="58"/>
    </row>
    <row r="78" spans="2:12" s="1" customFormat="1">
      <c r="B78" s="38"/>
      <c r="C78" s="62" t="s">
        <v>27</v>
      </c>
      <c r="D78" s="60"/>
      <c r="E78" s="60"/>
      <c r="F78" s="154" t="str">
        <f>E15</f>
        <v xml:space="preserve"> </v>
      </c>
      <c r="G78" s="60"/>
      <c r="H78" s="60"/>
      <c r="I78" s="155" t="s">
        <v>33</v>
      </c>
      <c r="J78" s="154" t="str">
        <f>E21</f>
        <v>KTS-CZ, s.r.o.</v>
      </c>
      <c r="K78" s="60"/>
      <c r="L78" s="58"/>
    </row>
    <row r="79" spans="2:12" s="1" customFormat="1" ht="14.45" customHeight="1">
      <c r="B79" s="38"/>
      <c r="C79" s="62" t="s">
        <v>31</v>
      </c>
      <c r="D79" s="60"/>
      <c r="E79" s="60"/>
      <c r="F79" s="154" t="str">
        <f>IF(E18="","",E18)</f>
        <v/>
      </c>
      <c r="G79" s="60"/>
      <c r="H79" s="60"/>
      <c r="I79" s="153"/>
      <c r="J79" s="60"/>
      <c r="K79" s="60"/>
      <c r="L79" s="58"/>
    </row>
    <row r="80" spans="2:12" s="1" customFormat="1" ht="10.35" customHeight="1">
      <c r="B80" s="38"/>
      <c r="C80" s="60"/>
      <c r="D80" s="60"/>
      <c r="E80" s="60"/>
      <c r="F80" s="60"/>
      <c r="G80" s="60"/>
      <c r="H80" s="60"/>
      <c r="I80" s="153"/>
      <c r="J80" s="60"/>
      <c r="K80" s="60"/>
      <c r="L80" s="58"/>
    </row>
    <row r="81" spans="2:65" s="8" customFormat="1" ht="29.25" customHeight="1">
      <c r="B81" s="156"/>
      <c r="C81" s="157" t="s">
        <v>106</v>
      </c>
      <c r="D81" s="158" t="s">
        <v>57</v>
      </c>
      <c r="E81" s="158" t="s">
        <v>53</v>
      </c>
      <c r="F81" s="158" t="s">
        <v>107</v>
      </c>
      <c r="G81" s="158" t="s">
        <v>108</v>
      </c>
      <c r="H81" s="158" t="s">
        <v>109</v>
      </c>
      <c r="I81" s="159" t="s">
        <v>110</v>
      </c>
      <c r="J81" s="158" t="s">
        <v>96</v>
      </c>
      <c r="K81" s="160" t="s">
        <v>111</v>
      </c>
      <c r="L81" s="161"/>
      <c r="M81" s="78" t="s">
        <v>112</v>
      </c>
      <c r="N81" s="79" t="s">
        <v>42</v>
      </c>
      <c r="O81" s="79" t="s">
        <v>113</v>
      </c>
      <c r="P81" s="79" t="s">
        <v>114</v>
      </c>
      <c r="Q81" s="79" t="s">
        <v>115</v>
      </c>
      <c r="R81" s="79" t="s">
        <v>116</v>
      </c>
      <c r="S81" s="79" t="s">
        <v>117</v>
      </c>
      <c r="T81" s="80" t="s">
        <v>118</v>
      </c>
    </row>
    <row r="82" spans="2:65" s="1" customFormat="1" ht="29.25" customHeight="1">
      <c r="B82" s="38"/>
      <c r="C82" s="84" t="s">
        <v>97</v>
      </c>
      <c r="D82" s="60"/>
      <c r="E82" s="60"/>
      <c r="F82" s="60"/>
      <c r="G82" s="60"/>
      <c r="H82" s="60"/>
      <c r="I82" s="153"/>
      <c r="J82" s="162">
        <f>BK82</f>
        <v>0</v>
      </c>
      <c r="K82" s="60"/>
      <c r="L82" s="58"/>
      <c r="M82" s="81"/>
      <c r="N82" s="82"/>
      <c r="O82" s="82"/>
      <c r="P82" s="163">
        <f>P83+P97+P110+P205+P212+P225</f>
        <v>0</v>
      </c>
      <c r="Q82" s="82"/>
      <c r="R82" s="163">
        <f>R83+R97+R110+R205+R212+R225</f>
        <v>0.11668366999999999</v>
      </c>
      <c r="S82" s="82"/>
      <c r="T82" s="164">
        <f>T83+T97+T110+T205+T212+T225</f>
        <v>0</v>
      </c>
      <c r="AT82" s="21" t="s">
        <v>71</v>
      </c>
      <c r="AU82" s="21" t="s">
        <v>98</v>
      </c>
      <c r="BK82" s="165">
        <f>BK83+BK97+BK110+BK205+BK212+BK225</f>
        <v>0</v>
      </c>
    </row>
    <row r="83" spans="2:65" s="9" customFormat="1" ht="37.35" customHeight="1">
      <c r="B83" s="166"/>
      <c r="C83" s="167"/>
      <c r="D83" s="168" t="s">
        <v>71</v>
      </c>
      <c r="E83" s="169" t="s">
        <v>119</v>
      </c>
      <c r="F83" s="169" t="s">
        <v>120</v>
      </c>
      <c r="G83" s="167"/>
      <c r="H83" s="167"/>
      <c r="I83" s="170"/>
      <c r="J83" s="171">
        <f>BK83</f>
        <v>0</v>
      </c>
      <c r="K83" s="167"/>
      <c r="L83" s="172"/>
      <c r="M83" s="173"/>
      <c r="N83" s="174"/>
      <c r="O83" s="174"/>
      <c r="P83" s="175">
        <f>SUM(P84:P96)</f>
        <v>0</v>
      </c>
      <c r="Q83" s="174"/>
      <c r="R83" s="175">
        <f>SUM(R84:R96)</f>
        <v>1.04367E-3</v>
      </c>
      <c r="S83" s="174"/>
      <c r="T83" s="176">
        <f>SUM(T84:T96)</f>
        <v>0</v>
      </c>
      <c r="AR83" s="177" t="s">
        <v>82</v>
      </c>
      <c r="AT83" s="178" t="s">
        <v>71</v>
      </c>
      <c r="AU83" s="178" t="s">
        <v>72</v>
      </c>
      <c r="AY83" s="177" t="s">
        <v>121</v>
      </c>
      <c r="BK83" s="179">
        <f>SUM(BK84:BK96)</f>
        <v>0</v>
      </c>
    </row>
    <row r="84" spans="2:65" s="1" customFormat="1" ht="22.5" customHeight="1">
      <c r="B84" s="38"/>
      <c r="C84" s="180" t="s">
        <v>80</v>
      </c>
      <c r="D84" s="180" t="s">
        <v>122</v>
      </c>
      <c r="E84" s="181" t="s">
        <v>123</v>
      </c>
      <c r="F84" s="182" t="s">
        <v>124</v>
      </c>
      <c r="G84" s="183" t="s">
        <v>125</v>
      </c>
      <c r="H84" s="184">
        <v>2</v>
      </c>
      <c r="I84" s="185"/>
      <c r="J84" s="186">
        <f>ROUND(I84*H84,2)</f>
        <v>0</v>
      </c>
      <c r="K84" s="182" t="s">
        <v>21</v>
      </c>
      <c r="L84" s="187"/>
      <c r="M84" s="188" t="s">
        <v>21</v>
      </c>
      <c r="N84" s="189" t="s">
        <v>43</v>
      </c>
      <c r="O84" s="39"/>
      <c r="P84" s="190">
        <f>O84*H84</f>
        <v>0</v>
      </c>
      <c r="Q84" s="190">
        <v>0</v>
      </c>
      <c r="R84" s="190">
        <f>Q84*H84</f>
        <v>0</v>
      </c>
      <c r="S84" s="190">
        <v>0</v>
      </c>
      <c r="T84" s="191">
        <f>S84*H84</f>
        <v>0</v>
      </c>
      <c r="AR84" s="21" t="s">
        <v>126</v>
      </c>
      <c r="AT84" s="21" t="s">
        <v>122</v>
      </c>
      <c r="AU84" s="21" t="s">
        <v>80</v>
      </c>
      <c r="AY84" s="21" t="s">
        <v>121</v>
      </c>
      <c r="BE84" s="192">
        <f>IF(N84="základní",J84,0)</f>
        <v>0</v>
      </c>
      <c r="BF84" s="192">
        <f>IF(N84="snížená",J84,0)</f>
        <v>0</v>
      </c>
      <c r="BG84" s="192">
        <f>IF(N84="zákl. přenesená",J84,0)</f>
        <v>0</v>
      </c>
      <c r="BH84" s="192">
        <f>IF(N84="sníž. přenesená",J84,0)</f>
        <v>0</v>
      </c>
      <c r="BI84" s="192">
        <f>IF(N84="nulová",J84,0)</f>
        <v>0</v>
      </c>
      <c r="BJ84" s="21" t="s">
        <v>80</v>
      </c>
      <c r="BK84" s="192">
        <f>ROUND(I84*H84,2)</f>
        <v>0</v>
      </c>
      <c r="BL84" s="21" t="s">
        <v>127</v>
      </c>
      <c r="BM84" s="21" t="s">
        <v>82</v>
      </c>
    </row>
    <row r="85" spans="2:65" s="1" customFormat="1" ht="121.5">
      <c r="B85" s="38"/>
      <c r="C85" s="60"/>
      <c r="D85" s="193" t="s">
        <v>128</v>
      </c>
      <c r="E85" s="60"/>
      <c r="F85" s="194" t="s">
        <v>129</v>
      </c>
      <c r="G85" s="60"/>
      <c r="H85" s="60"/>
      <c r="I85" s="153"/>
      <c r="J85" s="60"/>
      <c r="K85" s="60"/>
      <c r="L85" s="58"/>
      <c r="M85" s="195"/>
      <c r="N85" s="39"/>
      <c r="O85" s="39"/>
      <c r="P85" s="39"/>
      <c r="Q85" s="39"/>
      <c r="R85" s="39"/>
      <c r="S85" s="39"/>
      <c r="T85" s="75"/>
      <c r="AT85" s="21" t="s">
        <v>128</v>
      </c>
      <c r="AU85" s="21" t="s">
        <v>80</v>
      </c>
    </row>
    <row r="86" spans="2:65" s="1" customFormat="1" ht="22.5" customHeight="1">
      <c r="B86" s="38"/>
      <c r="C86" s="180" t="s">
        <v>82</v>
      </c>
      <c r="D86" s="180" t="s">
        <v>122</v>
      </c>
      <c r="E86" s="181" t="s">
        <v>130</v>
      </c>
      <c r="F86" s="182" t="s">
        <v>131</v>
      </c>
      <c r="G86" s="183" t="s">
        <v>125</v>
      </c>
      <c r="H86" s="184">
        <v>1</v>
      </c>
      <c r="I86" s="185"/>
      <c r="J86" s="186">
        <f>ROUND(I86*H86,2)</f>
        <v>0</v>
      </c>
      <c r="K86" s="182" t="s">
        <v>21</v>
      </c>
      <c r="L86" s="187"/>
      <c r="M86" s="188" t="s">
        <v>21</v>
      </c>
      <c r="N86" s="189" t="s">
        <v>43</v>
      </c>
      <c r="O86" s="39"/>
      <c r="P86" s="190">
        <f>O86*H86</f>
        <v>0</v>
      </c>
      <c r="Q86" s="190">
        <v>0</v>
      </c>
      <c r="R86" s="190">
        <f>Q86*H86</f>
        <v>0</v>
      </c>
      <c r="S86" s="190">
        <v>0</v>
      </c>
      <c r="T86" s="191">
        <f>S86*H86</f>
        <v>0</v>
      </c>
      <c r="AR86" s="21" t="s">
        <v>126</v>
      </c>
      <c r="AT86" s="21" t="s">
        <v>122</v>
      </c>
      <c r="AU86" s="21" t="s">
        <v>80</v>
      </c>
      <c r="AY86" s="21" t="s">
        <v>121</v>
      </c>
      <c r="BE86" s="192">
        <f>IF(N86="základní",J86,0)</f>
        <v>0</v>
      </c>
      <c r="BF86" s="192">
        <f>IF(N86="snížená",J86,0)</f>
        <v>0</v>
      </c>
      <c r="BG86" s="192">
        <f>IF(N86="zákl. přenesená",J86,0)</f>
        <v>0</v>
      </c>
      <c r="BH86" s="192">
        <f>IF(N86="sníž. přenesená",J86,0)</f>
        <v>0</v>
      </c>
      <c r="BI86" s="192">
        <f>IF(N86="nulová",J86,0)</f>
        <v>0</v>
      </c>
      <c r="BJ86" s="21" t="s">
        <v>80</v>
      </c>
      <c r="BK86" s="192">
        <f>ROUND(I86*H86,2)</f>
        <v>0</v>
      </c>
      <c r="BL86" s="21" t="s">
        <v>127</v>
      </c>
      <c r="BM86" s="21" t="s">
        <v>132</v>
      </c>
    </row>
    <row r="87" spans="2:65" s="1" customFormat="1" ht="54">
      <c r="B87" s="38"/>
      <c r="C87" s="60"/>
      <c r="D87" s="193" t="s">
        <v>128</v>
      </c>
      <c r="E87" s="60"/>
      <c r="F87" s="194" t="s">
        <v>133</v>
      </c>
      <c r="G87" s="60"/>
      <c r="H87" s="60"/>
      <c r="I87" s="153"/>
      <c r="J87" s="60"/>
      <c r="K87" s="60"/>
      <c r="L87" s="58"/>
      <c r="M87" s="195"/>
      <c r="N87" s="39"/>
      <c r="O87" s="39"/>
      <c r="P87" s="39"/>
      <c r="Q87" s="39"/>
      <c r="R87" s="39"/>
      <c r="S87" s="39"/>
      <c r="T87" s="75"/>
      <c r="AT87" s="21" t="s">
        <v>128</v>
      </c>
      <c r="AU87" s="21" t="s">
        <v>80</v>
      </c>
    </row>
    <row r="88" spans="2:65" s="1" customFormat="1" ht="31.5" customHeight="1">
      <c r="B88" s="38"/>
      <c r="C88" s="196" t="s">
        <v>134</v>
      </c>
      <c r="D88" s="196" t="s">
        <v>135</v>
      </c>
      <c r="E88" s="197" t="s">
        <v>136</v>
      </c>
      <c r="F88" s="198" t="s">
        <v>137</v>
      </c>
      <c r="G88" s="199" t="s">
        <v>138</v>
      </c>
      <c r="H88" s="200">
        <v>2</v>
      </c>
      <c r="I88" s="201"/>
      <c r="J88" s="202">
        <f>ROUND(I88*H88,2)</f>
        <v>0</v>
      </c>
      <c r="K88" s="198" t="s">
        <v>21</v>
      </c>
      <c r="L88" s="58"/>
      <c r="M88" s="203" t="s">
        <v>21</v>
      </c>
      <c r="N88" s="204" t="s">
        <v>43</v>
      </c>
      <c r="O88" s="39"/>
      <c r="P88" s="190">
        <f>O88*H88</f>
        <v>0</v>
      </c>
      <c r="Q88" s="190">
        <v>3.6869499999999999E-4</v>
      </c>
      <c r="R88" s="190">
        <f>Q88*H88</f>
        <v>7.3738999999999999E-4</v>
      </c>
      <c r="S88" s="190">
        <v>0</v>
      </c>
      <c r="T88" s="191">
        <f>S88*H88</f>
        <v>0</v>
      </c>
      <c r="AR88" s="21" t="s">
        <v>127</v>
      </c>
      <c r="AT88" s="21" t="s">
        <v>135</v>
      </c>
      <c r="AU88" s="21" t="s">
        <v>80</v>
      </c>
      <c r="AY88" s="21" t="s">
        <v>121</v>
      </c>
      <c r="BE88" s="192">
        <f>IF(N88="základní",J88,0)</f>
        <v>0</v>
      </c>
      <c r="BF88" s="192">
        <f>IF(N88="snížená",J88,0)</f>
        <v>0</v>
      </c>
      <c r="BG88" s="192">
        <f>IF(N88="zákl. přenesená",J88,0)</f>
        <v>0</v>
      </c>
      <c r="BH88" s="192">
        <f>IF(N88="sníž. přenesená",J88,0)</f>
        <v>0</v>
      </c>
      <c r="BI88" s="192">
        <f>IF(N88="nulová",J88,0)</f>
        <v>0</v>
      </c>
      <c r="BJ88" s="21" t="s">
        <v>80</v>
      </c>
      <c r="BK88" s="192">
        <f>ROUND(I88*H88,2)</f>
        <v>0</v>
      </c>
      <c r="BL88" s="21" t="s">
        <v>127</v>
      </c>
      <c r="BM88" s="21" t="s">
        <v>139</v>
      </c>
    </row>
    <row r="89" spans="2:65" s="1" customFormat="1" ht="22.5" customHeight="1">
      <c r="B89" s="38"/>
      <c r="C89" s="180" t="s">
        <v>132</v>
      </c>
      <c r="D89" s="180" t="s">
        <v>122</v>
      </c>
      <c r="E89" s="181" t="s">
        <v>140</v>
      </c>
      <c r="F89" s="182" t="s">
        <v>141</v>
      </c>
      <c r="G89" s="183" t="s">
        <v>142</v>
      </c>
      <c r="H89" s="184">
        <v>2</v>
      </c>
      <c r="I89" s="185"/>
      <c r="J89" s="186">
        <f>ROUND(I89*H89,2)</f>
        <v>0</v>
      </c>
      <c r="K89" s="182" t="s">
        <v>21</v>
      </c>
      <c r="L89" s="187"/>
      <c r="M89" s="188" t="s">
        <v>21</v>
      </c>
      <c r="N89" s="189" t="s">
        <v>43</v>
      </c>
      <c r="O89" s="39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AR89" s="21" t="s">
        <v>126</v>
      </c>
      <c r="AT89" s="21" t="s">
        <v>122</v>
      </c>
      <c r="AU89" s="21" t="s">
        <v>80</v>
      </c>
      <c r="AY89" s="21" t="s">
        <v>121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21" t="s">
        <v>80</v>
      </c>
      <c r="BK89" s="192">
        <f>ROUND(I89*H89,2)</f>
        <v>0</v>
      </c>
      <c r="BL89" s="21" t="s">
        <v>127</v>
      </c>
      <c r="BM89" s="21" t="s">
        <v>143</v>
      </c>
    </row>
    <row r="90" spans="2:65" s="1" customFormat="1" ht="13.5">
      <c r="B90" s="38"/>
      <c r="C90" s="60"/>
      <c r="D90" s="205" t="s">
        <v>144</v>
      </c>
      <c r="E90" s="60"/>
      <c r="F90" s="206" t="s">
        <v>141</v>
      </c>
      <c r="G90" s="60"/>
      <c r="H90" s="60"/>
      <c r="I90" s="153"/>
      <c r="J90" s="60"/>
      <c r="K90" s="60"/>
      <c r="L90" s="58"/>
      <c r="M90" s="195"/>
      <c r="N90" s="39"/>
      <c r="O90" s="39"/>
      <c r="P90" s="39"/>
      <c r="Q90" s="39"/>
      <c r="R90" s="39"/>
      <c r="S90" s="39"/>
      <c r="T90" s="75"/>
      <c r="AT90" s="21" t="s">
        <v>144</v>
      </c>
      <c r="AU90" s="21" t="s">
        <v>80</v>
      </c>
    </row>
    <row r="91" spans="2:65" s="1" customFormat="1" ht="67.5">
      <c r="B91" s="38"/>
      <c r="C91" s="60"/>
      <c r="D91" s="193" t="s">
        <v>128</v>
      </c>
      <c r="E91" s="60"/>
      <c r="F91" s="194" t="s">
        <v>145</v>
      </c>
      <c r="G91" s="60"/>
      <c r="H91" s="60"/>
      <c r="I91" s="153"/>
      <c r="J91" s="60"/>
      <c r="K91" s="60"/>
      <c r="L91" s="58"/>
      <c r="M91" s="195"/>
      <c r="N91" s="39"/>
      <c r="O91" s="39"/>
      <c r="P91" s="39"/>
      <c r="Q91" s="39"/>
      <c r="R91" s="39"/>
      <c r="S91" s="39"/>
      <c r="T91" s="75"/>
      <c r="AT91" s="21" t="s">
        <v>128</v>
      </c>
      <c r="AU91" s="21" t="s">
        <v>80</v>
      </c>
    </row>
    <row r="92" spans="2:65" s="1" customFormat="1" ht="31.5" customHeight="1">
      <c r="B92" s="38"/>
      <c r="C92" s="196" t="s">
        <v>146</v>
      </c>
      <c r="D92" s="196" t="s">
        <v>135</v>
      </c>
      <c r="E92" s="197" t="s">
        <v>147</v>
      </c>
      <c r="F92" s="198" t="s">
        <v>148</v>
      </c>
      <c r="G92" s="199" t="s">
        <v>138</v>
      </c>
      <c r="H92" s="200">
        <v>2</v>
      </c>
      <c r="I92" s="201"/>
      <c r="J92" s="202">
        <f>ROUND(I92*H92,2)</f>
        <v>0</v>
      </c>
      <c r="K92" s="198" t="s">
        <v>21</v>
      </c>
      <c r="L92" s="58"/>
      <c r="M92" s="203" t="s">
        <v>21</v>
      </c>
      <c r="N92" s="204" t="s">
        <v>43</v>
      </c>
      <c r="O92" s="39"/>
      <c r="P92" s="190">
        <f>O92*H92</f>
        <v>0</v>
      </c>
      <c r="Q92" s="190">
        <v>1.5313999999999999E-4</v>
      </c>
      <c r="R92" s="190">
        <f>Q92*H92</f>
        <v>3.0627999999999997E-4</v>
      </c>
      <c r="S92" s="190">
        <v>0</v>
      </c>
      <c r="T92" s="191">
        <f>S92*H92</f>
        <v>0</v>
      </c>
      <c r="AR92" s="21" t="s">
        <v>127</v>
      </c>
      <c r="AT92" s="21" t="s">
        <v>135</v>
      </c>
      <c r="AU92" s="21" t="s">
        <v>80</v>
      </c>
      <c r="AY92" s="21" t="s">
        <v>121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21" t="s">
        <v>80</v>
      </c>
      <c r="BK92" s="192">
        <f>ROUND(I92*H92,2)</f>
        <v>0</v>
      </c>
      <c r="BL92" s="21" t="s">
        <v>127</v>
      </c>
      <c r="BM92" s="21" t="s">
        <v>149</v>
      </c>
    </row>
    <row r="93" spans="2:65" s="1" customFormat="1" ht="40.5">
      <c r="B93" s="38"/>
      <c r="C93" s="60"/>
      <c r="D93" s="193" t="s">
        <v>144</v>
      </c>
      <c r="E93" s="60"/>
      <c r="F93" s="207" t="s">
        <v>150</v>
      </c>
      <c r="G93" s="60"/>
      <c r="H93" s="60"/>
      <c r="I93" s="153"/>
      <c r="J93" s="60"/>
      <c r="K93" s="60"/>
      <c r="L93" s="58"/>
      <c r="M93" s="195"/>
      <c r="N93" s="39"/>
      <c r="O93" s="39"/>
      <c r="P93" s="39"/>
      <c r="Q93" s="39"/>
      <c r="R93" s="39"/>
      <c r="S93" s="39"/>
      <c r="T93" s="75"/>
      <c r="AT93" s="21" t="s">
        <v>144</v>
      </c>
      <c r="AU93" s="21" t="s">
        <v>80</v>
      </c>
    </row>
    <row r="94" spans="2:65" s="1" customFormat="1" ht="22.5" customHeight="1">
      <c r="B94" s="38"/>
      <c r="C94" s="180" t="s">
        <v>143</v>
      </c>
      <c r="D94" s="180" t="s">
        <v>122</v>
      </c>
      <c r="E94" s="181" t="s">
        <v>151</v>
      </c>
      <c r="F94" s="182" t="s">
        <v>152</v>
      </c>
      <c r="G94" s="183" t="s">
        <v>142</v>
      </c>
      <c r="H94" s="184">
        <v>2</v>
      </c>
      <c r="I94" s="185"/>
      <c r="J94" s="186">
        <f>ROUND(I94*H94,2)</f>
        <v>0</v>
      </c>
      <c r="K94" s="182" t="s">
        <v>21</v>
      </c>
      <c r="L94" s="187"/>
      <c r="M94" s="188" t="s">
        <v>21</v>
      </c>
      <c r="N94" s="189" t="s">
        <v>43</v>
      </c>
      <c r="O94" s="39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AR94" s="21" t="s">
        <v>126</v>
      </c>
      <c r="AT94" s="21" t="s">
        <v>122</v>
      </c>
      <c r="AU94" s="21" t="s">
        <v>80</v>
      </c>
      <c r="AY94" s="21" t="s">
        <v>121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21" t="s">
        <v>80</v>
      </c>
      <c r="BK94" s="192">
        <f>ROUND(I94*H94,2)</f>
        <v>0</v>
      </c>
      <c r="BL94" s="21" t="s">
        <v>127</v>
      </c>
      <c r="BM94" s="21" t="s">
        <v>153</v>
      </c>
    </row>
    <row r="95" spans="2:65" s="1" customFormat="1" ht="13.5">
      <c r="B95" s="38"/>
      <c r="C95" s="60"/>
      <c r="D95" s="205" t="s">
        <v>144</v>
      </c>
      <c r="E95" s="60"/>
      <c r="F95" s="206" t="s">
        <v>152</v>
      </c>
      <c r="G95" s="60"/>
      <c r="H95" s="60"/>
      <c r="I95" s="153"/>
      <c r="J95" s="60"/>
      <c r="K95" s="60"/>
      <c r="L95" s="58"/>
      <c r="M95" s="195"/>
      <c r="N95" s="39"/>
      <c r="O95" s="39"/>
      <c r="P95" s="39"/>
      <c r="Q95" s="39"/>
      <c r="R95" s="39"/>
      <c r="S95" s="39"/>
      <c r="T95" s="75"/>
      <c r="AT95" s="21" t="s">
        <v>144</v>
      </c>
      <c r="AU95" s="21" t="s">
        <v>80</v>
      </c>
    </row>
    <row r="96" spans="2:65" s="1" customFormat="1" ht="94.5">
      <c r="B96" s="38"/>
      <c r="C96" s="60"/>
      <c r="D96" s="205" t="s">
        <v>128</v>
      </c>
      <c r="E96" s="60"/>
      <c r="F96" s="208" t="s">
        <v>154</v>
      </c>
      <c r="G96" s="60"/>
      <c r="H96" s="60"/>
      <c r="I96" s="153"/>
      <c r="J96" s="60"/>
      <c r="K96" s="60"/>
      <c r="L96" s="58"/>
      <c r="M96" s="195"/>
      <c r="N96" s="39"/>
      <c r="O96" s="39"/>
      <c r="P96" s="39"/>
      <c r="Q96" s="39"/>
      <c r="R96" s="39"/>
      <c r="S96" s="39"/>
      <c r="T96" s="75"/>
      <c r="AT96" s="21" t="s">
        <v>128</v>
      </c>
      <c r="AU96" s="21" t="s">
        <v>80</v>
      </c>
    </row>
    <row r="97" spans="2:65" s="9" customFormat="1" ht="37.35" customHeight="1">
      <c r="B97" s="166"/>
      <c r="C97" s="167"/>
      <c r="D97" s="168" t="s">
        <v>71</v>
      </c>
      <c r="E97" s="169" t="s">
        <v>155</v>
      </c>
      <c r="F97" s="169" t="s">
        <v>156</v>
      </c>
      <c r="G97" s="167"/>
      <c r="H97" s="167"/>
      <c r="I97" s="170"/>
      <c r="J97" s="171">
        <f>BK97</f>
        <v>0</v>
      </c>
      <c r="K97" s="167"/>
      <c r="L97" s="172"/>
      <c r="M97" s="173"/>
      <c r="N97" s="174"/>
      <c r="O97" s="174"/>
      <c r="P97" s="175">
        <f>SUM(P98:P109)</f>
        <v>0</v>
      </c>
      <c r="Q97" s="174"/>
      <c r="R97" s="175">
        <f>SUM(R98:R109)</f>
        <v>9.2359999999999998E-2</v>
      </c>
      <c r="S97" s="174"/>
      <c r="T97" s="176">
        <f>SUM(T98:T109)</f>
        <v>0</v>
      </c>
      <c r="AR97" s="177" t="s">
        <v>82</v>
      </c>
      <c r="AT97" s="178" t="s">
        <v>71</v>
      </c>
      <c r="AU97" s="178" t="s">
        <v>72</v>
      </c>
      <c r="AY97" s="177" t="s">
        <v>121</v>
      </c>
      <c r="BK97" s="179">
        <f>SUM(BK98:BK109)</f>
        <v>0</v>
      </c>
    </row>
    <row r="98" spans="2:65" s="1" customFormat="1" ht="22.5" customHeight="1">
      <c r="B98" s="38"/>
      <c r="C98" s="196" t="s">
        <v>157</v>
      </c>
      <c r="D98" s="196" t="s">
        <v>135</v>
      </c>
      <c r="E98" s="197" t="s">
        <v>158</v>
      </c>
      <c r="F98" s="198" t="s">
        <v>159</v>
      </c>
      <c r="G98" s="199" t="s">
        <v>160</v>
      </c>
      <c r="H98" s="200">
        <v>3</v>
      </c>
      <c r="I98" s="201"/>
      <c r="J98" s="202">
        <f>ROUND(I98*H98,2)</f>
        <v>0</v>
      </c>
      <c r="K98" s="198" t="s">
        <v>161</v>
      </c>
      <c r="L98" s="58"/>
      <c r="M98" s="203" t="s">
        <v>21</v>
      </c>
      <c r="N98" s="204" t="s">
        <v>43</v>
      </c>
      <c r="O98" s="39"/>
      <c r="P98" s="190">
        <f>O98*H98</f>
        <v>0</v>
      </c>
      <c r="Q98" s="190">
        <v>1.48E-3</v>
      </c>
      <c r="R98" s="190">
        <f>Q98*H98</f>
        <v>4.4399999999999995E-3</v>
      </c>
      <c r="S98" s="190">
        <v>0</v>
      </c>
      <c r="T98" s="191">
        <f>S98*H98</f>
        <v>0</v>
      </c>
      <c r="AR98" s="21" t="s">
        <v>127</v>
      </c>
      <c r="AT98" s="21" t="s">
        <v>135</v>
      </c>
      <c r="AU98" s="21" t="s">
        <v>80</v>
      </c>
      <c r="AY98" s="21" t="s">
        <v>121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21" t="s">
        <v>80</v>
      </c>
      <c r="BK98" s="192">
        <f>ROUND(I98*H98,2)</f>
        <v>0</v>
      </c>
      <c r="BL98" s="21" t="s">
        <v>127</v>
      </c>
      <c r="BM98" s="21" t="s">
        <v>162</v>
      </c>
    </row>
    <row r="99" spans="2:65" s="1" customFormat="1" ht="13.5">
      <c r="B99" s="38"/>
      <c r="C99" s="60"/>
      <c r="D99" s="205" t="s">
        <v>144</v>
      </c>
      <c r="E99" s="60"/>
      <c r="F99" s="206" t="s">
        <v>163</v>
      </c>
      <c r="G99" s="60"/>
      <c r="H99" s="60"/>
      <c r="I99" s="153"/>
      <c r="J99" s="60"/>
      <c r="K99" s="60"/>
      <c r="L99" s="58"/>
      <c r="M99" s="195"/>
      <c r="N99" s="39"/>
      <c r="O99" s="39"/>
      <c r="P99" s="39"/>
      <c r="Q99" s="39"/>
      <c r="R99" s="39"/>
      <c r="S99" s="39"/>
      <c r="T99" s="75"/>
      <c r="AT99" s="21" t="s">
        <v>144</v>
      </c>
      <c r="AU99" s="21" t="s">
        <v>80</v>
      </c>
    </row>
    <row r="100" spans="2:65" s="1" customFormat="1" ht="108">
      <c r="B100" s="38"/>
      <c r="C100" s="60"/>
      <c r="D100" s="193" t="s">
        <v>128</v>
      </c>
      <c r="E100" s="60"/>
      <c r="F100" s="194" t="s">
        <v>164</v>
      </c>
      <c r="G100" s="60"/>
      <c r="H100" s="60"/>
      <c r="I100" s="153"/>
      <c r="J100" s="60"/>
      <c r="K100" s="60"/>
      <c r="L100" s="58"/>
      <c r="M100" s="195"/>
      <c r="N100" s="39"/>
      <c r="O100" s="39"/>
      <c r="P100" s="39"/>
      <c r="Q100" s="39"/>
      <c r="R100" s="39"/>
      <c r="S100" s="39"/>
      <c r="T100" s="75"/>
      <c r="AT100" s="21" t="s">
        <v>128</v>
      </c>
      <c r="AU100" s="21" t="s">
        <v>80</v>
      </c>
    </row>
    <row r="101" spans="2:65" s="1" customFormat="1" ht="22.5" customHeight="1">
      <c r="B101" s="38"/>
      <c r="C101" s="196" t="s">
        <v>153</v>
      </c>
      <c r="D101" s="196" t="s">
        <v>135</v>
      </c>
      <c r="E101" s="197" t="s">
        <v>165</v>
      </c>
      <c r="F101" s="198" t="s">
        <v>166</v>
      </c>
      <c r="G101" s="199" t="s">
        <v>160</v>
      </c>
      <c r="H101" s="200">
        <v>4</v>
      </c>
      <c r="I101" s="201"/>
      <c r="J101" s="202">
        <f>ROUND(I101*H101,2)</f>
        <v>0</v>
      </c>
      <c r="K101" s="198" t="s">
        <v>161</v>
      </c>
      <c r="L101" s="58"/>
      <c r="M101" s="203" t="s">
        <v>21</v>
      </c>
      <c r="N101" s="204" t="s">
        <v>43</v>
      </c>
      <c r="O101" s="39"/>
      <c r="P101" s="190">
        <f>O101*H101</f>
        <v>0</v>
      </c>
      <c r="Q101" s="190">
        <v>1.8799999999999999E-3</v>
      </c>
      <c r="R101" s="190">
        <f>Q101*H101</f>
        <v>7.5199999999999998E-3</v>
      </c>
      <c r="S101" s="190">
        <v>0</v>
      </c>
      <c r="T101" s="191">
        <f>S101*H101</f>
        <v>0</v>
      </c>
      <c r="AR101" s="21" t="s">
        <v>127</v>
      </c>
      <c r="AT101" s="21" t="s">
        <v>135</v>
      </c>
      <c r="AU101" s="21" t="s">
        <v>80</v>
      </c>
      <c r="AY101" s="21" t="s">
        <v>121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21" t="s">
        <v>80</v>
      </c>
      <c r="BK101" s="192">
        <f>ROUND(I101*H101,2)</f>
        <v>0</v>
      </c>
      <c r="BL101" s="21" t="s">
        <v>127</v>
      </c>
      <c r="BM101" s="21" t="s">
        <v>167</v>
      </c>
    </row>
    <row r="102" spans="2:65" s="1" customFormat="1" ht="13.5">
      <c r="B102" s="38"/>
      <c r="C102" s="60"/>
      <c r="D102" s="205" t="s">
        <v>144</v>
      </c>
      <c r="E102" s="60"/>
      <c r="F102" s="206" t="s">
        <v>168</v>
      </c>
      <c r="G102" s="60"/>
      <c r="H102" s="60"/>
      <c r="I102" s="153"/>
      <c r="J102" s="60"/>
      <c r="K102" s="60"/>
      <c r="L102" s="58"/>
      <c r="M102" s="195"/>
      <c r="N102" s="39"/>
      <c r="O102" s="39"/>
      <c r="P102" s="39"/>
      <c r="Q102" s="39"/>
      <c r="R102" s="39"/>
      <c r="S102" s="39"/>
      <c r="T102" s="75"/>
      <c r="AT102" s="21" t="s">
        <v>144</v>
      </c>
      <c r="AU102" s="21" t="s">
        <v>80</v>
      </c>
    </row>
    <row r="103" spans="2:65" s="1" customFormat="1" ht="108">
      <c r="B103" s="38"/>
      <c r="C103" s="60"/>
      <c r="D103" s="193" t="s">
        <v>128</v>
      </c>
      <c r="E103" s="60"/>
      <c r="F103" s="194" t="s">
        <v>164</v>
      </c>
      <c r="G103" s="60"/>
      <c r="H103" s="60"/>
      <c r="I103" s="153"/>
      <c r="J103" s="60"/>
      <c r="K103" s="60"/>
      <c r="L103" s="58"/>
      <c r="M103" s="195"/>
      <c r="N103" s="39"/>
      <c r="O103" s="39"/>
      <c r="P103" s="39"/>
      <c r="Q103" s="39"/>
      <c r="R103" s="39"/>
      <c r="S103" s="39"/>
      <c r="T103" s="75"/>
      <c r="AT103" s="21" t="s">
        <v>128</v>
      </c>
      <c r="AU103" s="21" t="s">
        <v>80</v>
      </c>
    </row>
    <row r="104" spans="2:65" s="1" customFormat="1" ht="22.5" customHeight="1">
      <c r="B104" s="38"/>
      <c r="C104" s="196" t="s">
        <v>169</v>
      </c>
      <c r="D104" s="196" t="s">
        <v>135</v>
      </c>
      <c r="E104" s="197" t="s">
        <v>170</v>
      </c>
      <c r="F104" s="198" t="s">
        <v>171</v>
      </c>
      <c r="G104" s="199" t="s">
        <v>160</v>
      </c>
      <c r="H104" s="200">
        <v>18</v>
      </c>
      <c r="I104" s="201"/>
      <c r="J104" s="202">
        <f>ROUND(I104*H104,2)</f>
        <v>0</v>
      </c>
      <c r="K104" s="198" t="s">
        <v>161</v>
      </c>
      <c r="L104" s="58"/>
      <c r="M104" s="203" t="s">
        <v>21</v>
      </c>
      <c r="N104" s="204" t="s">
        <v>43</v>
      </c>
      <c r="O104" s="39"/>
      <c r="P104" s="190">
        <f>O104*H104</f>
        <v>0</v>
      </c>
      <c r="Q104" s="190">
        <v>3.6600000000000001E-3</v>
      </c>
      <c r="R104" s="190">
        <f>Q104*H104</f>
        <v>6.5879999999999994E-2</v>
      </c>
      <c r="S104" s="190">
        <v>0</v>
      </c>
      <c r="T104" s="191">
        <f>S104*H104</f>
        <v>0</v>
      </c>
      <c r="AR104" s="21" t="s">
        <v>127</v>
      </c>
      <c r="AT104" s="21" t="s">
        <v>135</v>
      </c>
      <c r="AU104" s="21" t="s">
        <v>80</v>
      </c>
      <c r="AY104" s="21" t="s">
        <v>121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21" t="s">
        <v>80</v>
      </c>
      <c r="BK104" s="192">
        <f>ROUND(I104*H104,2)</f>
        <v>0</v>
      </c>
      <c r="BL104" s="21" t="s">
        <v>127</v>
      </c>
      <c r="BM104" s="21" t="s">
        <v>172</v>
      </c>
    </row>
    <row r="105" spans="2:65" s="1" customFormat="1" ht="13.5">
      <c r="B105" s="38"/>
      <c r="C105" s="60"/>
      <c r="D105" s="205" t="s">
        <v>144</v>
      </c>
      <c r="E105" s="60"/>
      <c r="F105" s="206" t="s">
        <v>173</v>
      </c>
      <c r="G105" s="60"/>
      <c r="H105" s="60"/>
      <c r="I105" s="153"/>
      <c r="J105" s="60"/>
      <c r="K105" s="60"/>
      <c r="L105" s="58"/>
      <c r="M105" s="195"/>
      <c r="N105" s="39"/>
      <c r="O105" s="39"/>
      <c r="P105" s="39"/>
      <c r="Q105" s="39"/>
      <c r="R105" s="39"/>
      <c r="S105" s="39"/>
      <c r="T105" s="75"/>
      <c r="AT105" s="21" t="s">
        <v>144</v>
      </c>
      <c r="AU105" s="21" t="s">
        <v>80</v>
      </c>
    </row>
    <row r="106" spans="2:65" s="1" customFormat="1" ht="108">
      <c r="B106" s="38"/>
      <c r="C106" s="60"/>
      <c r="D106" s="193" t="s">
        <v>128</v>
      </c>
      <c r="E106" s="60"/>
      <c r="F106" s="194" t="s">
        <v>164</v>
      </c>
      <c r="G106" s="60"/>
      <c r="H106" s="60"/>
      <c r="I106" s="153"/>
      <c r="J106" s="60"/>
      <c r="K106" s="60"/>
      <c r="L106" s="58"/>
      <c r="M106" s="195"/>
      <c r="N106" s="39"/>
      <c r="O106" s="39"/>
      <c r="P106" s="39"/>
      <c r="Q106" s="39"/>
      <c r="R106" s="39"/>
      <c r="S106" s="39"/>
      <c r="T106" s="75"/>
      <c r="AT106" s="21" t="s">
        <v>128</v>
      </c>
      <c r="AU106" s="21" t="s">
        <v>80</v>
      </c>
    </row>
    <row r="107" spans="2:65" s="1" customFormat="1" ht="22.5" customHeight="1">
      <c r="B107" s="38"/>
      <c r="C107" s="196" t="s">
        <v>174</v>
      </c>
      <c r="D107" s="196" t="s">
        <v>135</v>
      </c>
      <c r="E107" s="197" t="s">
        <v>175</v>
      </c>
      <c r="F107" s="198" t="s">
        <v>176</v>
      </c>
      <c r="G107" s="199" t="s">
        <v>160</v>
      </c>
      <c r="H107" s="200">
        <v>22</v>
      </c>
      <c r="I107" s="201"/>
      <c r="J107" s="202">
        <f>ROUND(I107*H107,2)</f>
        <v>0</v>
      </c>
      <c r="K107" s="198" t="s">
        <v>161</v>
      </c>
      <c r="L107" s="58"/>
      <c r="M107" s="203" t="s">
        <v>21</v>
      </c>
      <c r="N107" s="204" t="s">
        <v>43</v>
      </c>
      <c r="O107" s="39"/>
      <c r="P107" s="190">
        <f>O107*H107</f>
        <v>0</v>
      </c>
      <c r="Q107" s="190">
        <v>6.6E-4</v>
      </c>
      <c r="R107" s="190">
        <f>Q107*H107</f>
        <v>1.452E-2</v>
      </c>
      <c r="S107" s="190">
        <v>0</v>
      </c>
      <c r="T107" s="191">
        <f>S107*H107</f>
        <v>0</v>
      </c>
      <c r="AR107" s="21" t="s">
        <v>127</v>
      </c>
      <c r="AT107" s="21" t="s">
        <v>135</v>
      </c>
      <c r="AU107" s="21" t="s">
        <v>80</v>
      </c>
      <c r="AY107" s="21" t="s">
        <v>121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21" t="s">
        <v>80</v>
      </c>
      <c r="BK107" s="192">
        <f>ROUND(I107*H107,2)</f>
        <v>0</v>
      </c>
      <c r="BL107" s="21" t="s">
        <v>127</v>
      </c>
      <c r="BM107" s="21" t="s">
        <v>177</v>
      </c>
    </row>
    <row r="108" spans="2:65" s="1" customFormat="1" ht="13.5">
      <c r="B108" s="38"/>
      <c r="C108" s="60"/>
      <c r="D108" s="205" t="s">
        <v>144</v>
      </c>
      <c r="E108" s="60"/>
      <c r="F108" s="206" t="s">
        <v>178</v>
      </c>
      <c r="G108" s="60"/>
      <c r="H108" s="60"/>
      <c r="I108" s="153"/>
      <c r="J108" s="60"/>
      <c r="K108" s="60"/>
      <c r="L108" s="58"/>
      <c r="M108" s="195"/>
      <c r="N108" s="39"/>
      <c r="O108" s="39"/>
      <c r="P108" s="39"/>
      <c r="Q108" s="39"/>
      <c r="R108" s="39"/>
      <c r="S108" s="39"/>
      <c r="T108" s="75"/>
      <c r="AT108" s="21" t="s">
        <v>144</v>
      </c>
      <c r="AU108" s="21" t="s">
        <v>80</v>
      </c>
    </row>
    <row r="109" spans="2:65" s="1" customFormat="1" ht="94.5">
      <c r="B109" s="38"/>
      <c r="C109" s="60"/>
      <c r="D109" s="205" t="s">
        <v>128</v>
      </c>
      <c r="E109" s="60"/>
      <c r="F109" s="208" t="s">
        <v>179</v>
      </c>
      <c r="G109" s="60"/>
      <c r="H109" s="60"/>
      <c r="I109" s="153"/>
      <c r="J109" s="60"/>
      <c r="K109" s="60"/>
      <c r="L109" s="58"/>
      <c r="M109" s="195"/>
      <c r="N109" s="39"/>
      <c r="O109" s="39"/>
      <c r="P109" s="39"/>
      <c r="Q109" s="39"/>
      <c r="R109" s="39"/>
      <c r="S109" s="39"/>
      <c r="T109" s="75"/>
      <c r="AT109" s="21" t="s">
        <v>128</v>
      </c>
      <c r="AU109" s="21" t="s">
        <v>80</v>
      </c>
    </row>
    <row r="110" spans="2:65" s="9" customFormat="1" ht="37.35" customHeight="1">
      <c r="B110" s="166"/>
      <c r="C110" s="167"/>
      <c r="D110" s="168" t="s">
        <v>71</v>
      </c>
      <c r="E110" s="169" t="s">
        <v>180</v>
      </c>
      <c r="F110" s="169" t="s">
        <v>181</v>
      </c>
      <c r="G110" s="167"/>
      <c r="H110" s="167"/>
      <c r="I110" s="170"/>
      <c r="J110" s="171">
        <f>BK110</f>
        <v>0</v>
      </c>
      <c r="K110" s="167"/>
      <c r="L110" s="172"/>
      <c r="M110" s="173"/>
      <c r="N110" s="174"/>
      <c r="O110" s="174"/>
      <c r="P110" s="175">
        <f>SUM(P111:P204)</f>
        <v>0</v>
      </c>
      <c r="Q110" s="174"/>
      <c r="R110" s="175">
        <f>SUM(R111:R204)</f>
        <v>1.438E-2</v>
      </c>
      <c r="S110" s="174"/>
      <c r="T110" s="176">
        <f>SUM(T111:T204)</f>
        <v>0</v>
      </c>
      <c r="AR110" s="177" t="s">
        <v>82</v>
      </c>
      <c r="AT110" s="178" t="s">
        <v>71</v>
      </c>
      <c r="AU110" s="178" t="s">
        <v>72</v>
      </c>
      <c r="AY110" s="177" t="s">
        <v>121</v>
      </c>
      <c r="BK110" s="179">
        <f>SUM(BK111:BK204)</f>
        <v>0</v>
      </c>
    </row>
    <row r="111" spans="2:65" s="1" customFormat="1" ht="22.5" customHeight="1">
      <c r="B111" s="38"/>
      <c r="C111" s="196" t="s">
        <v>182</v>
      </c>
      <c r="D111" s="196" t="s">
        <v>135</v>
      </c>
      <c r="E111" s="197" t="s">
        <v>183</v>
      </c>
      <c r="F111" s="198" t="s">
        <v>184</v>
      </c>
      <c r="G111" s="199" t="s">
        <v>185</v>
      </c>
      <c r="H111" s="200">
        <v>1</v>
      </c>
      <c r="I111" s="201"/>
      <c r="J111" s="202">
        <f>ROUND(I111*H111,2)</f>
        <v>0</v>
      </c>
      <c r="K111" s="198" t="s">
        <v>161</v>
      </c>
      <c r="L111" s="58"/>
      <c r="M111" s="203" t="s">
        <v>21</v>
      </c>
      <c r="N111" s="204" t="s">
        <v>43</v>
      </c>
      <c r="O111" s="39"/>
      <c r="P111" s="190">
        <f>O111*H111</f>
        <v>0</v>
      </c>
      <c r="Q111" s="190">
        <v>8.0000000000000007E-5</v>
      </c>
      <c r="R111" s="190">
        <f>Q111*H111</f>
        <v>8.0000000000000007E-5</v>
      </c>
      <c r="S111" s="190">
        <v>0</v>
      </c>
      <c r="T111" s="191">
        <f>S111*H111</f>
        <v>0</v>
      </c>
      <c r="AR111" s="21" t="s">
        <v>127</v>
      </c>
      <c r="AT111" s="21" t="s">
        <v>135</v>
      </c>
      <c r="AU111" s="21" t="s">
        <v>80</v>
      </c>
      <c r="AY111" s="21" t="s">
        <v>121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21" t="s">
        <v>80</v>
      </c>
      <c r="BK111" s="192">
        <f>ROUND(I111*H111,2)</f>
        <v>0</v>
      </c>
      <c r="BL111" s="21" t="s">
        <v>127</v>
      </c>
      <c r="BM111" s="21" t="s">
        <v>186</v>
      </c>
    </row>
    <row r="112" spans="2:65" s="1" customFormat="1" ht="13.5">
      <c r="B112" s="38"/>
      <c r="C112" s="60"/>
      <c r="D112" s="193" t="s">
        <v>144</v>
      </c>
      <c r="E112" s="60"/>
      <c r="F112" s="207" t="s">
        <v>187</v>
      </c>
      <c r="G112" s="60"/>
      <c r="H112" s="60"/>
      <c r="I112" s="153"/>
      <c r="J112" s="60"/>
      <c r="K112" s="60"/>
      <c r="L112" s="58"/>
      <c r="M112" s="195"/>
      <c r="N112" s="39"/>
      <c r="O112" s="39"/>
      <c r="P112" s="39"/>
      <c r="Q112" s="39"/>
      <c r="R112" s="39"/>
      <c r="S112" s="39"/>
      <c r="T112" s="75"/>
      <c r="AT112" s="21" t="s">
        <v>144</v>
      </c>
      <c r="AU112" s="21" t="s">
        <v>80</v>
      </c>
    </row>
    <row r="113" spans="2:65" s="1" customFormat="1" ht="22.5" customHeight="1">
      <c r="B113" s="38"/>
      <c r="C113" s="180" t="s">
        <v>188</v>
      </c>
      <c r="D113" s="180" t="s">
        <v>122</v>
      </c>
      <c r="E113" s="181" t="s">
        <v>189</v>
      </c>
      <c r="F113" s="182" t="s">
        <v>190</v>
      </c>
      <c r="G113" s="183" t="s">
        <v>142</v>
      </c>
      <c r="H113" s="184">
        <v>1</v>
      </c>
      <c r="I113" s="185"/>
      <c r="J113" s="186">
        <f>ROUND(I113*H113,2)</f>
        <v>0</v>
      </c>
      <c r="K113" s="182" t="s">
        <v>21</v>
      </c>
      <c r="L113" s="187"/>
      <c r="M113" s="188" t="s">
        <v>21</v>
      </c>
      <c r="N113" s="189" t="s">
        <v>43</v>
      </c>
      <c r="O113" s="39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AR113" s="21" t="s">
        <v>126</v>
      </c>
      <c r="AT113" s="21" t="s">
        <v>122</v>
      </c>
      <c r="AU113" s="21" t="s">
        <v>80</v>
      </c>
      <c r="AY113" s="21" t="s">
        <v>121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21" t="s">
        <v>80</v>
      </c>
      <c r="BK113" s="192">
        <f>ROUND(I113*H113,2)</f>
        <v>0</v>
      </c>
      <c r="BL113" s="21" t="s">
        <v>127</v>
      </c>
      <c r="BM113" s="21" t="s">
        <v>191</v>
      </c>
    </row>
    <row r="114" spans="2:65" s="1" customFormat="1" ht="13.5">
      <c r="B114" s="38"/>
      <c r="C114" s="60"/>
      <c r="D114" s="205" t="s">
        <v>144</v>
      </c>
      <c r="E114" s="60"/>
      <c r="F114" s="206" t="s">
        <v>190</v>
      </c>
      <c r="G114" s="60"/>
      <c r="H114" s="60"/>
      <c r="I114" s="153"/>
      <c r="J114" s="60"/>
      <c r="K114" s="60"/>
      <c r="L114" s="58"/>
      <c r="M114" s="195"/>
      <c r="N114" s="39"/>
      <c r="O114" s="39"/>
      <c r="P114" s="39"/>
      <c r="Q114" s="39"/>
      <c r="R114" s="39"/>
      <c r="S114" s="39"/>
      <c r="T114" s="75"/>
      <c r="AT114" s="21" t="s">
        <v>144</v>
      </c>
      <c r="AU114" s="21" t="s">
        <v>80</v>
      </c>
    </row>
    <row r="115" spans="2:65" s="1" customFormat="1" ht="27">
      <c r="B115" s="38"/>
      <c r="C115" s="60"/>
      <c r="D115" s="193" t="s">
        <v>128</v>
      </c>
      <c r="E115" s="60"/>
      <c r="F115" s="194" t="s">
        <v>192</v>
      </c>
      <c r="G115" s="60"/>
      <c r="H115" s="60"/>
      <c r="I115" s="153"/>
      <c r="J115" s="60"/>
      <c r="K115" s="60"/>
      <c r="L115" s="58"/>
      <c r="M115" s="195"/>
      <c r="N115" s="39"/>
      <c r="O115" s="39"/>
      <c r="P115" s="39"/>
      <c r="Q115" s="39"/>
      <c r="R115" s="39"/>
      <c r="S115" s="39"/>
      <c r="T115" s="75"/>
      <c r="AT115" s="21" t="s">
        <v>128</v>
      </c>
      <c r="AU115" s="21" t="s">
        <v>80</v>
      </c>
    </row>
    <row r="116" spans="2:65" s="1" customFormat="1" ht="22.5" customHeight="1">
      <c r="B116" s="38"/>
      <c r="C116" s="196" t="s">
        <v>193</v>
      </c>
      <c r="D116" s="196" t="s">
        <v>135</v>
      </c>
      <c r="E116" s="197" t="s">
        <v>194</v>
      </c>
      <c r="F116" s="198" t="s">
        <v>195</v>
      </c>
      <c r="G116" s="199" t="s">
        <v>185</v>
      </c>
      <c r="H116" s="200">
        <v>2</v>
      </c>
      <c r="I116" s="201"/>
      <c r="J116" s="202">
        <f>ROUND(I116*H116,2)</f>
        <v>0</v>
      </c>
      <c r="K116" s="198" t="s">
        <v>161</v>
      </c>
      <c r="L116" s="58"/>
      <c r="M116" s="203" t="s">
        <v>21</v>
      </c>
      <c r="N116" s="204" t="s">
        <v>43</v>
      </c>
      <c r="O116" s="39"/>
      <c r="P116" s="190">
        <f>O116*H116</f>
        <v>0</v>
      </c>
      <c r="Q116" s="190">
        <v>2.2000000000000001E-4</v>
      </c>
      <c r="R116" s="190">
        <f>Q116*H116</f>
        <v>4.4000000000000002E-4</v>
      </c>
      <c r="S116" s="190">
        <v>0</v>
      </c>
      <c r="T116" s="191">
        <f>S116*H116</f>
        <v>0</v>
      </c>
      <c r="AR116" s="21" t="s">
        <v>127</v>
      </c>
      <c r="AT116" s="21" t="s">
        <v>135</v>
      </c>
      <c r="AU116" s="21" t="s">
        <v>80</v>
      </c>
      <c r="AY116" s="21" t="s">
        <v>121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21" t="s">
        <v>80</v>
      </c>
      <c r="BK116" s="192">
        <f>ROUND(I116*H116,2)</f>
        <v>0</v>
      </c>
      <c r="BL116" s="21" t="s">
        <v>127</v>
      </c>
      <c r="BM116" s="21" t="s">
        <v>196</v>
      </c>
    </row>
    <row r="117" spans="2:65" s="1" customFormat="1" ht="13.5">
      <c r="B117" s="38"/>
      <c r="C117" s="60"/>
      <c r="D117" s="193" t="s">
        <v>144</v>
      </c>
      <c r="E117" s="60"/>
      <c r="F117" s="207" t="s">
        <v>197</v>
      </c>
      <c r="G117" s="60"/>
      <c r="H117" s="60"/>
      <c r="I117" s="153"/>
      <c r="J117" s="60"/>
      <c r="K117" s="60"/>
      <c r="L117" s="58"/>
      <c r="M117" s="195"/>
      <c r="N117" s="39"/>
      <c r="O117" s="39"/>
      <c r="P117" s="39"/>
      <c r="Q117" s="39"/>
      <c r="R117" s="39"/>
      <c r="S117" s="39"/>
      <c r="T117" s="75"/>
      <c r="AT117" s="21" t="s">
        <v>144</v>
      </c>
      <c r="AU117" s="21" t="s">
        <v>80</v>
      </c>
    </row>
    <row r="118" spans="2:65" s="1" customFormat="1" ht="22.5" customHeight="1">
      <c r="B118" s="38"/>
      <c r="C118" s="180" t="s">
        <v>198</v>
      </c>
      <c r="D118" s="180" t="s">
        <v>122</v>
      </c>
      <c r="E118" s="181" t="s">
        <v>199</v>
      </c>
      <c r="F118" s="182" t="s">
        <v>200</v>
      </c>
      <c r="G118" s="183" t="s">
        <v>142</v>
      </c>
      <c r="H118" s="184">
        <v>2</v>
      </c>
      <c r="I118" s="185"/>
      <c r="J118" s="186">
        <f>ROUND(I118*H118,2)</f>
        <v>0</v>
      </c>
      <c r="K118" s="182" t="s">
        <v>21</v>
      </c>
      <c r="L118" s="187"/>
      <c r="M118" s="188" t="s">
        <v>21</v>
      </c>
      <c r="N118" s="189" t="s">
        <v>43</v>
      </c>
      <c r="O118" s="39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AR118" s="21" t="s">
        <v>126</v>
      </c>
      <c r="AT118" s="21" t="s">
        <v>122</v>
      </c>
      <c r="AU118" s="21" t="s">
        <v>80</v>
      </c>
      <c r="AY118" s="21" t="s">
        <v>121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21" t="s">
        <v>80</v>
      </c>
      <c r="BK118" s="192">
        <f>ROUND(I118*H118,2)</f>
        <v>0</v>
      </c>
      <c r="BL118" s="21" t="s">
        <v>127</v>
      </c>
      <c r="BM118" s="21" t="s">
        <v>201</v>
      </c>
    </row>
    <row r="119" spans="2:65" s="1" customFormat="1" ht="13.5">
      <c r="B119" s="38"/>
      <c r="C119" s="60"/>
      <c r="D119" s="205" t="s">
        <v>144</v>
      </c>
      <c r="E119" s="60"/>
      <c r="F119" s="206" t="s">
        <v>200</v>
      </c>
      <c r="G119" s="60"/>
      <c r="H119" s="60"/>
      <c r="I119" s="153"/>
      <c r="J119" s="60"/>
      <c r="K119" s="60"/>
      <c r="L119" s="58"/>
      <c r="M119" s="195"/>
      <c r="N119" s="39"/>
      <c r="O119" s="39"/>
      <c r="P119" s="39"/>
      <c r="Q119" s="39"/>
      <c r="R119" s="39"/>
      <c r="S119" s="39"/>
      <c r="T119" s="75"/>
      <c r="AT119" s="21" t="s">
        <v>144</v>
      </c>
      <c r="AU119" s="21" t="s">
        <v>80</v>
      </c>
    </row>
    <row r="120" spans="2:65" s="1" customFormat="1" ht="27">
      <c r="B120" s="38"/>
      <c r="C120" s="60"/>
      <c r="D120" s="193" t="s">
        <v>128</v>
      </c>
      <c r="E120" s="60"/>
      <c r="F120" s="194" t="s">
        <v>192</v>
      </c>
      <c r="G120" s="60"/>
      <c r="H120" s="60"/>
      <c r="I120" s="153"/>
      <c r="J120" s="60"/>
      <c r="K120" s="60"/>
      <c r="L120" s="58"/>
      <c r="M120" s="195"/>
      <c r="N120" s="39"/>
      <c r="O120" s="39"/>
      <c r="P120" s="39"/>
      <c r="Q120" s="39"/>
      <c r="R120" s="39"/>
      <c r="S120" s="39"/>
      <c r="T120" s="75"/>
      <c r="AT120" s="21" t="s">
        <v>128</v>
      </c>
      <c r="AU120" s="21" t="s">
        <v>80</v>
      </c>
    </row>
    <row r="121" spans="2:65" s="1" customFormat="1" ht="22.5" customHeight="1">
      <c r="B121" s="38"/>
      <c r="C121" s="196" t="s">
        <v>10</v>
      </c>
      <c r="D121" s="196" t="s">
        <v>135</v>
      </c>
      <c r="E121" s="197" t="s">
        <v>202</v>
      </c>
      <c r="F121" s="198" t="s">
        <v>203</v>
      </c>
      <c r="G121" s="199" t="s">
        <v>185</v>
      </c>
      <c r="H121" s="200">
        <v>2</v>
      </c>
      <c r="I121" s="201"/>
      <c r="J121" s="202">
        <f>ROUND(I121*H121,2)</f>
        <v>0</v>
      </c>
      <c r="K121" s="198" t="s">
        <v>161</v>
      </c>
      <c r="L121" s="58"/>
      <c r="M121" s="203" t="s">
        <v>21</v>
      </c>
      <c r="N121" s="204" t="s">
        <v>43</v>
      </c>
      <c r="O121" s="39"/>
      <c r="P121" s="190">
        <f>O121*H121</f>
        <v>0</v>
      </c>
      <c r="Q121" s="190">
        <v>1.1E-4</v>
      </c>
      <c r="R121" s="190">
        <f>Q121*H121</f>
        <v>2.2000000000000001E-4</v>
      </c>
      <c r="S121" s="190">
        <v>0</v>
      </c>
      <c r="T121" s="191">
        <f>S121*H121</f>
        <v>0</v>
      </c>
      <c r="AR121" s="21" t="s">
        <v>127</v>
      </c>
      <c r="AT121" s="21" t="s">
        <v>135</v>
      </c>
      <c r="AU121" s="21" t="s">
        <v>80</v>
      </c>
      <c r="AY121" s="21" t="s">
        <v>121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21" t="s">
        <v>80</v>
      </c>
      <c r="BK121" s="192">
        <f>ROUND(I121*H121,2)</f>
        <v>0</v>
      </c>
      <c r="BL121" s="21" t="s">
        <v>127</v>
      </c>
      <c r="BM121" s="21" t="s">
        <v>204</v>
      </c>
    </row>
    <row r="122" spans="2:65" s="1" customFormat="1" ht="13.5">
      <c r="B122" s="38"/>
      <c r="C122" s="60"/>
      <c r="D122" s="193" t="s">
        <v>144</v>
      </c>
      <c r="E122" s="60"/>
      <c r="F122" s="207" t="s">
        <v>205</v>
      </c>
      <c r="G122" s="60"/>
      <c r="H122" s="60"/>
      <c r="I122" s="153"/>
      <c r="J122" s="60"/>
      <c r="K122" s="60"/>
      <c r="L122" s="58"/>
      <c r="M122" s="195"/>
      <c r="N122" s="39"/>
      <c r="O122" s="39"/>
      <c r="P122" s="39"/>
      <c r="Q122" s="39"/>
      <c r="R122" s="39"/>
      <c r="S122" s="39"/>
      <c r="T122" s="75"/>
      <c r="AT122" s="21" t="s">
        <v>144</v>
      </c>
      <c r="AU122" s="21" t="s">
        <v>80</v>
      </c>
    </row>
    <row r="123" spans="2:65" s="1" customFormat="1" ht="22.5" customHeight="1">
      <c r="B123" s="38"/>
      <c r="C123" s="180" t="s">
        <v>127</v>
      </c>
      <c r="D123" s="180" t="s">
        <v>122</v>
      </c>
      <c r="E123" s="181" t="s">
        <v>206</v>
      </c>
      <c r="F123" s="182" t="s">
        <v>207</v>
      </c>
      <c r="G123" s="183" t="s">
        <v>142</v>
      </c>
      <c r="H123" s="184">
        <v>2</v>
      </c>
      <c r="I123" s="185"/>
      <c r="J123" s="186">
        <f>ROUND(I123*H123,2)</f>
        <v>0</v>
      </c>
      <c r="K123" s="182" t="s">
        <v>21</v>
      </c>
      <c r="L123" s="187"/>
      <c r="M123" s="188" t="s">
        <v>21</v>
      </c>
      <c r="N123" s="189" t="s">
        <v>43</v>
      </c>
      <c r="O123" s="39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AR123" s="21" t="s">
        <v>126</v>
      </c>
      <c r="AT123" s="21" t="s">
        <v>122</v>
      </c>
      <c r="AU123" s="21" t="s">
        <v>80</v>
      </c>
      <c r="AY123" s="21" t="s">
        <v>121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21" t="s">
        <v>80</v>
      </c>
      <c r="BK123" s="192">
        <f>ROUND(I123*H123,2)</f>
        <v>0</v>
      </c>
      <c r="BL123" s="21" t="s">
        <v>127</v>
      </c>
      <c r="BM123" s="21" t="s">
        <v>208</v>
      </c>
    </row>
    <row r="124" spans="2:65" s="1" customFormat="1" ht="13.5">
      <c r="B124" s="38"/>
      <c r="C124" s="60"/>
      <c r="D124" s="205" t="s">
        <v>144</v>
      </c>
      <c r="E124" s="60"/>
      <c r="F124" s="206" t="s">
        <v>207</v>
      </c>
      <c r="G124" s="60"/>
      <c r="H124" s="60"/>
      <c r="I124" s="153"/>
      <c r="J124" s="60"/>
      <c r="K124" s="60"/>
      <c r="L124" s="58"/>
      <c r="M124" s="195"/>
      <c r="N124" s="39"/>
      <c r="O124" s="39"/>
      <c r="P124" s="39"/>
      <c r="Q124" s="39"/>
      <c r="R124" s="39"/>
      <c r="S124" s="39"/>
      <c r="T124" s="75"/>
      <c r="AT124" s="21" t="s">
        <v>144</v>
      </c>
      <c r="AU124" s="21" t="s">
        <v>80</v>
      </c>
    </row>
    <row r="125" spans="2:65" s="1" customFormat="1" ht="54">
      <c r="B125" s="38"/>
      <c r="C125" s="60"/>
      <c r="D125" s="193" t="s">
        <v>128</v>
      </c>
      <c r="E125" s="60"/>
      <c r="F125" s="194" t="s">
        <v>209</v>
      </c>
      <c r="G125" s="60"/>
      <c r="H125" s="60"/>
      <c r="I125" s="153"/>
      <c r="J125" s="60"/>
      <c r="K125" s="60"/>
      <c r="L125" s="58"/>
      <c r="M125" s="195"/>
      <c r="N125" s="39"/>
      <c r="O125" s="39"/>
      <c r="P125" s="39"/>
      <c r="Q125" s="39"/>
      <c r="R125" s="39"/>
      <c r="S125" s="39"/>
      <c r="T125" s="75"/>
      <c r="AT125" s="21" t="s">
        <v>128</v>
      </c>
      <c r="AU125" s="21" t="s">
        <v>80</v>
      </c>
    </row>
    <row r="126" spans="2:65" s="1" customFormat="1" ht="22.5" customHeight="1">
      <c r="B126" s="38"/>
      <c r="C126" s="196" t="s">
        <v>210</v>
      </c>
      <c r="D126" s="196" t="s">
        <v>135</v>
      </c>
      <c r="E126" s="197" t="s">
        <v>211</v>
      </c>
      <c r="F126" s="198" t="s">
        <v>212</v>
      </c>
      <c r="G126" s="199" t="s">
        <v>185</v>
      </c>
      <c r="H126" s="200">
        <v>2</v>
      </c>
      <c r="I126" s="201"/>
      <c r="J126" s="202">
        <f>ROUND(I126*H126,2)</f>
        <v>0</v>
      </c>
      <c r="K126" s="198" t="s">
        <v>161</v>
      </c>
      <c r="L126" s="58"/>
      <c r="M126" s="203" t="s">
        <v>21</v>
      </c>
      <c r="N126" s="204" t="s">
        <v>43</v>
      </c>
      <c r="O126" s="39"/>
      <c r="P126" s="190">
        <f>O126*H126</f>
        <v>0</v>
      </c>
      <c r="Q126" s="190">
        <v>1.4999999999999999E-4</v>
      </c>
      <c r="R126" s="190">
        <f>Q126*H126</f>
        <v>2.9999999999999997E-4</v>
      </c>
      <c r="S126" s="190">
        <v>0</v>
      </c>
      <c r="T126" s="191">
        <f>S126*H126</f>
        <v>0</v>
      </c>
      <c r="AR126" s="21" t="s">
        <v>127</v>
      </c>
      <c r="AT126" s="21" t="s">
        <v>135</v>
      </c>
      <c r="AU126" s="21" t="s">
        <v>80</v>
      </c>
      <c r="AY126" s="21" t="s">
        <v>121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21" t="s">
        <v>80</v>
      </c>
      <c r="BK126" s="192">
        <f>ROUND(I126*H126,2)</f>
        <v>0</v>
      </c>
      <c r="BL126" s="21" t="s">
        <v>127</v>
      </c>
      <c r="BM126" s="21" t="s">
        <v>213</v>
      </c>
    </row>
    <row r="127" spans="2:65" s="1" customFormat="1" ht="13.5">
      <c r="B127" s="38"/>
      <c r="C127" s="60"/>
      <c r="D127" s="193" t="s">
        <v>144</v>
      </c>
      <c r="E127" s="60"/>
      <c r="F127" s="207" t="s">
        <v>214</v>
      </c>
      <c r="G127" s="60"/>
      <c r="H127" s="60"/>
      <c r="I127" s="153"/>
      <c r="J127" s="60"/>
      <c r="K127" s="60"/>
      <c r="L127" s="58"/>
      <c r="M127" s="195"/>
      <c r="N127" s="39"/>
      <c r="O127" s="39"/>
      <c r="P127" s="39"/>
      <c r="Q127" s="39"/>
      <c r="R127" s="39"/>
      <c r="S127" s="39"/>
      <c r="T127" s="75"/>
      <c r="AT127" s="21" t="s">
        <v>144</v>
      </c>
      <c r="AU127" s="21" t="s">
        <v>80</v>
      </c>
    </row>
    <row r="128" spans="2:65" s="1" customFormat="1" ht="22.5" customHeight="1">
      <c r="B128" s="38"/>
      <c r="C128" s="180" t="s">
        <v>191</v>
      </c>
      <c r="D128" s="180" t="s">
        <v>122</v>
      </c>
      <c r="E128" s="181" t="s">
        <v>215</v>
      </c>
      <c r="F128" s="182" t="s">
        <v>216</v>
      </c>
      <c r="G128" s="183" t="s">
        <v>142</v>
      </c>
      <c r="H128" s="184">
        <v>2</v>
      </c>
      <c r="I128" s="185"/>
      <c r="J128" s="186">
        <f>ROUND(I128*H128,2)</f>
        <v>0</v>
      </c>
      <c r="K128" s="182" t="s">
        <v>21</v>
      </c>
      <c r="L128" s="187"/>
      <c r="M128" s="188" t="s">
        <v>21</v>
      </c>
      <c r="N128" s="189" t="s">
        <v>43</v>
      </c>
      <c r="O128" s="39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AR128" s="21" t="s">
        <v>126</v>
      </c>
      <c r="AT128" s="21" t="s">
        <v>122</v>
      </c>
      <c r="AU128" s="21" t="s">
        <v>80</v>
      </c>
      <c r="AY128" s="21" t="s">
        <v>121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21" t="s">
        <v>80</v>
      </c>
      <c r="BK128" s="192">
        <f>ROUND(I128*H128,2)</f>
        <v>0</v>
      </c>
      <c r="BL128" s="21" t="s">
        <v>127</v>
      </c>
      <c r="BM128" s="21" t="s">
        <v>217</v>
      </c>
    </row>
    <row r="129" spans="2:65" s="1" customFormat="1" ht="13.5">
      <c r="B129" s="38"/>
      <c r="C129" s="60"/>
      <c r="D129" s="193" t="s">
        <v>144</v>
      </c>
      <c r="E129" s="60"/>
      <c r="F129" s="207" t="s">
        <v>216</v>
      </c>
      <c r="G129" s="60"/>
      <c r="H129" s="60"/>
      <c r="I129" s="153"/>
      <c r="J129" s="60"/>
      <c r="K129" s="60"/>
      <c r="L129" s="58"/>
      <c r="M129" s="195"/>
      <c r="N129" s="39"/>
      <c r="O129" s="39"/>
      <c r="P129" s="39"/>
      <c r="Q129" s="39"/>
      <c r="R129" s="39"/>
      <c r="S129" s="39"/>
      <c r="T129" s="75"/>
      <c r="AT129" s="21" t="s">
        <v>144</v>
      </c>
      <c r="AU129" s="21" t="s">
        <v>80</v>
      </c>
    </row>
    <row r="130" spans="2:65" s="1" customFormat="1" ht="22.5" customHeight="1">
      <c r="B130" s="38"/>
      <c r="C130" s="196" t="s">
        <v>218</v>
      </c>
      <c r="D130" s="196" t="s">
        <v>135</v>
      </c>
      <c r="E130" s="197" t="s">
        <v>183</v>
      </c>
      <c r="F130" s="198" t="s">
        <v>184</v>
      </c>
      <c r="G130" s="199" t="s">
        <v>185</v>
      </c>
      <c r="H130" s="200">
        <v>1</v>
      </c>
      <c r="I130" s="201"/>
      <c r="J130" s="202">
        <f>ROUND(I130*H130,2)</f>
        <v>0</v>
      </c>
      <c r="K130" s="198" t="s">
        <v>161</v>
      </c>
      <c r="L130" s="58"/>
      <c r="M130" s="203" t="s">
        <v>21</v>
      </c>
      <c r="N130" s="204" t="s">
        <v>43</v>
      </c>
      <c r="O130" s="39"/>
      <c r="P130" s="190">
        <f>O130*H130</f>
        <v>0</v>
      </c>
      <c r="Q130" s="190">
        <v>8.0000000000000007E-5</v>
      </c>
      <c r="R130" s="190">
        <f>Q130*H130</f>
        <v>8.0000000000000007E-5</v>
      </c>
      <c r="S130" s="190">
        <v>0</v>
      </c>
      <c r="T130" s="191">
        <f>S130*H130</f>
        <v>0</v>
      </c>
      <c r="AR130" s="21" t="s">
        <v>127</v>
      </c>
      <c r="AT130" s="21" t="s">
        <v>135</v>
      </c>
      <c r="AU130" s="21" t="s">
        <v>80</v>
      </c>
      <c r="AY130" s="21" t="s">
        <v>121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21" t="s">
        <v>80</v>
      </c>
      <c r="BK130" s="192">
        <f>ROUND(I130*H130,2)</f>
        <v>0</v>
      </c>
      <c r="BL130" s="21" t="s">
        <v>127</v>
      </c>
      <c r="BM130" s="21" t="s">
        <v>219</v>
      </c>
    </row>
    <row r="131" spans="2:65" s="1" customFormat="1" ht="13.5">
      <c r="B131" s="38"/>
      <c r="C131" s="60"/>
      <c r="D131" s="193" t="s">
        <v>144</v>
      </c>
      <c r="E131" s="60"/>
      <c r="F131" s="207" t="s">
        <v>187</v>
      </c>
      <c r="G131" s="60"/>
      <c r="H131" s="60"/>
      <c r="I131" s="153"/>
      <c r="J131" s="60"/>
      <c r="K131" s="60"/>
      <c r="L131" s="58"/>
      <c r="M131" s="195"/>
      <c r="N131" s="39"/>
      <c r="O131" s="39"/>
      <c r="P131" s="39"/>
      <c r="Q131" s="39"/>
      <c r="R131" s="39"/>
      <c r="S131" s="39"/>
      <c r="T131" s="75"/>
      <c r="AT131" s="21" t="s">
        <v>144</v>
      </c>
      <c r="AU131" s="21" t="s">
        <v>80</v>
      </c>
    </row>
    <row r="132" spans="2:65" s="1" customFormat="1" ht="22.5" customHeight="1">
      <c r="B132" s="38"/>
      <c r="C132" s="180" t="s">
        <v>201</v>
      </c>
      <c r="D132" s="180" t="s">
        <v>122</v>
      </c>
      <c r="E132" s="181" t="s">
        <v>220</v>
      </c>
      <c r="F132" s="182" t="s">
        <v>221</v>
      </c>
      <c r="G132" s="183" t="s">
        <v>142</v>
      </c>
      <c r="H132" s="184">
        <v>1</v>
      </c>
      <c r="I132" s="185"/>
      <c r="J132" s="186">
        <f>ROUND(I132*H132,2)</f>
        <v>0</v>
      </c>
      <c r="K132" s="182" t="s">
        <v>21</v>
      </c>
      <c r="L132" s="187"/>
      <c r="M132" s="188" t="s">
        <v>21</v>
      </c>
      <c r="N132" s="189" t="s">
        <v>43</v>
      </c>
      <c r="O132" s="39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AR132" s="21" t="s">
        <v>126</v>
      </c>
      <c r="AT132" s="21" t="s">
        <v>122</v>
      </c>
      <c r="AU132" s="21" t="s">
        <v>80</v>
      </c>
      <c r="AY132" s="21" t="s">
        <v>121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21" t="s">
        <v>80</v>
      </c>
      <c r="BK132" s="192">
        <f>ROUND(I132*H132,2)</f>
        <v>0</v>
      </c>
      <c r="BL132" s="21" t="s">
        <v>127</v>
      </c>
      <c r="BM132" s="21" t="s">
        <v>222</v>
      </c>
    </row>
    <row r="133" spans="2:65" s="1" customFormat="1" ht="13.5">
      <c r="B133" s="38"/>
      <c r="C133" s="60"/>
      <c r="D133" s="205" t="s">
        <v>144</v>
      </c>
      <c r="E133" s="60"/>
      <c r="F133" s="206" t="s">
        <v>221</v>
      </c>
      <c r="G133" s="60"/>
      <c r="H133" s="60"/>
      <c r="I133" s="153"/>
      <c r="J133" s="60"/>
      <c r="K133" s="60"/>
      <c r="L133" s="58"/>
      <c r="M133" s="195"/>
      <c r="N133" s="39"/>
      <c r="O133" s="39"/>
      <c r="P133" s="39"/>
      <c r="Q133" s="39"/>
      <c r="R133" s="39"/>
      <c r="S133" s="39"/>
      <c r="T133" s="75"/>
      <c r="AT133" s="21" t="s">
        <v>144</v>
      </c>
      <c r="AU133" s="21" t="s">
        <v>80</v>
      </c>
    </row>
    <row r="134" spans="2:65" s="1" customFormat="1" ht="54">
      <c r="B134" s="38"/>
      <c r="C134" s="60"/>
      <c r="D134" s="193" t="s">
        <v>128</v>
      </c>
      <c r="E134" s="60"/>
      <c r="F134" s="194" t="s">
        <v>223</v>
      </c>
      <c r="G134" s="60"/>
      <c r="H134" s="60"/>
      <c r="I134" s="153"/>
      <c r="J134" s="60"/>
      <c r="K134" s="60"/>
      <c r="L134" s="58"/>
      <c r="M134" s="195"/>
      <c r="N134" s="39"/>
      <c r="O134" s="39"/>
      <c r="P134" s="39"/>
      <c r="Q134" s="39"/>
      <c r="R134" s="39"/>
      <c r="S134" s="39"/>
      <c r="T134" s="75"/>
      <c r="AT134" s="21" t="s">
        <v>128</v>
      </c>
      <c r="AU134" s="21" t="s">
        <v>80</v>
      </c>
    </row>
    <row r="135" spans="2:65" s="1" customFormat="1" ht="22.5" customHeight="1">
      <c r="B135" s="38"/>
      <c r="C135" s="196" t="s">
        <v>9</v>
      </c>
      <c r="D135" s="196" t="s">
        <v>135</v>
      </c>
      <c r="E135" s="197" t="s">
        <v>202</v>
      </c>
      <c r="F135" s="198" t="s">
        <v>203</v>
      </c>
      <c r="G135" s="199" t="s">
        <v>185</v>
      </c>
      <c r="H135" s="200">
        <v>2</v>
      </c>
      <c r="I135" s="201"/>
      <c r="J135" s="202">
        <f>ROUND(I135*H135,2)</f>
        <v>0</v>
      </c>
      <c r="K135" s="198" t="s">
        <v>161</v>
      </c>
      <c r="L135" s="58"/>
      <c r="M135" s="203" t="s">
        <v>21</v>
      </c>
      <c r="N135" s="204" t="s">
        <v>43</v>
      </c>
      <c r="O135" s="39"/>
      <c r="P135" s="190">
        <f>O135*H135</f>
        <v>0</v>
      </c>
      <c r="Q135" s="190">
        <v>1.1E-4</v>
      </c>
      <c r="R135" s="190">
        <f>Q135*H135</f>
        <v>2.2000000000000001E-4</v>
      </c>
      <c r="S135" s="190">
        <v>0</v>
      </c>
      <c r="T135" s="191">
        <f>S135*H135</f>
        <v>0</v>
      </c>
      <c r="AR135" s="21" t="s">
        <v>127</v>
      </c>
      <c r="AT135" s="21" t="s">
        <v>135</v>
      </c>
      <c r="AU135" s="21" t="s">
        <v>80</v>
      </c>
      <c r="AY135" s="21" t="s">
        <v>121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21" t="s">
        <v>80</v>
      </c>
      <c r="BK135" s="192">
        <f>ROUND(I135*H135,2)</f>
        <v>0</v>
      </c>
      <c r="BL135" s="21" t="s">
        <v>127</v>
      </c>
      <c r="BM135" s="21" t="s">
        <v>224</v>
      </c>
    </row>
    <row r="136" spans="2:65" s="1" customFormat="1" ht="13.5">
      <c r="B136" s="38"/>
      <c r="C136" s="60"/>
      <c r="D136" s="193" t="s">
        <v>144</v>
      </c>
      <c r="E136" s="60"/>
      <c r="F136" s="207" t="s">
        <v>205</v>
      </c>
      <c r="G136" s="60"/>
      <c r="H136" s="60"/>
      <c r="I136" s="153"/>
      <c r="J136" s="60"/>
      <c r="K136" s="60"/>
      <c r="L136" s="58"/>
      <c r="M136" s="195"/>
      <c r="N136" s="39"/>
      <c r="O136" s="39"/>
      <c r="P136" s="39"/>
      <c r="Q136" s="39"/>
      <c r="R136" s="39"/>
      <c r="S136" s="39"/>
      <c r="T136" s="75"/>
      <c r="AT136" s="21" t="s">
        <v>144</v>
      </c>
      <c r="AU136" s="21" t="s">
        <v>80</v>
      </c>
    </row>
    <row r="137" spans="2:65" s="1" customFormat="1" ht="22.5" customHeight="1">
      <c r="B137" s="38"/>
      <c r="C137" s="180" t="s">
        <v>208</v>
      </c>
      <c r="D137" s="180" t="s">
        <v>122</v>
      </c>
      <c r="E137" s="181" t="s">
        <v>225</v>
      </c>
      <c r="F137" s="182" t="s">
        <v>226</v>
      </c>
      <c r="G137" s="183" t="s">
        <v>142</v>
      </c>
      <c r="H137" s="184">
        <v>2</v>
      </c>
      <c r="I137" s="185"/>
      <c r="J137" s="186">
        <f>ROUND(I137*H137,2)</f>
        <v>0</v>
      </c>
      <c r="K137" s="182" t="s">
        <v>21</v>
      </c>
      <c r="L137" s="187"/>
      <c r="M137" s="188" t="s">
        <v>21</v>
      </c>
      <c r="N137" s="189" t="s">
        <v>43</v>
      </c>
      <c r="O137" s="39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AR137" s="21" t="s">
        <v>126</v>
      </c>
      <c r="AT137" s="21" t="s">
        <v>122</v>
      </c>
      <c r="AU137" s="21" t="s">
        <v>80</v>
      </c>
      <c r="AY137" s="21" t="s">
        <v>121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21" t="s">
        <v>80</v>
      </c>
      <c r="BK137" s="192">
        <f>ROUND(I137*H137,2)</f>
        <v>0</v>
      </c>
      <c r="BL137" s="21" t="s">
        <v>127</v>
      </c>
      <c r="BM137" s="21" t="s">
        <v>227</v>
      </c>
    </row>
    <row r="138" spans="2:65" s="1" customFormat="1" ht="13.5">
      <c r="B138" s="38"/>
      <c r="C138" s="60"/>
      <c r="D138" s="193" t="s">
        <v>144</v>
      </c>
      <c r="E138" s="60"/>
      <c r="F138" s="207" t="s">
        <v>226</v>
      </c>
      <c r="G138" s="60"/>
      <c r="H138" s="60"/>
      <c r="I138" s="153"/>
      <c r="J138" s="60"/>
      <c r="K138" s="60"/>
      <c r="L138" s="58"/>
      <c r="M138" s="195"/>
      <c r="N138" s="39"/>
      <c r="O138" s="39"/>
      <c r="P138" s="39"/>
      <c r="Q138" s="39"/>
      <c r="R138" s="39"/>
      <c r="S138" s="39"/>
      <c r="T138" s="75"/>
      <c r="AT138" s="21" t="s">
        <v>144</v>
      </c>
      <c r="AU138" s="21" t="s">
        <v>80</v>
      </c>
    </row>
    <row r="139" spans="2:65" s="1" customFormat="1" ht="22.5" customHeight="1">
      <c r="B139" s="38"/>
      <c r="C139" s="196" t="s">
        <v>228</v>
      </c>
      <c r="D139" s="196" t="s">
        <v>135</v>
      </c>
      <c r="E139" s="197" t="s">
        <v>211</v>
      </c>
      <c r="F139" s="198" t="s">
        <v>212</v>
      </c>
      <c r="G139" s="199" t="s">
        <v>185</v>
      </c>
      <c r="H139" s="200">
        <v>2</v>
      </c>
      <c r="I139" s="201"/>
      <c r="J139" s="202">
        <f>ROUND(I139*H139,2)</f>
        <v>0</v>
      </c>
      <c r="K139" s="198" t="s">
        <v>161</v>
      </c>
      <c r="L139" s="58"/>
      <c r="M139" s="203" t="s">
        <v>21</v>
      </c>
      <c r="N139" s="204" t="s">
        <v>43</v>
      </c>
      <c r="O139" s="39"/>
      <c r="P139" s="190">
        <f>O139*H139</f>
        <v>0</v>
      </c>
      <c r="Q139" s="190">
        <v>1.4999999999999999E-4</v>
      </c>
      <c r="R139" s="190">
        <f>Q139*H139</f>
        <v>2.9999999999999997E-4</v>
      </c>
      <c r="S139" s="190">
        <v>0</v>
      </c>
      <c r="T139" s="191">
        <f>S139*H139</f>
        <v>0</v>
      </c>
      <c r="AR139" s="21" t="s">
        <v>127</v>
      </c>
      <c r="AT139" s="21" t="s">
        <v>135</v>
      </c>
      <c r="AU139" s="21" t="s">
        <v>80</v>
      </c>
      <c r="AY139" s="21" t="s">
        <v>121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21" t="s">
        <v>80</v>
      </c>
      <c r="BK139" s="192">
        <f>ROUND(I139*H139,2)</f>
        <v>0</v>
      </c>
      <c r="BL139" s="21" t="s">
        <v>127</v>
      </c>
      <c r="BM139" s="21" t="s">
        <v>229</v>
      </c>
    </row>
    <row r="140" spans="2:65" s="1" customFormat="1" ht="13.5">
      <c r="B140" s="38"/>
      <c r="C140" s="60"/>
      <c r="D140" s="193" t="s">
        <v>144</v>
      </c>
      <c r="E140" s="60"/>
      <c r="F140" s="207" t="s">
        <v>214</v>
      </c>
      <c r="G140" s="60"/>
      <c r="H140" s="60"/>
      <c r="I140" s="153"/>
      <c r="J140" s="60"/>
      <c r="K140" s="60"/>
      <c r="L140" s="58"/>
      <c r="M140" s="195"/>
      <c r="N140" s="39"/>
      <c r="O140" s="39"/>
      <c r="P140" s="39"/>
      <c r="Q140" s="39"/>
      <c r="R140" s="39"/>
      <c r="S140" s="39"/>
      <c r="T140" s="75"/>
      <c r="AT140" s="21" t="s">
        <v>144</v>
      </c>
      <c r="AU140" s="21" t="s">
        <v>80</v>
      </c>
    </row>
    <row r="141" spans="2:65" s="1" customFormat="1" ht="22.5" customHeight="1">
      <c r="B141" s="38"/>
      <c r="C141" s="180" t="s">
        <v>217</v>
      </c>
      <c r="D141" s="180" t="s">
        <v>122</v>
      </c>
      <c r="E141" s="181" t="s">
        <v>230</v>
      </c>
      <c r="F141" s="182" t="s">
        <v>231</v>
      </c>
      <c r="G141" s="183" t="s">
        <v>142</v>
      </c>
      <c r="H141" s="184">
        <v>2</v>
      </c>
      <c r="I141" s="185"/>
      <c r="J141" s="186">
        <f>ROUND(I141*H141,2)</f>
        <v>0</v>
      </c>
      <c r="K141" s="182" t="s">
        <v>21</v>
      </c>
      <c r="L141" s="187"/>
      <c r="M141" s="188" t="s">
        <v>21</v>
      </c>
      <c r="N141" s="189" t="s">
        <v>43</v>
      </c>
      <c r="O141" s="39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AR141" s="21" t="s">
        <v>126</v>
      </c>
      <c r="AT141" s="21" t="s">
        <v>122</v>
      </c>
      <c r="AU141" s="21" t="s">
        <v>80</v>
      </c>
      <c r="AY141" s="21" t="s">
        <v>121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21" t="s">
        <v>80</v>
      </c>
      <c r="BK141" s="192">
        <f>ROUND(I141*H141,2)</f>
        <v>0</v>
      </c>
      <c r="BL141" s="21" t="s">
        <v>127</v>
      </c>
      <c r="BM141" s="21" t="s">
        <v>232</v>
      </c>
    </row>
    <row r="142" spans="2:65" s="1" customFormat="1" ht="13.5">
      <c r="B142" s="38"/>
      <c r="C142" s="60"/>
      <c r="D142" s="193" t="s">
        <v>144</v>
      </c>
      <c r="E142" s="60"/>
      <c r="F142" s="207" t="s">
        <v>231</v>
      </c>
      <c r="G142" s="60"/>
      <c r="H142" s="60"/>
      <c r="I142" s="153"/>
      <c r="J142" s="60"/>
      <c r="K142" s="60"/>
      <c r="L142" s="58"/>
      <c r="M142" s="195"/>
      <c r="N142" s="39"/>
      <c r="O142" s="39"/>
      <c r="P142" s="39"/>
      <c r="Q142" s="39"/>
      <c r="R142" s="39"/>
      <c r="S142" s="39"/>
      <c r="T142" s="75"/>
      <c r="AT142" s="21" t="s">
        <v>144</v>
      </c>
      <c r="AU142" s="21" t="s">
        <v>80</v>
      </c>
    </row>
    <row r="143" spans="2:65" s="1" customFormat="1" ht="22.5" customHeight="1">
      <c r="B143" s="38"/>
      <c r="C143" s="196" t="s">
        <v>233</v>
      </c>
      <c r="D143" s="196" t="s">
        <v>135</v>
      </c>
      <c r="E143" s="197" t="s">
        <v>194</v>
      </c>
      <c r="F143" s="198" t="s">
        <v>195</v>
      </c>
      <c r="G143" s="199" t="s">
        <v>185</v>
      </c>
      <c r="H143" s="200">
        <v>6</v>
      </c>
      <c r="I143" s="201"/>
      <c r="J143" s="202">
        <f>ROUND(I143*H143,2)</f>
        <v>0</v>
      </c>
      <c r="K143" s="198" t="s">
        <v>161</v>
      </c>
      <c r="L143" s="58"/>
      <c r="M143" s="203" t="s">
        <v>21</v>
      </c>
      <c r="N143" s="204" t="s">
        <v>43</v>
      </c>
      <c r="O143" s="39"/>
      <c r="P143" s="190">
        <f>O143*H143</f>
        <v>0</v>
      </c>
      <c r="Q143" s="190">
        <v>2.2000000000000001E-4</v>
      </c>
      <c r="R143" s="190">
        <f>Q143*H143</f>
        <v>1.32E-3</v>
      </c>
      <c r="S143" s="190">
        <v>0</v>
      </c>
      <c r="T143" s="191">
        <f>S143*H143</f>
        <v>0</v>
      </c>
      <c r="AR143" s="21" t="s">
        <v>127</v>
      </c>
      <c r="AT143" s="21" t="s">
        <v>135</v>
      </c>
      <c r="AU143" s="21" t="s">
        <v>80</v>
      </c>
      <c r="AY143" s="21" t="s">
        <v>121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21" t="s">
        <v>80</v>
      </c>
      <c r="BK143" s="192">
        <f>ROUND(I143*H143,2)</f>
        <v>0</v>
      </c>
      <c r="BL143" s="21" t="s">
        <v>127</v>
      </c>
      <c r="BM143" s="21" t="s">
        <v>234</v>
      </c>
    </row>
    <row r="144" spans="2:65" s="1" customFormat="1" ht="13.5">
      <c r="B144" s="38"/>
      <c r="C144" s="60"/>
      <c r="D144" s="193" t="s">
        <v>144</v>
      </c>
      <c r="E144" s="60"/>
      <c r="F144" s="207" t="s">
        <v>197</v>
      </c>
      <c r="G144" s="60"/>
      <c r="H144" s="60"/>
      <c r="I144" s="153"/>
      <c r="J144" s="60"/>
      <c r="K144" s="60"/>
      <c r="L144" s="58"/>
      <c r="M144" s="195"/>
      <c r="N144" s="39"/>
      <c r="O144" s="39"/>
      <c r="P144" s="39"/>
      <c r="Q144" s="39"/>
      <c r="R144" s="39"/>
      <c r="S144" s="39"/>
      <c r="T144" s="75"/>
      <c r="AT144" s="21" t="s">
        <v>144</v>
      </c>
      <c r="AU144" s="21" t="s">
        <v>80</v>
      </c>
    </row>
    <row r="145" spans="2:65" s="1" customFormat="1" ht="22.5" customHeight="1">
      <c r="B145" s="38"/>
      <c r="C145" s="180" t="s">
        <v>222</v>
      </c>
      <c r="D145" s="180" t="s">
        <v>122</v>
      </c>
      <c r="E145" s="181" t="s">
        <v>235</v>
      </c>
      <c r="F145" s="182" t="s">
        <v>236</v>
      </c>
      <c r="G145" s="183" t="s">
        <v>142</v>
      </c>
      <c r="H145" s="184">
        <v>6</v>
      </c>
      <c r="I145" s="185"/>
      <c r="J145" s="186">
        <f>ROUND(I145*H145,2)</f>
        <v>0</v>
      </c>
      <c r="K145" s="182" t="s">
        <v>21</v>
      </c>
      <c r="L145" s="187"/>
      <c r="M145" s="188" t="s">
        <v>21</v>
      </c>
      <c r="N145" s="189" t="s">
        <v>43</v>
      </c>
      <c r="O145" s="39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AR145" s="21" t="s">
        <v>126</v>
      </c>
      <c r="AT145" s="21" t="s">
        <v>122</v>
      </c>
      <c r="AU145" s="21" t="s">
        <v>80</v>
      </c>
      <c r="AY145" s="21" t="s">
        <v>121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21" t="s">
        <v>80</v>
      </c>
      <c r="BK145" s="192">
        <f>ROUND(I145*H145,2)</f>
        <v>0</v>
      </c>
      <c r="BL145" s="21" t="s">
        <v>127</v>
      </c>
      <c r="BM145" s="21" t="s">
        <v>126</v>
      </c>
    </row>
    <row r="146" spans="2:65" s="1" customFormat="1" ht="13.5">
      <c r="B146" s="38"/>
      <c r="C146" s="60"/>
      <c r="D146" s="193" t="s">
        <v>144</v>
      </c>
      <c r="E146" s="60"/>
      <c r="F146" s="207" t="s">
        <v>236</v>
      </c>
      <c r="G146" s="60"/>
      <c r="H146" s="60"/>
      <c r="I146" s="153"/>
      <c r="J146" s="60"/>
      <c r="K146" s="60"/>
      <c r="L146" s="58"/>
      <c r="M146" s="195"/>
      <c r="N146" s="39"/>
      <c r="O146" s="39"/>
      <c r="P146" s="39"/>
      <c r="Q146" s="39"/>
      <c r="R146" s="39"/>
      <c r="S146" s="39"/>
      <c r="T146" s="75"/>
      <c r="AT146" s="21" t="s">
        <v>144</v>
      </c>
      <c r="AU146" s="21" t="s">
        <v>80</v>
      </c>
    </row>
    <row r="147" spans="2:65" s="1" customFormat="1" ht="22.5" customHeight="1">
      <c r="B147" s="38"/>
      <c r="C147" s="196" t="s">
        <v>237</v>
      </c>
      <c r="D147" s="196" t="s">
        <v>135</v>
      </c>
      <c r="E147" s="197" t="s">
        <v>194</v>
      </c>
      <c r="F147" s="198" t="s">
        <v>195</v>
      </c>
      <c r="G147" s="199" t="s">
        <v>185</v>
      </c>
      <c r="H147" s="200">
        <v>2</v>
      </c>
      <c r="I147" s="201"/>
      <c r="J147" s="202">
        <f>ROUND(I147*H147,2)</f>
        <v>0</v>
      </c>
      <c r="K147" s="198" t="s">
        <v>161</v>
      </c>
      <c r="L147" s="58"/>
      <c r="M147" s="203" t="s">
        <v>21</v>
      </c>
      <c r="N147" s="204" t="s">
        <v>43</v>
      </c>
      <c r="O147" s="39"/>
      <c r="P147" s="190">
        <f>O147*H147</f>
        <v>0</v>
      </c>
      <c r="Q147" s="190">
        <v>2.2000000000000001E-4</v>
      </c>
      <c r="R147" s="190">
        <f>Q147*H147</f>
        <v>4.4000000000000002E-4</v>
      </c>
      <c r="S147" s="190">
        <v>0</v>
      </c>
      <c r="T147" s="191">
        <f>S147*H147</f>
        <v>0</v>
      </c>
      <c r="AR147" s="21" t="s">
        <v>127</v>
      </c>
      <c r="AT147" s="21" t="s">
        <v>135</v>
      </c>
      <c r="AU147" s="21" t="s">
        <v>80</v>
      </c>
      <c r="AY147" s="21" t="s">
        <v>121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21" t="s">
        <v>80</v>
      </c>
      <c r="BK147" s="192">
        <f>ROUND(I147*H147,2)</f>
        <v>0</v>
      </c>
      <c r="BL147" s="21" t="s">
        <v>127</v>
      </c>
      <c r="BM147" s="21" t="s">
        <v>238</v>
      </c>
    </row>
    <row r="148" spans="2:65" s="1" customFormat="1" ht="13.5">
      <c r="B148" s="38"/>
      <c r="C148" s="60"/>
      <c r="D148" s="193" t="s">
        <v>144</v>
      </c>
      <c r="E148" s="60"/>
      <c r="F148" s="207" t="s">
        <v>197</v>
      </c>
      <c r="G148" s="60"/>
      <c r="H148" s="60"/>
      <c r="I148" s="153"/>
      <c r="J148" s="60"/>
      <c r="K148" s="60"/>
      <c r="L148" s="58"/>
      <c r="M148" s="195"/>
      <c r="N148" s="39"/>
      <c r="O148" s="39"/>
      <c r="P148" s="39"/>
      <c r="Q148" s="39"/>
      <c r="R148" s="39"/>
      <c r="S148" s="39"/>
      <c r="T148" s="75"/>
      <c r="AT148" s="21" t="s">
        <v>144</v>
      </c>
      <c r="AU148" s="21" t="s">
        <v>80</v>
      </c>
    </row>
    <row r="149" spans="2:65" s="1" customFormat="1" ht="22.5" customHeight="1">
      <c r="B149" s="38"/>
      <c r="C149" s="180" t="s">
        <v>227</v>
      </c>
      <c r="D149" s="180" t="s">
        <v>122</v>
      </c>
      <c r="E149" s="181" t="s">
        <v>239</v>
      </c>
      <c r="F149" s="182" t="s">
        <v>240</v>
      </c>
      <c r="G149" s="183" t="s">
        <v>142</v>
      </c>
      <c r="H149" s="184">
        <v>2</v>
      </c>
      <c r="I149" s="185"/>
      <c r="J149" s="186">
        <f>ROUND(I149*H149,2)</f>
        <v>0</v>
      </c>
      <c r="K149" s="182" t="s">
        <v>21</v>
      </c>
      <c r="L149" s="187"/>
      <c r="M149" s="188" t="s">
        <v>21</v>
      </c>
      <c r="N149" s="189" t="s">
        <v>43</v>
      </c>
      <c r="O149" s="39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AR149" s="21" t="s">
        <v>126</v>
      </c>
      <c r="AT149" s="21" t="s">
        <v>122</v>
      </c>
      <c r="AU149" s="21" t="s">
        <v>80</v>
      </c>
      <c r="AY149" s="21" t="s">
        <v>121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21" t="s">
        <v>80</v>
      </c>
      <c r="BK149" s="192">
        <f>ROUND(I149*H149,2)</f>
        <v>0</v>
      </c>
      <c r="BL149" s="21" t="s">
        <v>127</v>
      </c>
      <c r="BM149" s="21" t="s">
        <v>241</v>
      </c>
    </row>
    <row r="150" spans="2:65" s="1" customFormat="1" ht="13.5">
      <c r="B150" s="38"/>
      <c r="C150" s="60"/>
      <c r="D150" s="205" t="s">
        <v>144</v>
      </c>
      <c r="E150" s="60"/>
      <c r="F150" s="206" t="s">
        <v>240</v>
      </c>
      <c r="G150" s="60"/>
      <c r="H150" s="60"/>
      <c r="I150" s="153"/>
      <c r="J150" s="60"/>
      <c r="K150" s="60"/>
      <c r="L150" s="58"/>
      <c r="M150" s="195"/>
      <c r="N150" s="39"/>
      <c r="O150" s="39"/>
      <c r="P150" s="39"/>
      <c r="Q150" s="39"/>
      <c r="R150" s="39"/>
      <c r="S150" s="39"/>
      <c r="T150" s="75"/>
      <c r="AT150" s="21" t="s">
        <v>144</v>
      </c>
      <c r="AU150" s="21" t="s">
        <v>80</v>
      </c>
    </row>
    <row r="151" spans="2:65" s="1" customFormat="1" ht="27">
      <c r="B151" s="38"/>
      <c r="C151" s="60"/>
      <c r="D151" s="193" t="s">
        <v>128</v>
      </c>
      <c r="E151" s="60"/>
      <c r="F151" s="194" t="s">
        <v>242</v>
      </c>
      <c r="G151" s="60"/>
      <c r="H151" s="60"/>
      <c r="I151" s="153"/>
      <c r="J151" s="60"/>
      <c r="K151" s="60"/>
      <c r="L151" s="58"/>
      <c r="M151" s="195"/>
      <c r="N151" s="39"/>
      <c r="O151" s="39"/>
      <c r="P151" s="39"/>
      <c r="Q151" s="39"/>
      <c r="R151" s="39"/>
      <c r="S151" s="39"/>
      <c r="T151" s="75"/>
      <c r="AT151" s="21" t="s">
        <v>128</v>
      </c>
      <c r="AU151" s="21" t="s">
        <v>80</v>
      </c>
    </row>
    <row r="152" spans="2:65" s="1" customFormat="1" ht="22.5" customHeight="1">
      <c r="B152" s="38"/>
      <c r="C152" s="196" t="s">
        <v>243</v>
      </c>
      <c r="D152" s="196" t="s">
        <v>135</v>
      </c>
      <c r="E152" s="197" t="s">
        <v>183</v>
      </c>
      <c r="F152" s="198" t="s">
        <v>184</v>
      </c>
      <c r="G152" s="199" t="s">
        <v>185</v>
      </c>
      <c r="H152" s="200">
        <v>2</v>
      </c>
      <c r="I152" s="201"/>
      <c r="J152" s="202">
        <f>ROUND(I152*H152,2)</f>
        <v>0</v>
      </c>
      <c r="K152" s="198" t="s">
        <v>161</v>
      </c>
      <c r="L152" s="58"/>
      <c r="M152" s="203" t="s">
        <v>21</v>
      </c>
      <c r="N152" s="204" t="s">
        <v>43</v>
      </c>
      <c r="O152" s="39"/>
      <c r="P152" s="190">
        <f>O152*H152</f>
        <v>0</v>
      </c>
      <c r="Q152" s="190">
        <v>8.0000000000000007E-5</v>
      </c>
      <c r="R152" s="190">
        <f>Q152*H152</f>
        <v>1.6000000000000001E-4</v>
      </c>
      <c r="S152" s="190">
        <v>0</v>
      </c>
      <c r="T152" s="191">
        <f>S152*H152</f>
        <v>0</v>
      </c>
      <c r="AR152" s="21" t="s">
        <v>127</v>
      </c>
      <c r="AT152" s="21" t="s">
        <v>135</v>
      </c>
      <c r="AU152" s="21" t="s">
        <v>80</v>
      </c>
      <c r="AY152" s="21" t="s">
        <v>121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21" t="s">
        <v>80</v>
      </c>
      <c r="BK152" s="192">
        <f>ROUND(I152*H152,2)</f>
        <v>0</v>
      </c>
      <c r="BL152" s="21" t="s">
        <v>127</v>
      </c>
      <c r="BM152" s="21" t="s">
        <v>244</v>
      </c>
    </row>
    <row r="153" spans="2:65" s="1" customFormat="1" ht="13.5">
      <c r="B153" s="38"/>
      <c r="C153" s="60"/>
      <c r="D153" s="193" t="s">
        <v>144</v>
      </c>
      <c r="E153" s="60"/>
      <c r="F153" s="207" t="s">
        <v>187</v>
      </c>
      <c r="G153" s="60"/>
      <c r="H153" s="60"/>
      <c r="I153" s="153"/>
      <c r="J153" s="60"/>
      <c r="K153" s="60"/>
      <c r="L153" s="58"/>
      <c r="M153" s="195"/>
      <c r="N153" s="39"/>
      <c r="O153" s="39"/>
      <c r="P153" s="39"/>
      <c r="Q153" s="39"/>
      <c r="R153" s="39"/>
      <c r="S153" s="39"/>
      <c r="T153" s="75"/>
      <c r="AT153" s="21" t="s">
        <v>144</v>
      </c>
      <c r="AU153" s="21" t="s">
        <v>80</v>
      </c>
    </row>
    <row r="154" spans="2:65" s="1" customFormat="1" ht="22.5" customHeight="1">
      <c r="B154" s="38"/>
      <c r="C154" s="180" t="s">
        <v>232</v>
      </c>
      <c r="D154" s="180" t="s">
        <v>122</v>
      </c>
      <c r="E154" s="181" t="s">
        <v>245</v>
      </c>
      <c r="F154" s="182" t="s">
        <v>246</v>
      </c>
      <c r="G154" s="183" t="s">
        <v>142</v>
      </c>
      <c r="H154" s="184">
        <v>2</v>
      </c>
      <c r="I154" s="185"/>
      <c r="J154" s="186">
        <f>ROUND(I154*H154,2)</f>
        <v>0</v>
      </c>
      <c r="K154" s="182" t="s">
        <v>21</v>
      </c>
      <c r="L154" s="187"/>
      <c r="M154" s="188" t="s">
        <v>21</v>
      </c>
      <c r="N154" s="189" t="s">
        <v>43</v>
      </c>
      <c r="O154" s="39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AR154" s="21" t="s">
        <v>126</v>
      </c>
      <c r="AT154" s="21" t="s">
        <v>122</v>
      </c>
      <c r="AU154" s="21" t="s">
        <v>80</v>
      </c>
      <c r="AY154" s="21" t="s">
        <v>121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21" t="s">
        <v>80</v>
      </c>
      <c r="BK154" s="192">
        <f>ROUND(I154*H154,2)</f>
        <v>0</v>
      </c>
      <c r="BL154" s="21" t="s">
        <v>127</v>
      </c>
      <c r="BM154" s="21" t="s">
        <v>247</v>
      </c>
    </row>
    <row r="155" spans="2:65" s="1" customFormat="1" ht="13.5">
      <c r="B155" s="38"/>
      <c r="C155" s="60"/>
      <c r="D155" s="205" t="s">
        <v>144</v>
      </c>
      <c r="E155" s="60"/>
      <c r="F155" s="206" t="s">
        <v>246</v>
      </c>
      <c r="G155" s="60"/>
      <c r="H155" s="60"/>
      <c r="I155" s="153"/>
      <c r="J155" s="60"/>
      <c r="K155" s="60"/>
      <c r="L155" s="58"/>
      <c r="M155" s="195"/>
      <c r="N155" s="39"/>
      <c r="O155" s="39"/>
      <c r="P155" s="39"/>
      <c r="Q155" s="39"/>
      <c r="R155" s="39"/>
      <c r="S155" s="39"/>
      <c r="T155" s="75"/>
      <c r="AT155" s="21" t="s">
        <v>144</v>
      </c>
      <c r="AU155" s="21" t="s">
        <v>80</v>
      </c>
    </row>
    <row r="156" spans="2:65" s="1" customFormat="1" ht="27">
      <c r="B156" s="38"/>
      <c r="C156" s="60"/>
      <c r="D156" s="193" t="s">
        <v>128</v>
      </c>
      <c r="E156" s="60"/>
      <c r="F156" s="194" t="s">
        <v>242</v>
      </c>
      <c r="G156" s="60"/>
      <c r="H156" s="60"/>
      <c r="I156" s="153"/>
      <c r="J156" s="60"/>
      <c r="K156" s="60"/>
      <c r="L156" s="58"/>
      <c r="M156" s="195"/>
      <c r="N156" s="39"/>
      <c r="O156" s="39"/>
      <c r="P156" s="39"/>
      <c r="Q156" s="39"/>
      <c r="R156" s="39"/>
      <c r="S156" s="39"/>
      <c r="T156" s="75"/>
      <c r="AT156" s="21" t="s">
        <v>128</v>
      </c>
      <c r="AU156" s="21" t="s">
        <v>80</v>
      </c>
    </row>
    <row r="157" spans="2:65" s="1" customFormat="1" ht="22.5" customHeight="1">
      <c r="B157" s="38"/>
      <c r="C157" s="196" t="s">
        <v>248</v>
      </c>
      <c r="D157" s="196" t="s">
        <v>135</v>
      </c>
      <c r="E157" s="197" t="s">
        <v>249</v>
      </c>
      <c r="F157" s="198" t="s">
        <v>250</v>
      </c>
      <c r="G157" s="199" t="s">
        <v>185</v>
      </c>
      <c r="H157" s="200">
        <v>4</v>
      </c>
      <c r="I157" s="201"/>
      <c r="J157" s="202">
        <f>ROUND(I157*H157,2)</f>
        <v>0</v>
      </c>
      <c r="K157" s="198" t="s">
        <v>161</v>
      </c>
      <c r="L157" s="58"/>
      <c r="M157" s="203" t="s">
        <v>21</v>
      </c>
      <c r="N157" s="204" t="s">
        <v>43</v>
      </c>
      <c r="O157" s="39"/>
      <c r="P157" s="190">
        <f>O157*H157</f>
        <v>0</v>
      </c>
      <c r="Q157" s="190">
        <v>2.7E-4</v>
      </c>
      <c r="R157" s="190">
        <f>Q157*H157</f>
        <v>1.08E-3</v>
      </c>
      <c r="S157" s="190">
        <v>0</v>
      </c>
      <c r="T157" s="191">
        <f>S157*H157</f>
        <v>0</v>
      </c>
      <c r="AR157" s="21" t="s">
        <v>127</v>
      </c>
      <c r="AT157" s="21" t="s">
        <v>135</v>
      </c>
      <c r="AU157" s="21" t="s">
        <v>80</v>
      </c>
      <c r="AY157" s="21" t="s">
        <v>121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21" t="s">
        <v>80</v>
      </c>
      <c r="BK157" s="192">
        <f>ROUND(I157*H157,2)</f>
        <v>0</v>
      </c>
      <c r="BL157" s="21" t="s">
        <v>127</v>
      </c>
      <c r="BM157" s="21" t="s">
        <v>251</v>
      </c>
    </row>
    <row r="158" spans="2:65" s="1" customFormat="1" ht="13.5">
      <c r="B158" s="38"/>
      <c r="C158" s="60"/>
      <c r="D158" s="193" t="s">
        <v>144</v>
      </c>
      <c r="E158" s="60"/>
      <c r="F158" s="207" t="s">
        <v>252</v>
      </c>
      <c r="G158" s="60"/>
      <c r="H158" s="60"/>
      <c r="I158" s="153"/>
      <c r="J158" s="60"/>
      <c r="K158" s="60"/>
      <c r="L158" s="58"/>
      <c r="M158" s="195"/>
      <c r="N158" s="39"/>
      <c r="O158" s="39"/>
      <c r="P158" s="39"/>
      <c r="Q158" s="39"/>
      <c r="R158" s="39"/>
      <c r="S158" s="39"/>
      <c r="T158" s="75"/>
      <c r="AT158" s="21" t="s">
        <v>144</v>
      </c>
      <c r="AU158" s="21" t="s">
        <v>80</v>
      </c>
    </row>
    <row r="159" spans="2:65" s="1" customFormat="1" ht="22.5" customHeight="1">
      <c r="B159" s="38"/>
      <c r="C159" s="180" t="s">
        <v>126</v>
      </c>
      <c r="D159" s="180" t="s">
        <v>122</v>
      </c>
      <c r="E159" s="181" t="s">
        <v>253</v>
      </c>
      <c r="F159" s="182" t="s">
        <v>254</v>
      </c>
      <c r="G159" s="183" t="s">
        <v>142</v>
      </c>
      <c r="H159" s="184">
        <v>4</v>
      </c>
      <c r="I159" s="185"/>
      <c r="J159" s="186">
        <f>ROUND(I159*H159,2)</f>
        <v>0</v>
      </c>
      <c r="K159" s="182" t="s">
        <v>21</v>
      </c>
      <c r="L159" s="187"/>
      <c r="M159" s="188" t="s">
        <v>21</v>
      </c>
      <c r="N159" s="189" t="s">
        <v>43</v>
      </c>
      <c r="O159" s="39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AR159" s="21" t="s">
        <v>126</v>
      </c>
      <c r="AT159" s="21" t="s">
        <v>122</v>
      </c>
      <c r="AU159" s="21" t="s">
        <v>80</v>
      </c>
      <c r="AY159" s="21" t="s">
        <v>121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21" t="s">
        <v>80</v>
      </c>
      <c r="BK159" s="192">
        <f>ROUND(I159*H159,2)</f>
        <v>0</v>
      </c>
      <c r="BL159" s="21" t="s">
        <v>127</v>
      </c>
      <c r="BM159" s="21" t="s">
        <v>255</v>
      </c>
    </row>
    <row r="160" spans="2:65" s="1" customFormat="1" ht="13.5">
      <c r="B160" s="38"/>
      <c r="C160" s="60"/>
      <c r="D160" s="205" t="s">
        <v>144</v>
      </c>
      <c r="E160" s="60"/>
      <c r="F160" s="206" t="s">
        <v>254</v>
      </c>
      <c r="G160" s="60"/>
      <c r="H160" s="60"/>
      <c r="I160" s="153"/>
      <c r="J160" s="60"/>
      <c r="K160" s="60"/>
      <c r="L160" s="58"/>
      <c r="M160" s="195"/>
      <c r="N160" s="39"/>
      <c r="O160" s="39"/>
      <c r="P160" s="39"/>
      <c r="Q160" s="39"/>
      <c r="R160" s="39"/>
      <c r="S160" s="39"/>
      <c r="T160" s="75"/>
      <c r="AT160" s="21" t="s">
        <v>144</v>
      </c>
      <c r="AU160" s="21" t="s">
        <v>80</v>
      </c>
    </row>
    <row r="161" spans="2:65" s="1" customFormat="1" ht="40.5">
      <c r="B161" s="38"/>
      <c r="C161" s="60"/>
      <c r="D161" s="193" t="s">
        <v>128</v>
      </c>
      <c r="E161" s="60"/>
      <c r="F161" s="194" t="s">
        <v>256</v>
      </c>
      <c r="G161" s="60"/>
      <c r="H161" s="60"/>
      <c r="I161" s="153"/>
      <c r="J161" s="60"/>
      <c r="K161" s="60"/>
      <c r="L161" s="58"/>
      <c r="M161" s="195"/>
      <c r="N161" s="39"/>
      <c r="O161" s="39"/>
      <c r="P161" s="39"/>
      <c r="Q161" s="39"/>
      <c r="R161" s="39"/>
      <c r="S161" s="39"/>
      <c r="T161" s="75"/>
      <c r="AT161" s="21" t="s">
        <v>128</v>
      </c>
      <c r="AU161" s="21" t="s">
        <v>80</v>
      </c>
    </row>
    <row r="162" spans="2:65" s="1" customFormat="1" ht="22.5" customHeight="1">
      <c r="B162" s="38"/>
      <c r="C162" s="196" t="s">
        <v>257</v>
      </c>
      <c r="D162" s="196" t="s">
        <v>135</v>
      </c>
      <c r="E162" s="197" t="s">
        <v>183</v>
      </c>
      <c r="F162" s="198" t="s">
        <v>184</v>
      </c>
      <c r="G162" s="199" t="s">
        <v>185</v>
      </c>
      <c r="H162" s="200">
        <v>6</v>
      </c>
      <c r="I162" s="201"/>
      <c r="J162" s="202">
        <f>ROUND(I162*H162,2)</f>
        <v>0</v>
      </c>
      <c r="K162" s="198" t="s">
        <v>161</v>
      </c>
      <c r="L162" s="58"/>
      <c r="M162" s="203" t="s">
        <v>21</v>
      </c>
      <c r="N162" s="204" t="s">
        <v>43</v>
      </c>
      <c r="O162" s="39"/>
      <c r="P162" s="190">
        <f>O162*H162</f>
        <v>0</v>
      </c>
      <c r="Q162" s="190">
        <v>8.0000000000000007E-5</v>
      </c>
      <c r="R162" s="190">
        <f>Q162*H162</f>
        <v>4.8000000000000007E-4</v>
      </c>
      <c r="S162" s="190">
        <v>0</v>
      </c>
      <c r="T162" s="191">
        <f>S162*H162</f>
        <v>0</v>
      </c>
      <c r="AR162" s="21" t="s">
        <v>127</v>
      </c>
      <c r="AT162" s="21" t="s">
        <v>135</v>
      </c>
      <c r="AU162" s="21" t="s">
        <v>80</v>
      </c>
      <c r="AY162" s="21" t="s">
        <v>121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21" t="s">
        <v>80</v>
      </c>
      <c r="BK162" s="192">
        <f>ROUND(I162*H162,2)</f>
        <v>0</v>
      </c>
      <c r="BL162" s="21" t="s">
        <v>127</v>
      </c>
      <c r="BM162" s="21" t="s">
        <v>258</v>
      </c>
    </row>
    <row r="163" spans="2:65" s="1" customFormat="1" ht="13.5">
      <c r="B163" s="38"/>
      <c r="C163" s="60"/>
      <c r="D163" s="193" t="s">
        <v>144</v>
      </c>
      <c r="E163" s="60"/>
      <c r="F163" s="207" t="s">
        <v>187</v>
      </c>
      <c r="G163" s="60"/>
      <c r="H163" s="60"/>
      <c r="I163" s="153"/>
      <c r="J163" s="60"/>
      <c r="K163" s="60"/>
      <c r="L163" s="58"/>
      <c r="M163" s="195"/>
      <c r="N163" s="39"/>
      <c r="O163" s="39"/>
      <c r="P163" s="39"/>
      <c r="Q163" s="39"/>
      <c r="R163" s="39"/>
      <c r="S163" s="39"/>
      <c r="T163" s="75"/>
      <c r="AT163" s="21" t="s">
        <v>144</v>
      </c>
      <c r="AU163" s="21" t="s">
        <v>80</v>
      </c>
    </row>
    <row r="164" spans="2:65" s="1" customFormat="1" ht="22.5" customHeight="1">
      <c r="B164" s="38"/>
      <c r="C164" s="180" t="s">
        <v>241</v>
      </c>
      <c r="D164" s="180" t="s">
        <v>122</v>
      </c>
      <c r="E164" s="181" t="s">
        <v>259</v>
      </c>
      <c r="F164" s="182" t="s">
        <v>260</v>
      </c>
      <c r="G164" s="183" t="s">
        <v>142</v>
      </c>
      <c r="H164" s="184">
        <v>6</v>
      </c>
      <c r="I164" s="185"/>
      <c r="J164" s="186">
        <f>ROUND(I164*H164,2)</f>
        <v>0</v>
      </c>
      <c r="K164" s="182" t="s">
        <v>21</v>
      </c>
      <c r="L164" s="187"/>
      <c r="M164" s="188" t="s">
        <v>21</v>
      </c>
      <c r="N164" s="189" t="s">
        <v>43</v>
      </c>
      <c r="O164" s="39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AR164" s="21" t="s">
        <v>126</v>
      </c>
      <c r="AT164" s="21" t="s">
        <v>122</v>
      </c>
      <c r="AU164" s="21" t="s">
        <v>80</v>
      </c>
      <c r="AY164" s="21" t="s">
        <v>121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21" t="s">
        <v>80</v>
      </c>
      <c r="BK164" s="192">
        <f>ROUND(I164*H164,2)</f>
        <v>0</v>
      </c>
      <c r="BL164" s="21" t="s">
        <v>127</v>
      </c>
      <c r="BM164" s="21" t="s">
        <v>261</v>
      </c>
    </row>
    <row r="165" spans="2:65" s="1" customFormat="1" ht="13.5">
      <c r="B165" s="38"/>
      <c r="C165" s="60"/>
      <c r="D165" s="205" t="s">
        <v>144</v>
      </c>
      <c r="E165" s="60"/>
      <c r="F165" s="206" t="s">
        <v>260</v>
      </c>
      <c r="G165" s="60"/>
      <c r="H165" s="60"/>
      <c r="I165" s="153"/>
      <c r="J165" s="60"/>
      <c r="K165" s="60"/>
      <c r="L165" s="58"/>
      <c r="M165" s="195"/>
      <c r="N165" s="39"/>
      <c r="O165" s="39"/>
      <c r="P165" s="39"/>
      <c r="Q165" s="39"/>
      <c r="R165" s="39"/>
      <c r="S165" s="39"/>
      <c r="T165" s="75"/>
      <c r="AT165" s="21" t="s">
        <v>144</v>
      </c>
      <c r="AU165" s="21" t="s">
        <v>80</v>
      </c>
    </row>
    <row r="166" spans="2:65" s="1" customFormat="1" ht="40.5">
      <c r="B166" s="38"/>
      <c r="C166" s="60"/>
      <c r="D166" s="193" t="s">
        <v>128</v>
      </c>
      <c r="E166" s="60"/>
      <c r="F166" s="194" t="s">
        <v>262</v>
      </c>
      <c r="G166" s="60"/>
      <c r="H166" s="60"/>
      <c r="I166" s="153"/>
      <c r="J166" s="60"/>
      <c r="K166" s="60"/>
      <c r="L166" s="58"/>
      <c r="M166" s="195"/>
      <c r="N166" s="39"/>
      <c r="O166" s="39"/>
      <c r="P166" s="39"/>
      <c r="Q166" s="39"/>
      <c r="R166" s="39"/>
      <c r="S166" s="39"/>
      <c r="T166" s="75"/>
      <c r="AT166" s="21" t="s">
        <v>128</v>
      </c>
      <c r="AU166" s="21" t="s">
        <v>80</v>
      </c>
    </row>
    <row r="167" spans="2:65" s="1" customFormat="1" ht="22.5" customHeight="1">
      <c r="B167" s="38"/>
      <c r="C167" s="196" t="s">
        <v>263</v>
      </c>
      <c r="D167" s="196" t="s">
        <v>135</v>
      </c>
      <c r="E167" s="197" t="s">
        <v>264</v>
      </c>
      <c r="F167" s="198" t="s">
        <v>265</v>
      </c>
      <c r="G167" s="199" t="s">
        <v>185</v>
      </c>
      <c r="H167" s="200">
        <v>6</v>
      </c>
      <c r="I167" s="201"/>
      <c r="J167" s="202">
        <f>ROUND(I167*H167,2)</f>
        <v>0</v>
      </c>
      <c r="K167" s="198" t="s">
        <v>161</v>
      </c>
      <c r="L167" s="58"/>
      <c r="M167" s="203" t="s">
        <v>21</v>
      </c>
      <c r="N167" s="204" t="s">
        <v>43</v>
      </c>
      <c r="O167" s="39"/>
      <c r="P167" s="190">
        <f>O167*H167</f>
        <v>0</v>
      </c>
      <c r="Q167" s="190">
        <v>1.2E-4</v>
      </c>
      <c r="R167" s="190">
        <f>Q167*H167</f>
        <v>7.2000000000000005E-4</v>
      </c>
      <c r="S167" s="190">
        <v>0</v>
      </c>
      <c r="T167" s="191">
        <f>S167*H167</f>
        <v>0</v>
      </c>
      <c r="AR167" s="21" t="s">
        <v>127</v>
      </c>
      <c r="AT167" s="21" t="s">
        <v>135</v>
      </c>
      <c r="AU167" s="21" t="s">
        <v>80</v>
      </c>
      <c r="AY167" s="21" t="s">
        <v>121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21" t="s">
        <v>80</v>
      </c>
      <c r="BK167" s="192">
        <f>ROUND(I167*H167,2)</f>
        <v>0</v>
      </c>
      <c r="BL167" s="21" t="s">
        <v>127</v>
      </c>
      <c r="BM167" s="21" t="s">
        <v>266</v>
      </c>
    </row>
    <row r="168" spans="2:65" s="1" customFormat="1" ht="13.5">
      <c r="B168" s="38"/>
      <c r="C168" s="60"/>
      <c r="D168" s="193" t="s">
        <v>144</v>
      </c>
      <c r="E168" s="60"/>
      <c r="F168" s="207" t="s">
        <v>267</v>
      </c>
      <c r="G168" s="60"/>
      <c r="H168" s="60"/>
      <c r="I168" s="153"/>
      <c r="J168" s="60"/>
      <c r="K168" s="60"/>
      <c r="L168" s="58"/>
      <c r="M168" s="195"/>
      <c r="N168" s="39"/>
      <c r="O168" s="39"/>
      <c r="P168" s="39"/>
      <c r="Q168" s="39"/>
      <c r="R168" s="39"/>
      <c r="S168" s="39"/>
      <c r="T168" s="75"/>
      <c r="AT168" s="21" t="s">
        <v>144</v>
      </c>
      <c r="AU168" s="21" t="s">
        <v>80</v>
      </c>
    </row>
    <row r="169" spans="2:65" s="1" customFormat="1" ht="22.5" customHeight="1">
      <c r="B169" s="38"/>
      <c r="C169" s="180" t="s">
        <v>247</v>
      </c>
      <c r="D169" s="180" t="s">
        <v>122</v>
      </c>
      <c r="E169" s="181" t="s">
        <v>268</v>
      </c>
      <c r="F169" s="182" t="s">
        <v>269</v>
      </c>
      <c r="G169" s="183" t="s">
        <v>142</v>
      </c>
      <c r="H169" s="184">
        <v>6</v>
      </c>
      <c r="I169" s="185"/>
      <c r="J169" s="186">
        <f>ROUND(I169*H169,2)</f>
        <v>0</v>
      </c>
      <c r="K169" s="182" t="s">
        <v>21</v>
      </c>
      <c r="L169" s="187"/>
      <c r="M169" s="188" t="s">
        <v>21</v>
      </c>
      <c r="N169" s="189" t="s">
        <v>43</v>
      </c>
      <c r="O169" s="39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AR169" s="21" t="s">
        <v>126</v>
      </c>
      <c r="AT169" s="21" t="s">
        <v>122</v>
      </c>
      <c r="AU169" s="21" t="s">
        <v>80</v>
      </c>
      <c r="AY169" s="21" t="s">
        <v>121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21" t="s">
        <v>80</v>
      </c>
      <c r="BK169" s="192">
        <f>ROUND(I169*H169,2)</f>
        <v>0</v>
      </c>
      <c r="BL169" s="21" t="s">
        <v>127</v>
      </c>
      <c r="BM169" s="21" t="s">
        <v>270</v>
      </c>
    </row>
    <row r="170" spans="2:65" s="1" customFormat="1" ht="13.5">
      <c r="B170" s="38"/>
      <c r="C170" s="60"/>
      <c r="D170" s="205" t="s">
        <v>144</v>
      </c>
      <c r="E170" s="60"/>
      <c r="F170" s="206" t="s">
        <v>269</v>
      </c>
      <c r="G170" s="60"/>
      <c r="H170" s="60"/>
      <c r="I170" s="153"/>
      <c r="J170" s="60"/>
      <c r="K170" s="60"/>
      <c r="L170" s="58"/>
      <c r="M170" s="195"/>
      <c r="N170" s="39"/>
      <c r="O170" s="39"/>
      <c r="P170" s="39"/>
      <c r="Q170" s="39"/>
      <c r="R170" s="39"/>
      <c r="S170" s="39"/>
      <c r="T170" s="75"/>
      <c r="AT170" s="21" t="s">
        <v>144</v>
      </c>
      <c r="AU170" s="21" t="s">
        <v>80</v>
      </c>
    </row>
    <row r="171" spans="2:65" s="1" customFormat="1" ht="40.5">
      <c r="B171" s="38"/>
      <c r="C171" s="60"/>
      <c r="D171" s="193" t="s">
        <v>128</v>
      </c>
      <c r="E171" s="60"/>
      <c r="F171" s="194" t="s">
        <v>271</v>
      </c>
      <c r="G171" s="60"/>
      <c r="H171" s="60"/>
      <c r="I171" s="153"/>
      <c r="J171" s="60"/>
      <c r="K171" s="60"/>
      <c r="L171" s="58"/>
      <c r="M171" s="195"/>
      <c r="N171" s="39"/>
      <c r="O171" s="39"/>
      <c r="P171" s="39"/>
      <c r="Q171" s="39"/>
      <c r="R171" s="39"/>
      <c r="S171" s="39"/>
      <c r="T171" s="75"/>
      <c r="AT171" s="21" t="s">
        <v>128</v>
      </c>
      <c r="AU171" s="21" t="s">
        <v>80</v>
      </c>
    </row>
    <row r="172" spans="2:65" s="1" customFormat="1" ht="22.5" customHeight="1">
      <c r="B172" s="38"/>
      <c r="C172" s="196" t="s">
        <v>272</v>
      </c>
      <c r="D172" s="196" t="s">
        <v>135</v>
      </c>
      <c r="E172" s="197" t="s">
        <v>273</v>
      </c>
      <c r="F172" s="198" t="s">
        <v>274</v>
      </c>
      <c r="G172" s="199" t="s">
        <v>185</v>
      </c>
      <c r="H172" s="200">
        <v>6</v>
      </c>
      <c r="I172" s="201"/>
      <c r="J172" s="202">
        <f>ROUND(I172*H172,2)</f>
        <v>0</v>
      </c>
      <c r="K172" s="198" t="s">
        <v>161</v>
      </c>
      <c r="L172" s="58"/>
      <c r="M172" s="203" t="s">
        <v>21</v>
      </c>
      <c r="N172" s="204" t="s">
        <v>43</v>
      </c>
      <c r="O172" s="39"/>
      <c r="P172" s="190">
        <f>O172*H172</f>
        <v>0</v>
      </c>
      <c r="Q172" s="190">
        <v>1.4999999999999999E-4</v>
      </c>
      <c r="R172" s="190">
        <f>Q172*H172</f>
        <v>8.9999999999999998E-4</v>
      </c>
      <c r="S172" s="190">
        <v>0</v>
      </c>
      <c r="T172" s="191">
        <f>S172*H172</f>
        <v>0</v>
      </c>
      <c r="AR172" s="21" t="s">
        <v>127</v>
      </c>
      <c r="AT172" s="21" t="s">
        <v>135</v>
      </c>
      <c r="AU172" s="21" t="s">
        <v>80</v>
      </c>
      <c r="AY172" s="21" t="s">
        <v>121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21" t="s">
        <v>80</v>
      </c>
      <c r="BK172" s="192">
        <f>ROUND(I172*H172,2)</f>
        <v>0</v>
      </c>
      <c r="BL172" s="21" t="s">
        <v>127</v>
      </c>
      <c r="BM172" s="21" t="s">
        <v>275</v>
      </c>
    </row>
    <row r="173" spans="2:65" s="1" customFormat="1" ht="13.5">
      <c r="B173" s="38"/>
      <c r="C173" s="60"/>
      <c r="D173" s="193" t="s">
        <v>144</v>
      </c>
      <c r="E173" s="60"/>
      <c r="F173" s="207" t="s">
        <v>276</v>
      </c>
      <c r="G173" s="60"/>
      <c r="H173" s="60"/>
      <c r="I173" s="153"/>
      <c r="J173" s="60"/>
      <c r="K173" s="60"/>
      <c r="L173" s="58"/>
      <c r="M173" s="195"/>
      <c r="N173" s="39"/>
      <c r="O173" s="39"/>
      <c r="P173" s="39"/>
      <c r="Q173" s="39"/>
      <c r="R173" s="39"/>
      <c r="S173" s="39"/>
      <c r="T173" s="75"/>
      <c r="AT173" s="21" t="s">
        <v>144</v>
      </c>
      <c r="AU173" s="21" t="s">
        <v>80</v>
      </c>
    </row>
    <row r="174" spans="2:65" s="1" customFormat="1" ht="22.5" customHeight="1">
      <c r="B174" s="38"/>
      <c r="C174" s="180" t="s">
        <v>255</v>
      </c>
      <c r="D174" s="180" t="s">
        <v>122</v>
      </c>
      <c r="E174" s="181" t="s">
        <v>277</v>
      </c>
      <c r="F174" s="182" t="s">
        <v>278</v>
      </c>
      <c r="G174" s="183" t="s">
        <v>142</v>
      </c>
      <c r="H174" s="184">
        <v>6</v>
      </c>
      <c r="I174" s="185"/>
      <c r="J174" s="186">
        <f>ROUND(I174*H174,2)</f>
        <v>0</v>
      </c>
      <c r="K174" s="182" t="s">
        <v>21</v>
      </c>
      <c r="L174" s="187"/>
      <c r="M174" s="188" t="s">
        <v>21</v>
      </c>
      <c r="N174" s="189" t="s">
        <v>43</v>
      </c>
      <c r="O174" s="39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AR174" s="21" t="s">
        <v>126</v>
      </c>
      <c r="AT174" s="21" t="s">
        <v>122</v>
      </c>
      <c r="AU174" s="21" t="s">
        <v>80</v>
      </c>
      <c r="AY174" s="21" t="s">
        <v>121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21" t="s">
        <v>80</v>
      </c>
      <c r="BK174" s="192">
        <f>ROUND(I174*H174,2)</f>
        <v>0</v>
      </c>
      <c r="BL174" s="21" t="s">
        <v>127</v>
      </c>
      <c r="BM174" s="21" t="s">
        <v>279</v>
      </c>
    </row>
    <row r="175" spans="2:65" s="1" customFormat="1" ht="13.5">
      <c r="B175" s="38"/>
      <c r="C175" s="60"/>
      <c r="D175" s="193" t="s">
        <v>144</v>
      </c>
      <c r="E175" s="60"/>
      <c r="F175" s="207" t="s">
        <v>278</v>
      </c>
      <c r="G175" s="60"/>
      <c r="H175" s="60"/>
      <c r="I175" s="153"/>
      <c r="J175" s="60"/>
      <c r="K175" s="60"/>
      <c r="L175" s="58"/>
      <c r="M175" s="195"/>
      <c r="N175" s="39"/>
      <c r="O175" s="39"/>
      <c r="P175" s="39"/>
      <c r="Q175" s="39"/>
      <c r="R175" s="39"/>
      <c r="S175" s="39"/>
      <c r="T175" s="75"/>
      <c r="AT175" s="21" t="s">
        <v>144</v>
      </c>
      <c r="AU175" s="21" t="s">
        <v>80</v>
      </c>
    </row>
    <row r="176" spans="2:65" s="1" customFormat="1" ht="22.5" customHeight="1">
      <c r="B176" s="38"/>
      <c r="C176" s="196" t="s">
        <v>280</v>
      </c>
      <c r="D176" s="196" t="s">
        <v>135</v>
      </c>
      <c r="E176" s="197" t="s">
        <v>183</v>
      </c>
      <c r="F176" s="198" t="s">
        <v>184</v>
      </c>
      <c r="G176" s="199" t="s">
        <v>185</v>
      </c>
      <c r="H176" s="200">
        <v>4</v>
      </c>
      <c r="I176" s="201"/>
      <c r="J176" s="202">
        <f>ROUND(I176*H176,2)</f>
        <v>0</v>
      </c>
      <c r="K176" s="198" t="s">
        <v>161</v>
      </c>
      <c r="L176" s="58"/>
      <c r="M176" s="203" t="s">
        <v>21</v>
      </c>
      <c r="N176" s="204" t="s">
        <v>43</v>
      </c>
      <c r="O176" s="39"/>
      <c r="P176" s="190">
        <f>O176*H176</f>
        <v>0</v>
      </c>
      <c r="Q176" s="190">
        <v>8.0000000000000007E-5</v>
      </c>
      <c r="R176" s="190">
        <f>Q176*H176</f>
        <v>3.2000000000000003E-4</v>
      </c>
      <c r="S176" s="190">
        <v>0</v>
      </c>
      <c r="T176" s="191">
        <f>S176*H176</f>
        <v>0</v>
      </c>
      <c r="AR176" s="21" t="s">
        <v>127</v>
      </c>
      <c r="AT176" s="21" t="s">
        <v>135</v>
      </c>
      <c r="AU176" s="21" t="s">
        <v>80</v>
      </c>
      <c r="AY176" s="21" t="s">
        <v>121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21" t="s">
        <v>80</v>
      </c>
      <c r="BK176" s="192">
        <f>ROUND(I176*H176,2)</f>
        <v>0</v>
      </c>
      <c r="BL176" s="21" t="s">
        <v>127</v>
      </c>
      <c r="BM176" s="21" t="s">
        <v>281</v>
      </c>
    </row>
    <row r="177" spans="2:65" s="1" customFormat="1" ht="13.5">
      <c r="B177" s="38"/>
      <c r="C177" s="60"/>
      <c r="D177" s="193" t="s">
        <v>144</v>
      </c>
      <c r="E177" s="60"/>
      <c r="F177" s="207" t="s">
        <v>187</v>
      </c>
      <c r="G177" s="60"/>
      <c r="H177" s="60"/>
      <c r="I177" s="153"/>
      <c r="J177" s="60"/>
      <c r="K177" s="60"/>
      <c r="L177" s="58"/>
      <c r="M177" s="195"/>
      <c r="N177" s="39"/>
      <c r="O177" s="39"/>
      <c r="P177" s="39"/>
      <c r="Q177" s="39"/>
      <c r="R177" s="39"/>
      <c r="S177" s="39"/>
      <c r="T177" s="75"/>
      <c r="AT177" s="21" t="s">
        <v>144</v>
      </c>
      <c r="AU177" s="21" t="s">
        <v>80</v>
      </c>
    </row>
    <row r="178" spans="2:65" s="1" customFormat="1" ht="22.5" customHeight="1">
      <c r="B178" s="38"/>
      <c r="C178" s="180" t="s">
        <v>261</v>
      </c>
      <c r="D178" s="180" t="s">
        <v>122</v>
      </c>
      <c r="E178" s="181" t="s">
        <v>282</v>
      </c>
      <c r="F178" s="182" t="s">
        <v>283</v>
      </c>
      <c r="G178" s="183" t="s">
        <v>142</v>
      </c>
      <c r="H178" s="184">
        <v>4</v>
      </c>
      <c r="I178" s="185"/>
      <c r="J178" s="186">
        <f>ROUND(I178*H178,2)</f>
        <v>0</v>
      </c>
      <c r="K178" s="182" t="s">
        <v>21</v>
      </c>
      <c r="L178" s="187"/>
      <c r="M178" s="188" t="s">
        <v>21</v>
      </c>
      <c r="N178" s="189" t="s">
        <v>43</v>
      </c>
      <c r="O178" s="39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AR178" s="21" t="s">
        <v>126</v>
      </c>
      <c r="AT178" s="21" t="s">
        <v>122</v>
      </c>
      <c r="AU178" s="21" t="s">
        <v>80</v>
      </c>
      <c r="AY178" s="21" t="s">
        <v>121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21" t="s">
        <v>80</v>
      </c>
      <c r="BK178" s="192">
        <f>ROUND(I178*H178,2)</f>
        <v>0</v>
      </c>
      <c r="BL178" s="21" t="s">
        <v>127</v>
      </c>
      <c r="BM178" s="21" t="s">
        <v>284</v>
      </c>
    </row>
    <row r="179" spans="2:65" s="1" customFormat="1" ht="13.5">
      <c r="B179" s="38"/>
      <c r="C179" s="60"/>
      <c r="D179" s="205" t="s">
        <v>144</v>
      </c>
      <c r="E179" s="60"/>
      <c r="F179" s="206" t="s">
        <v>283</v>
      </c>
      <c r="G179" s="60"/>
      <c r="H179" s="60"/>
      <c r="I179" s="153"/>
      <c r="J179" s="60"/>
      <c r="K179" s="60"/>
      <c r="L179" s="58"/>
      <c r="M179" s="195"/>
      <c r="N179" s="39"/>
      <c r="O179" s="39"/>
      <c r="P179" s="39"/>
      <c r="Q179" s="39"/>
      <c r="R179" s="39"/>
      <c r="S179" s="39"/>
      <c r="T179" s="75"/>
      <c r="AT179" s="21" t="s">
        <v>144</v>
      </c>
      <c r="AU179" s="21" t="s">
        <v>80</v>
      </c>
    </row>
    <row r="180" spans="2:65" s="1" customFormat="1" ht="27">
      <c r="B180" s="38"/>
      <c r="C180" s="60"/>
      <c r="D180" s="193" t="s">
        <v>128</v>
      </c>
      <c r="E180" s="60"/>
      <c r="F180" s="194" t="s">
        <v>285</v>
      </c>
      <c r="G180" s="60"/>
      <c r="H180" s="60"/>
      <c r="I180" s="153"/>
      <c r="J180" s="60"/>
      <c r="K180" s="60"/>
      <c r="L180" s="58"/>
      <c r="M180" s="195"/>
      <c r="N180" s="39"/>
      <c r="O180" s="39"/>
      <c r="P180" s="39"/>
      <c r="Q180" s="39"/>
      <c r="R180" s="39"/>
      <c r="S180" s="39"/>
      <c r="T180" s="75"/>
      <c r="AT180" s="21" t="s">
        <v>128</v>
      </c>
      <c r="AU180" s="21" t="s">
        <v>80</v>
      </c>
    </row>
    <row r="181" spans="2:65" s="1" customFormat="1" ht="22.5" customHeight="1">
      <c r="B181" s="38"/>
      <c r="C181" s="196" t="s">
        <v>286</v>
      </c>
      <c r="D181" s="196" t="s">
        <v>135</v>
      </c>
      <c r="E181" s="197" t="s">
        <v>183</v>
      </c>
      <c r="F181" s="198" t="s">
        <v>184</v>
      </c>
      <c r="G181" s="199" t="s">
        <v>185</v>
      </c>
      <c r="H181" s="200">
        <v>2</v>
      </c>
      <c r="I181" s="201"/>
      <c r="J181" s="202">
        <f>ROUND(I181*H181,2)</f>
        <v>0</v>
      </c>
      <c r="K181" s="198" t="s">
        <v>161</v>
      </c>
      <c r="L181" s="58"/>
      <c r="M181" s="203" t="s">
        <v>21</v>
      </c>
      <c r="N181" s="204" t="s">
        <v>43</v>
      </c>
      <c r="O181" s="39"/>
      <c r="P181" s="190">
        <f>O181*H181</f>
        <v>0</v>
      </c>
      <c r="Q181" s="190">
        <v>8.0000000000000007E-5</v>
      </c>
      <c r="R181" s="190">
        <f>Q181*H181</f>
        <v>1.6000000000000001E-4</v>
      </c>
      <c r="S181" s="190">
        <v>0</v>
      </c>
      <c r="T181" s="191">
        <f>S181*H181</f>
        <v>0</v>
      </c>
      <c r="AR181" s="21" t="s">
        <v>127</v>
      </c>
      <c r="AT181" s="21" t="s">
        <v>135</v>
      </c>
      <c r="AU181" s="21" t="s">
        <v>80</v>
      </c>
      <c r="AY181" s="21" t="s">
        <v>121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21" t="s">
        <v>80</v>
      </c>
      <c r="BK181" s="192">
        <f>ROUND(I181*H181,2)</f>
        <v>0</v>
      </c>
      <c r="BL181" s="21" t="s">
        <v>127</v>
      </c>
      <c r="BM181" s="21" t="s">
        <v>287</v>
      </c>
    </row>
    <row r="182" spans="2:65" s="1" customFormat="1" ht="13.5">
      <c r="B182" s="38"/>
      <c r="C182" s="60"/>
      <c r="D182" s="193" t="s">
        <v>144</v>
      </c>
      <c r="E182" s="60"/>
      <c r="F182" s="207" t="s">
        <v>187</v>
      </c>
      <c r="G182" s="60"/>
      <c r="H182" s="60"/>
      <c r="I182" s="153"/>
      <c r="J182" s="60"/>
      <c r="K182" s="60"/>
      <c r="L182" s="58"/>
      <c r="M182" s="195"/>
      <c r="N182" s="39"/>
      <c r="O182" s="39"/>
      <c r="P182" s="39"/>
      <c r="Q182" s="39"/>
      <c r="R182" s="39"/>
      <c r="S182" s="39"/>
      <c r="T182" s="75"/>
      <c r="AT182" s="21" t="s">
        <v>144</v>
      </c>
      <c r="AU182" s="21" t="s">
        <v>80</v>
      </c>
    </row>
    <row r="183" spans="2:65" s="1" customFormat="1" ht="22.5" customHeight="1">
      <c r="B183" s="38"/>
      <c r="C183" s="180" t="s">
        <v>270</v>
      </c>
      <c r="D183" s="180" t="s">
        <v>122</v>
      </c>
      <c r="E183" s="181" t="s">
        <v>288</v>
      </c>
      <c r="F183" s="182" t="s">
        <v>289</v>
      </c>
      <c r="G183" s="183" t="s">
        <v>142</v>
      </c>
      <c r="H183" s="184">
        <v>2</v>
      </c>
      <c r="I183" s="185"/>
      <c r="J183" s="186">
        <f>ROUND(I183*H183,2)</f>
        <v>0</v>
      </c>
      <c r="K183" s="182" t="s">
        <v>21</v>
      </c>
      <c r="L183" s="187"/>
      <c r="M183" s="188" t="s">
        <v>21</v>
      </c>
      <c r="N183" s="189" t="s">
        <v>43</v>
      </c>
      <c r="O183" s="39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AR183" s="21" t="s">
        <v>126</v>
      </c>
      <c r="AT183" s="21" t="s">
        <v>122</v>
      </c>
      <c r="AU183" s="21" t="s">
        <v>80</v>
      </c>
      <c r="AY183" s="21" t="s">
        <v>121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21" t="s">
        <v>80</v>
      </c>
      <c r="BK183" s="192">
        <f>ROUND(I183*H183,2)</f>
        <v>0</v>
      </c>
      <c r="BL183" s="21" t="s">
        <v>127</v>
      </c>
      <c r="BM183" s="21" t="s">
        <v>290</v>
      </c>
    </row>
    <row r="184" spans="2:65" s="1" customFormat="1" ht="13.5">
      <c r="B184" s="38"/>
      <c r="C184" s="60"/>
      <c r="D184" s="205" t="s">
        <v>144</v>
      </c>
      <c r="E184" s="60"/>
      <c r="F184" s="206" t="s">
        <v>289</v>
      </c>
      <c r="G184" s="60"/>
      <c r="H184" s="60"/>
      <c r="I184" s="153"/>
      <c r="J184" s="60"/>
      <c r="K184" s="60"/>
      <c r="L184" s="58"/>
      <c r="M184" s="195"/>
      <c r="N184" s="39"/>
      <c r="O184" s="39"/>
      <c r="P184" s="39"/>
      <c r="Q184" s="39"/>
      <c r="R184" s="39"/>
      <c r="S184" s="39"/>
      <c r="T184" s="75"/>
      <c r="AT184" s="21" t="s">
        <v>144</v>
      </c>
      <c r="AU184" s="21" t="s">
        <v>80</v>
      </c>
    </row>
    <row r="185" spans="2:65" s="1" customFormat="1" ht="27">
      <c r="B185" s="38"/>
      <c r="C185" s="60"/>
      <c r="D185" s="193" t="s">
        <v>128</v>
      </c>
      <c r="E185" s="60"/>
      <c r="F185" s="194" t="s">
        <v>291</v>
      </c>
      <c r="G185" s="60"/>
      <c r="H185" s="60"/>
      <c r="I185" s="153"/>
      <c r="J185" s="60"/>
      <c r="K185" s="60"/>
      <c r="L185" s="58"/>
      <c r="M185" s="195"/>
      <c r="N185" s="39"/>
      <c r="O185" s="39"/>
      <c r="P185" s="39"/>
      <c r="Q185" s="39"/>
      <c r="R185" s="39"/>
      <c r="S185" s="39"/>
      <c r="T185" s="75"/>
      <c r="AT185" s="21" t="s">
        <v>128</v>
      </c>
      <c r="AU185" s="21" t="s">
        <v>80</v>
      </c>
    </row>
    <row r="186" spans="2:65" s="1" customFormat="1" ht="22.5" customHeight="1">
      <c r="B186" s="38"/>
      <c r="C186" s="196" t="s">
        <v>292</v>
      </c>
      <c r="D186" s="196" t="s">
        <v>135</v>
      </c>
      <c r="E186" s="197" t="s">
        <v>183</v>
      </c>
      <c r="F186" s="198" t="s">
        <v>184</v>
      </c>
      <c r="G186" s="199" t="s">
        <v>185</v>
      </c>
      <c r="H186" s="200">
        <v>2</v>
      </c>
      <c r="I186" s="201"/>
      <c r="J186" s="202">
        <f>ROUND(I186*H186,2)</f>
        <v>0</v>
      </c>
      <c r="K186" s="198" t="s">
        <v>161</v>
      </c>
      <c r="L186" s="58"/>
      <c r="M186" s="203" t="s">
        <v>21</v>
      </c>
      <c r="N186" s="204" t="s">
        <v>43</v>
      </c>
      <c r="O186" s="39"/>
      <c r="P186" s="190">
        <f>O186*H186</f>
        <v>0</v>
      </c>
      <c r="Q186" s="190">
        <v>8.0000000000000007E-5</v>
      </c>
      <c r="R186" s="190">
        <f>Q186*H186</f>
        <v>1.6000000000000001E-4</v>
      </c>
      <c r="S186" s="190">
        <v>0</v>
      </c>
      <c r="T186" s="191">
        <f>S186*H186</f>
        <v>0</v>
      </c>
      <c r="AR186" s="21" t="s">
        <v>127</v>
      </c>
      <c r="AT186" s="21" t="s">
        <v>135</v>
      </c>
      <c r="AU186" s="21" t="s">
        <v>80</v>
      </c>
      <c r="AY186" s="21" t="s">
        <v>121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21" t="s">
        <v>80</v>
      </c>
      <c r="BK186" s="192">
        <f>ROUND(I186*H186,2)</f>
        <v>0</v>
      </c>
      <c r="BL186" s="21" t="s">
        <v>127</v>
      </c>
      <c r="BM186" s="21" t="s">
        <v>293</v>
      </c>
    </row>
    <row r="187" spans="2:65" s="1" customFormat="1" ht="13.5">
      <c r="B187" s="38"/>
      <c r="C187" s="60"/>
      <c r="D187" s="193" t="s">
        <v>144</v>
      </c>
      <c r="E187" s="60"/>
      <c r="F187" s="207" t="s">
        <v>187</v>
      </c>
      <c r="G187" s="60"/>
      <c r="H187" s="60"/>
      <c r="I187" s="153"/>
      <c r="J187" s="60"/>
      <c r="K187" s="60"/>
      <c r="L187" s="58"/>
      <c r="M187" s="195"/>
      <c r="N187" s="39"/>
      <c r="O187" s="39"/>
      <c r="P187" s="39"/>
      <c r="Q187" s="39"/>
      <c r="R187" s="39"/>
      <c r="S187" s="39"/>
      <c r="T187" s="75"/>
      <c r="AT187" s="21" t="s">
        <v>144</v>
      </c>
      <c r="AU187" s="21" t="s">
        <v>80</v>
      </c>
    </row>
    <row r="188" spans="2:65" s="1" customFormat="1" ht="22.5" customHeight="1">
      <c r="B188" s="38"/>
      <c r="C188" s="180" t="s">
        <v>279</v>
      </c>
      <c r="D188" s="180" t="s">
        <v>122</v>
      </c>
      <c r="E188" s="181" t="s">
        <v>294</v>
      </c>
      <c r="F188" s="182" t="s">
        <v>295</v>
      </c>
      <c r="G188" s="183" t="s">
        <v>142</v>
      </c>
      <c r="H188" s="184">
        <v>2</v>
      </c>
      <c r="I188" s="185"/>
      <c r="J188" s="186">
        <f>ROUND(I188*H188,2)</f>
        <v>0</v>
      </c>
      <c r="K188" s="182" t="s">
        <v>21</v>
      </c>
      <c r="L188" s="187"/>
      <c r="M188" s="188" t="s">
        <v>21</v>
      </c>
      <c r="N188" s="189" t="s">
        <v>43</v>
      </c>
      <c r="O188" s="39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AR188" s="21" t="s">
        <v>126</v>
      </c>
      <c r="AT188" s="21" t="s">
        <v>122</v>
      </c>
      <c r="AU188" s="21" t="s">
        <v>80</v>
      </c>
      <c r="AY188" s="21" t="s">
        <v>121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21" t="s">
        <v>80</v>
      </c>
      <c r="BK188" s="192">
        <f>ROUND(I188*H188,2)</f>
        <v>0</v>
      </c>
      <c r="BL188" s="21" t="s">
        <v>127</v>
      </c>
      <c r="BM188" s="21" t="s">
        <v>296</v>
      </c>
    </row>
    <row r="189" spans="2:65" s="1" customFormat="1" ht="13.5">
      <c r="B189" s="38"/>
      <c r="C189" s="60"/>
      <c r="D189" s="205" t="s">
        <v>144</v>
      </c>
      <c r="E189" s="60"/>
      <c r="F189" s="206" t="s">
        <v>295</v>
      </c>
      <c r="G189" s="60"/>
      <c r="H189" s="60"/>
      <c r="I189" s="153"/>
      <c r="J189" s="60"/>
      <c r="K189" s="60"/>
      <c r="L189" s="58"/>
      <c r="M189" s="195"/>
      <c r="N189" s="39"/>
      <c r="O189" s="39"/>
      <c r="P189" s="39"/>
      <c r="Q189" s="39"/>
      <c r="R189" s="39"/>
      <c r="S189" s="39"/>
      <c r="T189" s="75"/>
      <c r="AT189" s="21" t="s">
        <v>144</v>
      </c>
      <c r="AU189" s="21" t="s">
        <v>80</v>
      </c>
    </row>
    <row r="190" spans="2:65" s="1" customFormat="1" ht="40.5">
      <c r="B190" s="38"/>
      <c r="C190" s="60"/>
      <c r="D190" s="193" t="s">
        <v>128</v>
      </c>
      <c r="E190" s="60"/>
      <c r="F190" s="194" t="s">
        <v>297</v>
      </c>
      <c r="G190" s="60"/>
      <c r="H190" s="60"/>
      <c r="I190" s="153"/>
      <c r="J190" s="60"/>
      <c r="K190" s="60"/>
      <c r="L190" s="58"/>
      <c r="M190" s="195"/>
      <c r="N190" s="39"/>
      <c r="O190" s="39"/>
      <c r="P190" s="39"/>
      <c r="Q190" s="39"/>
      <c r="R190" s="39"/>
      <c r="S190" s="39"/>
      <c r="T190" s="75"/>
      <c r="AT190" s="21" t="s">
        <v>128</v>
      </c>
      <c r="AU190" s="21" t="s">
        <v>80</v>
      </c>
    </row>
    <row r="191" spans="2:65" s="1" customFormat="1" ht="22.5" customHeight="1">
      <c r="B191" s="38"/>
      <c r="C191" s="196" t="s">
        <v>298</v>
      </c>
      <c r="D191" s="196" t="s">
        <v>135</v>
      </c>
      <c r="E191" s="197" t="s">
        <v>202</v>
      </c>
      <c r="F191" s="198" t="s">
        <v>203</v>
      </c>
      <c r="G191" s="199" t="s">
        <v>185</v>
      </c>
      <c r="H191" s="200">
        <v>2</v>
      </c>
      <c r="I191" s="201"/>
      <c r="J191" s="202">
        <f>ROUND(I191*H191,2)</f>
        <v>0</v>
      </c>
      <c r="K191" s="198" t="s">
        <v>161</v>
      </c>
      <c r="L191" s="58"/>
      <c r="M191" s="203" t="s">
        <v>21</v>
      </c>
      <c r="N191" s="204" t="s">
        <v>43</v>
      </c>
      <c r="O191" s="39"/>
      <c r="P191" s="190">
        <f>O191*H191</f>
        <v>0</v>
      </c>
      <c r="Q191" s="190">
        <v>1.1E-4</v>
      </c>
      <c r="R191" s="190">
        <f>Q191*H191</f>
        <v>2.2000000000000001E-4</v>
      </c>
      <c r="S191" s="190">
        <v>0</v>
      </c>
      <c r="T191" s="191">
        <f>S191*H191</f>
        <v>0</v>
      </c>
      <c r="AR191" s="21" t="s">
        <v>127</v>
      </c>
      <c r="AT191" s="21" t="s">
        <v>135</v>
      </c>
      <c r="AU191" s="21" t="s">
        <v>80</v>
      </c>
      <c r="AY191" s="21" t="s">
        <v>121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21" t="s">
        <v>80</v>
      </c>
      <c r="BK191" s="192">
        <f>ROUND(I191*H191,2)</f>
        <v>0</v>
      </c>
      <c r="BL191" s="21" t="s">
        <v>127</v>
      </c>
      <c r="BM191" s="21" t="s">
        <v>299</v>
      </c>
    </row>
    <row r="192" spans="2:65" s="1" customFormat="1" ht="13.5">
      <c r="B192" s="38"/>
      <c r="C192" s="60"/>
      <c r="D192" s="193" t="s">
        <v>144</v>
      </c>
      <c r="E192" s="60"/>
      <c r="F192" s="207" t="s">
        <v>205</v>
      </c>
      <c r="G192" s="60"/>
      <c r="H192" s="60"/>
      <c r="I192" s="153"/>
      <c r="J192" s="60"/>
      <c r="K192" s="60"/>
      <c r="L192" s="58"/>
      <c r="M192" s="195"/>
      <c r="N192" s="39"/>
      <c r="O192" s="39"/>
      <c r="P192" s="39"/>
      <c r="Q192" s="39"/>
      <c r="R192" s="39"/>
      <c r="S192" s="39"/>
      <c r="T192" s="75"/>
      <c r="AT192" s="21" t="s">
        <v>144</v>
      </c>
      <c r="AU192" s="21" t="s">
        <v>80</v>
      </c>
    </row>
    <row r="193" spans="2:65" s="1" customFormat="1" ht="22.5" customHeight="1">
      <c r="B193" s="38"/>
      <c r="C193" s="180" t="s">
        <v>284</v>
      </c>
      <c r="D193" s="180" t="s">
        <v>122</v>
      </c>
      <c r="E193" s="181" t="s">
        <v>300</v>
      </c>
      <c r="F193" s="182" t="s">
        <v>301</v>
      </c>
      <c r="G193" s="183" t="s">
        <v>142</v>
      </c>
      <c r="H193" s="184">
        <v>2</v>
      </c>
      <c r="I193" s="185"/>
      <c r="J193" s="186">
        <f>ROUND(I193*H193,2)</f>
        <v>0</v>
      </c>
      <c r="K193" s="182" t="s">
        <v>21</v>
      </c>
      <c r="L193" s="187"/>
      <c r="M193" s="188" t="s">
        <v>21</v>
      </c>
      <c r="N193" s="189" t="s">
        <v>43</v>
      </c>
      <c r="O193" s="39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AR193" s="21" t="s">
        <v>126</v>
      </c>
      <c r="AT193" s="21" t="s">
        <v>122</v>
      </c>
      <c r="AU193" s="21" t="s">
        <v>80</v>
      </c>
      <c r="AY193" s="21" t="s">
        <v>121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21" t="s">
        <v>80</v>
      </c>
      <c r="BK193" s="192">
        <f>ROUND(I193*H193,2)</f>
        <v>0</v>
      </c>
      <c r="BL193" s="21" t="s">
        <v>127</v>
      </c>
      <c r="BM193" s="21" t="s">
        <v>302</v>
      </c>
    </row>
    <row r="194" spans="2:65" s="1" customFormat="1" ht="13.5">
      <c r="B194" s="38"/>
      <c r="C194" s="60"/>
      <c r="D194" s="205" t="s">
        <v>144</v>
      </c>
      <c r="E194" s="60"/>
      <c r="F194" s="206" t="s">
        <v>301</v>
      </c>
      <c r="G194" s="60"/>
      <c r="H194" s="60"/>
      <c r="I194" s="153"/>
      <c r="J194" s="60"/>
      <c r="K194" s="60"/>
      <c r="L194" s="58"/>
      <c r="M194" s="195"/>
      <c r="N194" s="39"/>
      <c r="O194" s="39"/>
      <c r="P194" s="39"/>
      <c r="Q194" s="39"/>
      <c r="R194" s="39"/>
      <c r="S194" s="39"/>
      <c r="T194" s="75"/>
      <c r="AT194" s="21" t="s">
        <v>144</v>
      </c>
      <c r="AU194" s="21" t="s">
        <v>80</v>
      </c>
    </row>
    <row r="195" spans="2:65" s="1" customFormat="1" ht="40.5">
      <c r="B195" s="38"/>
      <c r="C195" s="60"/>
      <c r="D195" s="193" t="s">
        <v>128</v>
      </c>
      <c r="E195" s="60"/>
      <c r="F195" s="194" t="s">
        <v>303</v>
      </c>
      <c r="G195" s="60"/>
      <c r="H195" s="60"/>
      <c r="I195" s="153"/>
      <c r="J195" s="60"/>
      <c r="K195" s="60"/>
      <c r="L195" s="58"/>
      <c r="M195" s="195"/>
      <c r="N195" s="39"/>
      <c r="O195" s="39"/>
      <c r="P195" s="39"/>
      <c r="Q195" s="39"/>
      <c r="R195" s="39"/>
      <c r="S195" s="39"/>
      <c r="T195" s="75"/>
      <c r="AT195" s="21" t="s">
        <v>128</v>
      </c>
      <c r="AU195" s="21" t="s">
        <v>80</v>
      </c>
    </row>
    <row r="196" spans="2:65" s="1" customFormat="1" ht="22.5" customHeight="1">
      <c r="B196" s="38"/>
      <c r="C196" s="196" t="s">
        <v>304</v>
      </c>
      <c r="D196" s="196" t="s">
        <v>135</v>
      </c>
      <c r="E196" s="197" t="s">
        <v>305</v>
      </c>
      <c r="F196" s="198" t="s">
        <v>306</v>
      </c>
      <c r="G196" s="199" t="s">
        <v>138</v>
      </c>
      <c r="H196" s="200">
        <v>6</v>
      </c>
      <c r="I196" s="201"/>
      <c r="J196" s="202">
        <f>ROUND(I196*H196,2)</f>
        <v>0</v>
      </c>
      <c r="K196" s="198" t="s">
        <v>161</v>
      </c>
      <c r="L196" s="58"/>
      <c r="M196" s="203" t="s">
        <v>21</v>
      </c>
      <c r="N196" s="204" t="s">
        <v>43</v>
      </c>
      <c r="O196" s="39"/>
      <c r="P196" s="190">
        <f>O196*H196</f>
        <v>0</v>
      </c>
      <c r="Q196" s="190">
        <v>1.1299999999999999E-3</v>
      </c>
      <c r="R196" s="190">
        <f>Q196*H196</f>
        <v>6.7799999999999996E-3</v>
      </c>
      <c r="S196" s="190">
        <v>0</v>
      </c>
      <c r="T196" s="191">
        <f>S196*H196</f>
        <v>0</v>
      </c>
      <c r="AR196" s="21" t="s">
        <v>127</v>
      </c>
      <c r="AT196" s="21" t="s">
        <v>135</v>
      </c>
      <c r="AU196" s="21" t="s">
        <v>80</v>
      </c>
      <c r="AY196" s="21" t="s">
        <v>121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21" t="s">
        <v>80</v>
      </c>
      <c r="BK196" s="192">
        <f>ROUND(I196*H196,2)</f>
        <v>0</v>
      </c>
      <c r="BL196" s="21" t="s">
        <v>127</v>
      </c>
      <c r="BM196" s="21" t="s">
        <v>307</v>
      </c>
    </row>
    <row r="197" spans="2:65" s="1" customFormat="1" ht="13.5">
      <c r="B197" s="38"/>
      <c r="C197" s="60"/>
      <c r="D197" s="193" t="s">
        <v>144</v>
      </c>
      <c r="E197" s="60"/>
      <c r="F197" s="207" t="s">
        <v>308</v>
      </c>
      <c r="G197" s="60"/>
      <c r="H197" s="60"/>
      <c r="I197" s="153"/>
      <c r="J197" s="60"/>
      <c r="K197" s="60"/>
      <c r="L197" s="58"/>
      <c r="M197" s="195"/>
      <c r="N197" s="39"/>
      <c r="O197" s="39"/>
      <c r="P197" s="39"/>
      <c r="Q197" s="39"/>
      <c r="R197" s="39"/>
      <c r="S197" s="39"/>
      <c r="T197" s="75"/>
      <c r="AT197" s="21" t="s">
        <v>144</v>
      </c>
      <c r="AU197" s="21" t="s">
        <v>80</v>
      </c>
    </row>
    <row r="198" spans="2:65" s="1" customFormat="1" ht="22.5" customHeight="1">
      <c r="B198" s="38"/>
      <c r="C198" s="180" t="s">
        <v>290</v>
      </c>
      <c r="D198" s="180" t="s">
        <v>122</v>
      </c>
      <c r="E198" s="181" t="s">
        <v>309</v>
      </c>
      <c r="F198" s="182" t="s">
        <v>310</v>
      </c>
      <c r="G198" s="183" t="s">
        <v>142</v>
      </c>
      <c r="H198" s="184">
        <v>6</v>
      </c>
      <c r="I198" s="185"/>
      <c r="J198" s="186">
        <f>ROUND(I198*H198,2)</f>
        <v>0</v>
      </c>
      <c r="K198" s="182" t="s">
        <v>21</v>
      </c>
      <c r="L198" s="187"/>
      <c r="M198" s="188" t="s">
        <v>21</v>
      </c>
      <c r="N198" s="189" t="s">
        <v>43</v>
      </c>
      <c r="O198" s="39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AR198" s="21" t="s">
        <v>126</v>
      </c>
      <c r="AT198" s="21" t="s">
        <v>122</v>
      </c>
      <c r="AU198" s="21" t="s">
        <v>80</v>
      </c>
      <c r="AY198" s="21" t="s">
        <v>121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21" t="s">
        <v>80</v>
      </c>
      <c r="BK198" s="192">
        <f>ROUND(I198*H198,2)</f>
        <v>0</v>
      </c>
      <c r="BL198" s="21" t="s">
        <v>127</v>
      </c>
      <c r="BM198" s="21" t="s">
        <v>311</v>
      </c>
    </row>
    <row r="199" spans="2:65" s="1" customFormat="1" ht="13.5">
      <c r="B199" s="38"/>
      <c r="C199" s="60"/>
      <c r="D199" s="193" t="s">
        <v>144</v>
      </c>
      <c r="E199" s="60"/>
      <c r="F199" s="207" t="s">
        <v>310</v>
      </c>
      <c r="G199" s="60"/>
      <c r="H199" s="60"/>
      <c r="I199" s="153"/>
      <c r="J199" s="60"/>
      <c r="K199" s="60"/>
      <c r="L199" s="58"/>
      <c r="M199" s="195"/>
      <c r="N199" s="39"/>
      <c r="O199" s="39"/>
      <c r="P199" s="39"/>
      <c r="Q199" s="39"/>
      <c r="R199" s="39"/>
      <c r="S199" s="39"/>
      <c r="T199" s="75"/>
      <c r="AT199" s="21" t="s">
        <v>144</v>
      </c>
      <c r="AU199" s="21" t="s">
        <v>80</v>
      </c>
    </row>
    <row r="200" spans="2:65" s="1" customFormat="1" ht="22.5" customHeight="1">
      <c r="B200" s="38"/>
      <c r="C200" s="196" t="s">
        <v>312</v>
      </c>
      <c r="D200" s="196" t="s">
        <v>135</v>
      </c>
      <c r="E200" s="197" t="s">
        <v>313</v>
      </c>
      <c r="F200" s="198" t="s">
        <v>314</v>
      </c>
      <c r="G200" s="199" t="s">
        <v>185</v>
      </c>
      <c r="H200" s="200">
        <v>4</v>
      </c>
      <c r="I200" s="201"/>
      <c r="J200" s="202">
        <f>ROUND(I200*H200,2)</f>
        <v>0</v>
      </c>
      <c r="K200" s="198" t="s">
        <v>161</v>
      </c>
      <c r="L200" s="58"/>
      <c r="M200" s="203" t="s">
        <v>21</v>
      </c>
      <c r="N200" s="204" t="s">
        <v>43</v>
      </c>
      <c r="O200" s="39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AR200" s="21" t="s">
        <v>127</v>
      </c>
      <c r="AT200" s="21" t="s">
        <v>135</v>
      </c>
      <c r="AU200" s="21" t="s">
        <v>80</v>
      </c>
      <c r="AY200" s="21" t="s">
        <v>121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21" t="s">
        <v>80</v>
      </c>
      <c r="BK200" s="192">
        <f>ROUND(I200*H200,2)</f>
        <v>0</v>
      </c>
      <c r="BL200" s="21" t="s">
        <v>127</v>
      </c>
      <c r="BM200" s="21" t="s">
        <v>315</v>
      </c>
    </row>
    <row r="201" spans="2:65" s="1" customFormat="1" ht="13.5">
      <c r="B201" s="38"/>
      <c r="C201" s="60"/>
      <c r="D201" s="193" t="s">
        <v>144</v>
      </c>
      <c r="E201" s="60"/>
      <c r="F201" s="207" t="s">
        <v>316</v>
      </c>
      <c r="G201" s="60"/>
      <c r="H201" s="60"/>
      <c r="I201" s="153"/>
      <c r="J201" s="60"/>
      <c r="K201" s="60"/>
      <c r="L201" s="58"/>
      <c r="M201" s="195"/>
      <c r="N201" s="39"/>
      <c r="O201" s="39"/>
      <c r="P201" s="39"/>
      <c r="Q201" s="39"/>
      <c r="R201" s="39"/>
      <c r="S201" s="39"/>
      <c r="T201" s="75"/>
      <c r="AT201" s="21" t="s">
        <v>144</v>
      </c>
      <c r="AU201" s="21" t="s">
        <v>80</v>
      </c>
    </row>
    <row r="202" spans="2:65" s="1" customFormat="1" ht="22.5" customHeight="1">
      <c r="B202" s="38"/>
      <c r="C202" s="180" t="s">
        <v>296</v>
      </c>
      <c r="D202" s="180" t="s">
        <v>122</v>
      </c>
      <c r="E202" s="181" t="s">
        <v>317</v>
      </c>
      <c r="F202" s="182" t="s">
        <v>318</v>
      </c>
      <c r="G202" s="183" t="s">
        <v>142</v>
      </c>
      <c r="H202" s="184">
        <v>4</v>
      </c>
      <c r="I202" s="185"/>
      <c r="J202" s="186">
        <f>ROUND(I202*H202,2)</f>
        <v>0</v>
      </c>
      <c r="K202" s="182" t="s">
        <v>21</v>
      </c>
      <c r="L202" s="187"/>
      <c r="M202" s="188" t="s">
        <v>21</v>
      </c>
      <c r="N202" s="189" t="s">
        <v>43</v>
      </c>
      <c r="O202" s="39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AR202" s="21" t="s">
        <v>126</v>
      </c>
      <c r="AT202" s="21" t="s">
        <v>122</v>
      </c>
      <c r="AU202" s="21" t="s">
        <v>80</v>
      </c>
      <c r="AY202" s="21" t="s">
        <v>121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21" t="s">
        <v>80</v>
      </c>
      <c r="BK202" s="192">
        <f>ROUND(I202*H202,2)</f>
        <v>0</v>
      </c>
      <c r="BL202" s="21" t="s">
        <v>127</v>
      </c>
      <c r="BM202" s="21" t="s">
        <v>319</v>
      </c>
    </row>
    <row r="203" spans="2:65" s="1" customFormat="1" ht="13.5">
      <c r="B203" s="38"/>
      <c r="C203" s="60"/>
      <c r="D203" s="205" t="s">
        <v>144</v>
      </c>
      <c r="E203" s="60"/>
      <c r="F203" s="206" t="s">
        <v>318</v>
      </c>
      <c r="G203" s="60"/>
      <c r="H203" s="60"/>
      <c r="I203" s="153"/>
      <c r="J203" s="60"/>
      <c r="K203" s="60"/>
      <c r="L203" s="58"/>
      <c r="M203" s="195"/>
      <c r="N203" s="39"/>
      <c r="O203" s="39"/>
      <c r="P203" s="39"/>
      <c r="Q203" s="39"/>
      <c r="R203" s="39"/>
      <c r="S203" s="39"/>
      <c r="T203" s="75"/>
      <c r="AT203" s="21" t="s">
        <v>144</v>
      </c>
      <c r="AU203" s="21" t="s">
        <v>80</v>
      </c>
    </row>
    <row r="204" spans="2:65" s="1" customFormat="1" ht="27">
      <c r="B204" s="38"/>
      <c r="C204" s="60"/>
      <c r="D204" s="205" t="s">
        <v>128</v>
      </c>
      <c r="E204" s="60"/>
      <c r="F204" s="208" t="s">
        <v>320</v>
      </c>
      <c r="G204" s="60"/>
      <c r="H204" s="60"/>
      <c r="I204" s="153"/>
      <c r="J204" s="60"/>
      <c r="K204" s="60"/>
      <c r="L204" s="58"/>
      <c r="M204" s="195"/>
      <c r="N204" s="39"/>
      <c r="O204" s="39"/>
      <c r="P204" s="39"/>
      <c r="Q204" s="39"/>
      <c r="R204" s="39"/>
      <c r="S204" s="39"/>
      <c r="T204" s="75"/>
      <c r="AT204" s="21" t="s">
        <v>128</v>
      </c>
      <c r="AU204" s="21" t="s">
        <v>80</v>
      </c>
    </row>
    <row r="205" spans="2:65" s="9" customFormat="1" ht="37.35" customHeight="1">
      <c r="B205" s="166"/>
      <c r="C205" s="167"/>
      <c r="D205" s="168" t="s">
        <v>71</v>
      </c>
      <c r="E205" s="169" t="s">
        <v>321</v>
      </c>
      <c r="F205" s="169" t="s">
        <v>322</v>
      </c>
      <c r="G205" s="167"/>
      <c r="H205" s="167"/>
      <c r="I205" s="170"/>
      <c r="J205" s="171">
        <f>BK205</f>
        <v>0</v>
      </c>
      <c r="K205" s="167"/>
      <c r="L205" s="172"/>
      <c r="M205" s="173"/>
      <c r="N205" s="174"/>
      <c r="O205" s="174"/>
      <c r="P205" s="175">
        <f>SUM(P206:P211)</f>
        <v>0</v>
      </c>
      <c r="Q205" s="174"/>
      <c r="R205" s="175">
        <f>SUM(R206:R211)</f>
        <v>8.9999999999999998E-4</v>
      </c>
      <c r="S205" s="174"/>
      <c r="T205" s="176">
        <f>SUM(T206:T211)</f>
        <v>0</v>
      </c>
      <c r="AR205" s="177" t="s">
        <v>82</v>
      </c>
      <c r="AT205" s="178" t="s">
        <v>71</v>
      </c>
      <c r="AU205" s="178" t="s">
        <v>72</v>
      </c>
      <c r="AY205" s="177" t="s">
        <v>121</v>
      </c>
      <c r="BK205" s="179">
        <f>SUM(BK206:BK211)</f>
        <v>0</v>
      </c>
    </row>
    <row r="206" spans="2:65" s="1" customFormat="1" ht="22.5" customHeight="1">
      <c r="B206" s="38"/>
      <c r="C206" s="196" t="s">
        <v>323</v>
      </c>
      <c r="D206" s="196" t="s">
        <v>135</v>
      </c>
      <c r="E206" s="197" t="s">
        <v>324</v>
      </c>
      <c r="F206" s="198" t="s">
        <v>325</v>
      </c>
      <c r="G206" s="199" t="s">
        <v>160</v>
      </c>
      <c r="H206" s="200">
        <v>18</v>
      </c>
      <c r="I206" s="201"/>
      <c r="J206" s="202">
        <f>ROUND(I206*H206,2)</f>
        <v>0</v>
      </c>
      <c r="K206" s="198" t="s">
        <v>161</v>
      </c>
      <c r="L206" s="58"/>
      <c r="M206" s="203" t="s">
        <v>21</v>
      </c>
      <c r="N206" s="204" t="s">
        <v>43</v>
      </c>
      <c r="O206" s="39"/>
      <c r="P206" s="190">
        <f>O206*H206</f>
        <v>0</v>
      </c>
      <c r="Q206" s="190">
        <v>2.0000000000000002E-5</v>
      </c>
      <c r="R206" s="190">
        <f>Q206*H206</f>
        <v>3.6000000000000002E-4</v>
      </c>
      <c r="S206" s="190">
        <v>0</v>
      </c>
      <c r="T206" s="191">
        <f>S206*H206</f>
        <v>0</v>
      </c>
      <c r="AR206" s="21" t="s">
        <v>127</v>
      </c>
      <c r="AT206" s="21" t="s">
        <v>135</v>
      </c>
      <c r="AU206" s="21" t="s">
        <v>80</v>
      </c>
      <c r="AY206" s="21" t="s">
        <v>121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21" t="s">
        <v>80</v>
      </c>
      <c r="BK206" s="192">
        <f>ROUND(I206*H206,2)</f>
        <v>0</v>
      </c>
      <c r="BL206" s="21" t="s">
        <v>127</v>
      </c>
      <c r="BM206" s="21" t="s">
        <v>326</v>
      </c>
    </row>
    <row r="207" spans="2:65" s="1" customFormat="1" ht="27">
      <c r="B207" s="38"/>
      <c r="C207" s="60"/>
      <c r="D207" s="205" t="s">
        <v>144</v>
      </c>
      <c r="E207" s="60"/>
      <c r="F207" s="206" t="s">
        <v>327</v>
      </c>
      <c r="G207" s="60"/>
      <c r="H207" s="60"/>
      <c r="I207" s="153"/>
      <c r="J207" s="60"/>
      <c r="K207" s="60"/>
      <c r="L207" s="58"/>
      <c r="M207" s="195"/>
      <c r="N207" s="39"/>
      <c r="O207" s="39"/>
      <c r="P207" s="39"/>
      <c r="Q207" s="39"/>
      <c r="R207" s="39"/>
      <c r="S207" s="39"/>
      <c r="T207" s="75"/>
      <c r="AT207" s="21" t="s">
        <v>144</v>
      </c>
      <c r="AU207" s="21" t="s">
        <v>80</v>
      </c>
    </row>
    <row r="208" spans="2:65" s="10" customFormat="1" ht="13.5">
      <c r="B208" s="209"/>
      <c r="C208" s="210"/>
      <c r="D208" s="193" t="s">
        <v>328</v>
      </c>
      <c r="E208" s="211" t="s">
        <v>21</v>
      </c>
      <c r="F208" s="212" t="s">
        <v>329</v>
      </c>
      <c r="G208" s="210"/>
      <c r="H208" s="213">
        <v>18</v>
      </c>
      <c r="I208" s="214"/>
      <c r="J208" s="210"/>
      <c r="K208" s="210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328</v>
      </c>
      <c r="AU208" s="219" t="s">
        <v>80</v>
      </c>
      <c r="AV208" s="10" t="s">
        <v>82</v>
      </c>
      <c r="AW208" s="10" t="s">
        <v>35</v>
      </c>
      <c r="AX208" s="10" t="s">
        <v>72</v>
      </c>
      <c r="AY208" s="219" t="s">
        <v>121</v>
      </c>
    </row>
    <row r="209" spans="2:65" s="1" customFormat="1" ht="22.5" customHeight="1">
      <c r="B209" s="38"/>
      <c r="C209" s="196" t="s">
        <v>302</v>
      </c>
      <c r="D209" s="196" t="s">
        <v>135</v>
      </c>
      <c r="E209" s="197" t="s">
        <v>330</v>
      </c>
      <c r="F209" s="198" t="s">
        <v>331</v>
      </c>
      <c r="G209" s="199" t="s">
        <v>160</v>
      </c>
      <c r="H209" s="200">
        <v>18</v>
      </c>
      <c r="I209" s="201"/>
      <c r="J209" s="202">
        <f>ROUND(I209*H209,2)</f>
        <v>0</v>
      </c>
      <c r="K209" s="198" t="s">
        <v>161</v>
      </c>
      <c r="L209" s="58"/>
      <c r="M209" s="203" t="s">
        <v>21</v>
      </c>
      <c r="N209" s="204" t="s">
        <v>43</v>
      </c>
      <c r="O209" s="39"/>
      <c r="P209" s="190">
        <f>O209*H209</f>
        <v>0</v>
      </c>
      <c r="Q209" s="190">
        <v>3.0000000000000001E-5</v>
      </c>
      <c r="R209" s="190">
        <f>Q209*H209</f>
        <v>5.4000000000000001E-4</v>
      </c>
      <c r="S209" s="190">
        <v>0</v>
      </c>
      <c r="T209" s="191">
        <f>S209*H209</f>
        <v>0</v>
      </c>
      <c r="AR209" s="21" t="s">
        <v>127</v>
      </c>
      <c r="AT209" s="21" t="s">
        <v>135</v>
      </c>
      <c r="AU209" s="21" t="s">
        <v>80</v>
      </c>
      <c r="AY209" s="21" t="s">
        <v>121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21" t="s">
        <v>80</v>
      </c>
      <c r="BK209" s="192">
        <f>ROUND(I209*H209,2)</f>
        <v>0</v>
      </c>
      <c r="BL209" s="21" t="s">
        <v>127</v>
      </c>
      <c r="BM209" s="21" t="s">
        <v>332</v>
      </c>
    </row>
    <row r="210" spans="2:65" s="1" customFormat="1" ht="27">
      <c r="B210" s="38"/>
      <c r="C210" s="60"/>
      <c r="D210" s="205" t="s">
        <v>144</v>
      </c>
      <c r="E210" s="60"/>
      <c r="F210" s="206" t="s">
        <v>333</v>
      </c>
      <c r="G210" s="60"/>
      <c r="H210" s="60"/>
      <c r="I210" s="153"/>
      <c r="J210" s="60"/>
      <c r="K210" s="60"/>
      <c r="L210" s="58"/>
      <c r="M210" s="195"/>
      <c r="N210" s="39"/>
      <c r="O210" s="39"/>
      <c r="P210" s="39"/>
      <c r="Q210" s="39"/>
      <c r="R210" s="39"/>
      <c r="S210" s="39"/>
      <c r="T210" s="75"/>
      <c r="AT210" s="21" t="s">
        <v>144</v>
      </c>
      <c r="AU210" s="21" t="s">
        <v>80</v>
      </c>
    </row>
    <row r="211" spans="2:65" s="10" customFormat="1" ht="13.5">
      <c r="B211" s="209"/>
      <c r="C211" s="210"/>
      <c r="D211" s="205" t="s">
        <v>328</v>
      </c>
      <c r="E211" s="220" t="s">
        <v>21</v>
      </c>
      <c r="F211" s="221" t="s">
        <v>334</v>
      </c>
      <c r="G211" s="210"/>
      <c r="H211" s="222">
        <v>18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328</v>
      </c>
      <c r="AU211" s="219" t="s">
        <v>80</v>
      </c>
      <c r="AV211" s="10" t="s">
        <v>82</v>
      </c>
      <c r="AW211" s="10" t="s">
        <v>35</v>
      </c>
      <c r="AX211" s="10" t="s">
        <v>72</v>
      </c>
      <c r="AY211" s="219" t="s">
        <v>121</v>
      </c>
    </row>
    <row r="212" spans="2:65" s="9" customFormat="1" ht="37.35" customHeight="1">
      <c r="B212" s="166"/>
      <c r="C212" s="167"/>
      <c r="D212" s="168" t="s">
        <v>71</v>
      </c>
      <c r="E212" s="169" t="s">
        <v>335</v>
      </c>
      <c r="F212" s="169" t="s">
        <v>336</v>
      </c>
      <c r="G212" s="167"/>
      <c r="H212" s="167"/>
      <c r="I212" s="170"/>
      <c r="J212" s="171">
        <f>BK212</f>
        <v>0</v>
      </c>
      <c r="K212" s="167"/>
      <c r="L212" s="172"/>
      <c r="M212" s="173"/>
      <c r="N212" s="174"/>
      <c r="O212" s="174"/>
      <c r="P212" s="175">
        <f>SUM(P213:P224)</f>
        <v>0</v>
      </c>
      <c r="Q212" s="174"/>
      <c r="R212" s="175">
        <f>SUM(R213:R224)</f>
        <v>8.0000000000000002E-3</v>
      </c>
      <c r="S212" s="174"/>
      <c r="T212" s="176">
        <f>SUM(T213:T224)</f>
        <v>0</v>
      </c>
      <c r="AR212" s="177" t="s">
        <v>82</v>
      </c>
      <c r="AT212" s="178" t="s">
        <v>71</v>
      </c>
      <c r="AU212" s="178" t="s">
        <v>72</v>
      </c>
      <c r="AY212" s="177" t="s">
        <v>121</v>
      </c>
      <c r="BK212" s="179">
        <f>SUM(BK213:BK224)</f>
        <v>0</v>
      </c>
    </row>
    <row r="213" spans="2:65" s="1" customFormat="1" ht="31.5" customHeight="1">
      <c r="B213" s="38"/>
      <c r="C213" s="196" t="s">
        <v>337</v>
      </c>
      <c r="D213" s="196" t="s">
        <v>135</v>
      </c>
      <c r="E213" s="197" t="s">
        <v>338</v>
      </c>
      <c r="F213" s="198" t="s">
        <v>339</v>
      </c>
      <c r="G213" s="199" t="s">
        <v>160</v>
      </c>
      <c r="H213" s="200">
        <v>18</v>
      </c>
      <c r="I213" s="201"/>
      <c r="J213" s="202">
        <f>ROUND(I213*H213,2)</f>
        <v>0</v>
      </c>
      <c r="K213" s="198" t="s">
        <v>161</v>
      </c>
      <c r="L213" s="58"/>
      <c r="M213" s="203" t="s">
        <v>21</v>
      </c>
      <c r="N213" s="204" t="s">
        <v>43</v>
      </c>
      <c r="O213" s="39"/>
      <c r="P213" s="190">
        <f>O213*H213</f>
        <v>0</v>
      </c>
      <c r="Q213" s="190">
        <v>1E-4</v>
      </c>
      <c r="R213" s="190">
        <f>Q213*H213</f>
        <v>1.8000000000000002E-3</v>
      </c>
      <c r="S213" s="190">
        <v>0</v>
      </c>
      <c r="T213" s="191">
        <f>S213*H213</f>
        <v>0</v>
      </c>
      <c r="AR213" s="21" t="s">
        <v>127</v>
      </c>
      <c r="AT213" s="21" t="s">
        <v>135</v>
      </c>
      <c r="AU213" s="21" t="s">
        <v>80</v>
      </c>
      <c r="AY213" s="21" t="s">
        <v>121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21" t="s">
        <v>80</v>
      </c>
      <c r="BK213" s="192">
        <f>ROUND(I213*H213,2)</f>
        <v>0</v>
      </c>
      <c r="BL213" s="21" t="s">
        <v>127</v>
      </c>
      <c r="BM213" s="21" t="s">
        <v>340</v>
      </c>
    </row>
    <row r="214" spans="2:65" s="1" customFormat="1" ht="40.5">
      <c r="B214" s="38"/>
      <c r="C214" s="60"/>
      <c r="D214" s="205" t="s">
        <v>144</v>
      </c>
      <c r="E214" s="60"/>
      <c r="F214" s="206" t="s">
        <v>341</v>
      </c>
      <c r="G214" s="60"/>
      <c r="H214" s="60"/>
      <c r="I214" s="153"/>
      <c r="J214" s="60"/>
      <c r="K214" s="60"/>
      <c r="L214" s="58"/>
      <c r="M214" s="195"/>
      <c r="N214" s="39"/>
      <c r="O214" s="39"/>
      <c r="P214" s="39"/>
      <c r="Q214" s="39"/>
      <c r="R214" s="39"/>
      <c r="S214" s="39"/>
      <c r="T214" s="75"/>
      <c r="AT214" s="21" t="s">
        <v>144</v>
      </c>
      <c r="AU214" s="21" t="s">
        <v>80</v>
      </c>
    </row>
    <row r="215" spans="2:65" s="10" customFormat="1" ht="13.5">
      <c r="B215" s="209"/>
      <c r="C215" s="210"/>
      <c r="D215" s="193" t="s">
        <v>328</v>
      </c>
      <c r="E215" s="211" t="s">
        <v>21</v>
      </c>
      <c r="F215" s="212" t="s">
        <v>342</v>
      </c>
      <c r="G215" s="210"/>
      <c r="H215" s="213">
        <v>18</v>
      </c>
      <c r="I215" s="214"/>
      <c r="J215" s="210"/>
      <c r="K215" s="210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328</v>
      </c>
      <c r="AU215" s="219" t="s">
        <v>80</v>
      </c>
      <c r="AV215" s="10" t="s">
        <v>82</v>
      </c>
      <c r="AW215" s="10" t="s">
        <v>35</v>
      </c>
      <c r="AX215" s="10" t="s">
        <v>72</v>
      </c>
      <c r="AY215" s="219" t="s">
        <v>121</v>
      </c>
    </row>
    <row r="216" spans="2:65" s="1" customFormat="1" ht="22.5" customHeight="1">
      <c r="B216" s="38"/>
      <c r="C216" s="180" t="s">
        <v>311</v>
      </c>
      <c r="D216" s="180" t="s">
        <v>122</v>
      </c>
      <c r="E216" s="181" t="s">
        <v>343</v>
      </c>
      <c r="F216" s="182" t="s">
        <v>344</v>
      </c>
      <c r="G216" s="183" t="s">
        <v>160</v>
      </c>
      <c r="H216" s="184">
        <v>18</v>
      </c>
      <c r="I216" s="185"/>
      <c r="J216" s="186">
        <f>ROUND(I216*H216,2)</f>
        <v>0</v>
      </c>
      <c r="K216" s="182" t="s">
        <v>161</v>
      </c>
      <c r="L216" s="187"/>
      <c r="M216" s="188" t="s">
        <v>21</v>
      </c>
      <c r="N216" s="189" t="s">
        <v>43</v>
      </c>
      <c r="O216" s="39"/>
      <c r="P216" s="190">
        <f>O216*H216</f>
        <v>0</v>
      </c>
      <c r="Q216" s="190">
        <v>3.2000000000000003E-4</v>
      </c>
      <c r="R216" s="190">
        <f>Q216*H216</f>
        <v>5.7600000000000004E-3</v>
      </c>
      <c r="S216" s="190">
        <v>0</v>
      </c>
      <c r="T216" s="191">
        <f>S216*H216</f>
        <v>0</v>
      </c>
      <c r="AR216" s="21" t="s">
        <v>126</v>
      </c>
      <c r="AT216" s="21" t="s">
        <v>122</v>
      </c>
      <c r="AU216" s="21" t="s">
        <v>80</v>
      </c>
      <c r="AY216" s="21" t="s">
        <v>121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21" t="s">
        <v>80</v>
      </c>
      <c r="BK216" s="192">
        <f>ROUND(I216*H216,2)</f>
        <v>0</v>
      </c>
      <c r="BL216" s="21" t="s">
        <v>127</v>
      </c>
      <c r="BM216" s="21" t="s">
        <v>345</v>
      </c>
    </row>
    <row r="217" spans="2:65" s="1" customFormat="1" ht="13.5">
      <c r="B217" s="38"/>
      <c r="C217" s="60"/>
      <c r="D217" s="205" t="s">
        <v>144</v>
      </c>
      <c r="E217" s="60"/>
      <c r="F217" s="206" t="s">
        <v>346</v>
      </c>
      <c r="G217" s="60"/>
      <c r="H217" s="60"/>
      <c r="I217" s="153"/>
      <c r="J217" s="60"/>
      <c r="K217" s="60"/>
      <c r="L217" s="58"/>
      <c r="M217" s="195"/>
      <c r="N217" s="39"/>
      <c r="O217" s="39"/>
      <c r="P217" s="39"/>
      <c r="Q217" s="39"/>
      <c r="R217" s="39"/>
      <c r="S217" s="39"/>
      <c r="T217" s="75"/>
      <c r="AT217" s="21" t="s">
        <v>144</v>
      </c>
      <c r="AU217" s="21" t="s">
        <v>80</v>
      </c>
    </row>
    <row r="218" spans="2:65" s="1" customFormat="1" ht="40.5">
      <c r="B218" s="38"/>
      <c r="C218" s="60"/>
      <c r="D218" s="193" t="s">
        <v>128</v>
      </c>
      <c r="E218" s="60"/>
      <c r="F218" s="194" t="s">
        <v>347</v>
      </c>
      <c r="G218" s="60"/>
      <c r="H218" s="60"/>
      <c r="I218" s="153"/>
      <c r="J218" s="60"/>
      <c r="K218" s="60"/>
      <c r="L218" s="58"/>
      <c r="M218" s="195"/>
      <c r="N218" s="39"/>
      <c r="O218" s="39"/>
      <c r="P218" s="39"/>
      <c r="Q218" s="39"/>
      <c r="R218" s="39"/>
      <c r="S218" s="39"/>
      <c r="T218" s="75"/>
      <c r="AT218" s="21" t="s">
        <v>128</v>
      </c>
      <c r="AU218" s="21" t="s">
        <v>80</v>
      </c>
    </row>
    <row r="219" spans="2:65" s="1" customFormat="1" ht="22.5" customHeight="1">
      <c r="B219" s="38"/>
      <c r="C219" s="196" t="s">
        <v>348</v>
      </c>
      <c r="D219" s="196" t="s">
        <v>135</v>
      </c>
      <c r="E219" s="197" t="s">
        <v>349</v>
      </c>
      <c r="F219" s="198" t="s">
        <v>350</v>
      </c>
      <c r="G219" s="199" t="s">
        <v>160</v>
      </c>
      <c r="H219" s="200">
        <v>22</v>
      </c>
      <c r="I219" s="201"/>
      <c r="J219" s="202">
        <f>ROUND(I219*H219,2)</f>
        <v>0</v>
      </c>
      <c r="K219" s="198" t="s">
        <v>161</v>
      </c>
      <c r="L219" s="58"/>
      <c r="M219" s="203" t="s">
        <v>21</v>
      </c>
      <c r="N219" s="204" t="s">
        <v>43</v>
      </c>
      <c r="O219" s="39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AR219" s="21" t="s">
        <v>127</v>
      </c>
      <c r="AT219" s="21" t="s">
        <v>135</v>
      </c>
      <c r="AU219" s="21" t="s">
        <v>80</v>
      </c>
      <c r="AY219" s="21" t="s">
        <v>121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21" t="s">
        <v>80</v>
      </c>
      <c r="BK219" s="192">
        <f>ROUND(I219*H219,2)</f>
        <v>0</v>
      </c>
      <c r="BL219" s="21" t="s">
        <v>127</v>
      </c>
      <c r="BM219" s="21" t="s">
        <v>351</v>
      </c>
    </row>
    <row r="220" spans="2:65" s="1" customFormat="1" ht="27">
      <c r="B220" s="38"/>
      <c r="C220" s="60"/>
      <c r="D220" s="205" t="s">
        <v>144</v>
      </c>
      <c r="E220" s="60"/>
      <c r="F220" s="206" t="s">
        <v>352</v>
      </c>
      <c r="G220" s="60"/>
      <c r="H220" s="60"/>
      <c r="I220" s="153"/>
      <c r="J220" s="60"/>
      <c r="K220" s="60"/>
      <c r="L220" s="58"/>
      <c r="M220" s="195"/>
      <c r="N220" s="39"/>
      <c r="O220" s="39"/>
      <c r="P220" s="39"/>
      <c r="Q220" s="39"/>
      <c r="R220" s="39"/>
      <c r="S220" s="39"/>
      <c r="T220" s="75"/>
      <c r="AT220" s="21" t="s">
        <v>144</v>
      </c>
      <c r="AU220" s="21" t="s">
        <v>80</v>
      </c>
    </row>
    <row r="221" spans="2:65" s="10" customFormat="1" ht="13.5">
      <c r="B221" s="209"/>
      <c r="C221" s="210"/>
      <c r="D221" s="193" t="s">
        <v>328</v>
      </c>
      <c r="E221" s="211" t="s">
        <v>21</v>
      </c>
      <c r="F221" s="212" t="s">
        <v>353</v>
      </c>
      <c r="G221" s="210"/>
      <c r="H221" s="213">
        <v>22</v>
      </c>
      <c r="I221" s="214"/>
      <c r="J221" s="210"/>
      <c r="K221" s="210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328</v>
      </c>
      <c r="AU221" s="219" t="s">
        <v>80</v>
      </c>
      <c r="AV221" s="10" t="s">
        <v>82</v>
      </c>
      <c r="AW221" s="10" t="s">
        <v>35</v>
      </c>
      <c r="AX221" s="10" t="s">
        <v>72</v>
      </c>
      <c r="AY221" s="219" t="s">
        <v>121</v>
      </c>
    </row>
    <row r="222" spans="2:65" s="1" customFormat="1" ht="22.5" customHeight="1">
      <c r="B222" s="38"/>
      <c r="C222" s="180" t="s">
        <v>319</v>
      </c>
      <c r="D222" s="180" t="s">
        <v>122</v>
      </c>
      <c r="E222" s="181" t="s">
        <v>354</v>
      </c>
      <c r="F222" s="182" t="s">
        <v>355</v>
      </c>
      <c r="G222" s="183" t="s">
        <v>160</v>
      </c>
      <c r="H222" s="184">
        <v>22</v>
      </c>
      <c r="I222" s="185"/>
      <c r="J222" s="186">
        <f>ROUND(I222*H222,2)</f>
        <v>0</v>
      </c>
      <c r="K222" s="182" t="s">
        <v>161</v>
      </c>
      <c r="L222" s="187"/>
      <c r="M222" s="188" t="s">
        <v>21</v>
      </c>
      <c r="N222" s="189" t="s">
        <v>43</v>
      </c>
      <c r="O222" s="39"/>
      <c r="P222" s="190">
        <f>O222*H222</f>
        <v>0</v>
      </c>
      <c r="Q222" s="190">
        <v>2.0000000000000002E-5</v>
      </c>
      <c r="R222" s="190">
        <f>Q222*H222</f>
        <v>4.4000000000000002E-4</v>
      </c>
      <c r="S222" s="190">
        <v>0</v>
      </c>
      <c r="T222" s="191">
        <f>S222*H222</f>
        <v>0</v>
      </c>
      <c r="AR222" s="21" t="s">
        <v>126</v>
      </c>
      <c r="AT222" s="21" t="s">
        <v>122</v>
      </c>
      <c r="AU222" s="21" t="s">
        <v>80</v>
      </c>
      <c r="AY222" s="21" t="s">
        <v>121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21" t="s">
        <v>80</v>
      </c>
      <c r="BK222" s="192">
        <f>ROUND(I222*H222,2)</f>
        <v>0</v>
      </c>
      <c r="BL222" s="21" t="s">
        <v>127</v>
      </c>
      <c r="BM222" s="21" t="s">
        <v>356</v>
      </c>
    </row>
    <row r="223" spans="2:65" s="1" customFormat="1" ht="13.5">
      <c r="B223" s="38"/>
      <c r="C223" s="60"/>
      <c r="D223" s="205" t="s">
        <v>144</v>
      </c>
      <c r="E223" s="60"/>
      <c r="F223" s="206" t="s">
        <v>357</v>
      </c>
      <c r="G223" s="60"/>
      <c r="H223" s="60"/>
      <c r="I223" s="153"/>
      <c r="J223" s="60"/>
      <c r="K223" s="60"/>
      <c r="L223" s="58"/>
      <c r="M223" s="195"/>
      <c r="N223" s="39"/>
      <c r="O223" s="39"/>
      <c r="P223" s="39"/>
      <c r="Q223" s="39"/>
      <c r="R223" s="39"/>
      <c r="S223" s="39"/>
      <c r="T223" s="75"/>
      <c r="AT223" s="21" t="s">
        <v>144</v>
      </c>
      <c r="AU223" s="21" t="s">
        <v>80</v>
      </c>
    </row>
    <row r="224" spans="2:65" s="1" customFormat="1" ht="27">
      <c r="B224" s="38"/>
      <c r="C224" s="60"/>
      <c r="D224" s="205" t="s">
        <v>128</v>
      </c>
      <c r="E224" s="60"/>
      <c r="F224" s="208" t="s">
        <v>358</v>
      </c>
      <c r="G224" s="60"/>
      <c r="H224" s="60"/>
      <c r="I224" s="153"/>
      <c r="J224" s="60"/>
      <c r="K224" s="60"/>
      <c r="L224" s="58"/>
      <c r="M224" s="195"/>
      <c r="N224" s="39"/>
      <c r="O224" s="39"/>
      <c r="P224" s="39"/>
      <c r="Q224" s="39"/>
      <c r="R224" s="39"/>
      <c r="S224" s="39"/>
      <c r="T224" s="75"/>
      <c r="AT224" s="21" t="s">
        <v>128</v>
      </c>
      <c r="AU224" s="21" t="s">
        <v>80</v>
      </c>
    </row>
    <row r="225" spans="2:65" s="9" customFormat="1" ht="37.35" customHeight="1">
      <c r="B225" s="166"/>
      <c r="C225" s="167"/>
      <c r="D225" s="168" t="s">
        <v>71</v>
      </c>
      <c r="E225" s="169" t="s">
        <v>359</v>
      </c>
      <c r="F225" s="169" t="s">
        <v>360</v>
      </c>
      <c r="G225" s="167"/>
      <c r="H225" s="167"/>
      <c r="I225" s="170"/>
      <c r="J225" s="171">
        <f>BK225</f>
        <v>0</v>
      </c>
      <c r="K225" s="167"/>
      <c r="L225" s="172"/>
      <c r="M225" s="173"/>
      <c r="N225" s="174"/>
      <c r="O225" s="174"/>
      <c r="P225" s="175">
        <f>SUM(P226:P241)</f>
        <v>0</v>
      </c>
      <c r="Q225" s="174"/>
      <c r="R225" s="175">
        <f>SUM(R226:R241)</f>
        <v>0</v>
      </c>
      <c r="S225" s="174"/>
      <c r="T225" s="176">
        <f>SUM(T226:T241)</f>
        <v>0</v>
      </c>
      <c r="AR225" s="177" t="s">
        <v>82</v>
      </c>
      <c r="AT225" s="178" t="s">
        <v>71</v>
      </c>
      <c r="AU225" s="178" t="s">
        <v>72</v>
      </c>
      <c r="AY225" s="177" t="s">
        <v>121</v>
      </c>
      <c r="BK225" s="179">
        <f>SUM(BK226:BK241)</f>
        <v>0</v>
      </c>
    </row>
    <row r="226" spans="2:65" s="1" customFormat="1" ht="22.5" customHeight="1">
      <c r="B226" s="38"/>
      <c r="C226" s="196" t="s">
        <v>361</v>
      </c>
      <c r="D226" s="196" t="s">
        <v>135</v>
      </c>
      <c r="E226" s="197" t="s">
        <v>362</v>
      </c>
      <c r="F226" s="198" t="s">
        <v>363</v>
      </c>
      <c r="G226" s="199" t="s">
        <v>364</v>
      </c>
      <c r="H226" s="200">
        <v>8</v>
      </c>
      <c r="I226" s="201"/>
      <c r="J226" s="202">
        <f>ROUND(I226*H226,2)</f>
        <v>0</v>
      </c>
      <c r="K226" s="198" t="s">
        <v>21</v>
      </c>
      <c r="L226" s="58"/>
      <c r="M226" s="203" t="s">
        <v>21</v>
      </c>
      <c r="N226" s="204" t="s">
        <v>43</v>
      </c>
      <c r="O226" s="39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AR226" s="21" t="s">
        <v>127</v>
      </c>
      <c r="AT226" s="21" t="s">
        <v>135</v>
      </c>
      <c r="AU226" s="21" t="s">
        <v>80</v>
      </c>
      <c r="AY226" s="21" t="s">
        <v>121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21" t="s">
        <v>80</v>
      </c>
      <c r="BK226" s="192">
        <f>ROUND(I226*H226,2)</f>
        <v>0</v>
      </c>
      <c r="BL226" s="21" t="s">
        <v>127</v>
      </c>
      <c r="BM226" s="21" t="s">
        <v>365</v>
      </c>
    </row>
    <row r="227" spans="2:65" s="1" customFormat="1" ht="13.5">
      <c r="B227" s="38"/>
      <c r="C227" s="60"/>
      <c r="D227" s="205" t="s">
        <v>144</v>
      </c>
      <c r="E227" s="60"/>
      <c r="F227" s="206" t="s">
        <v>363</v>
      </c>
      <c r="G227" s="60"/>
      <c r="H227" s="60"/>
      <c r="I227" s="153"/>
      <c r="J227" s="60"/>
      <c r="K227" s="60"/>
      <c r="L227" s="58"/>
      <c r="M227" s="195"/>
      <c r="N227" s="39"/>
      <c r="O227" s="39"/>
      <c r="P227" s="39"/>
      <c r="Q227" s="39"/>
      <c r="R227" s="39"/>
      <c r="S227" s="39"/>
      <c r="T227" s="75"/>
      <c r="AT227" s="21" t="s">
        <v>144</v>
      </c>
      <c r="AU227" s="21" t="s">
        <v>80</v>
      </c>
    </row>
    <row r="228" spans="2:65" s="1" customFormat="1" ht="54">
      <c r="B228" s="38"/>
      <c r="C228" s="60"/>
      <c r="D228" s="193" t="s">
        <v>128</v>
      </c>
      <c r="E228" s="60"/>
      <c r="F228" s="194" t="s">
        <v>366</v>
      </c>
      <c r="G228" s="60"/>
      <c r="H228" s="60"/>
      <c r="I228" s="153"/>
      <c r="J228" s="60"/>
      <c r="K228" s="60"/>
      <c r="L228" s="58"/>
      <c r="M228" s="195"/>
      <c r="N228" s="39"/>
      <c r="O228" s="39"/>
      <c r="P228" s="39"/>
      <c r="Q228" s="39"/>
      <c r="R228" s="39"/>
      <c r="S228" s="39"/>
      <c r="T228" s="75"/>
      <c r="AT228" s="21" t="s">
        <v>128</v>
      </c>
      <c r="AU228" s="21" t="s">
        <v>80</v>
      </c>
    </row>
    <row r="229" spans="2:65" s="1" customFormat="1" ht="22.5" customHeight="1">
      <c r="B229" s="38"/>
      <c r="C229" s="196" t="s">
        <v>367</v>
      </c>
      <c r="D229" s="196" t="s">
        <v>135</v>
      </c>
      <c r="E229" s="197" t="s">
        <v>368</v>
      </c>
      <c r="F229" s="198" t="s">
        <v>369</v>
      </c>
      <c r="G229" s="199" t="s">
        <v>160</v>
      </c>
      <c r="H229" s="200">
        <v>47</v>
      </c>
      <c r="I229" s="201"/>
      <c r="J229" s="202">
        <f>ROUND(I229*H229,2)</f>
        <v>0</v>
      </c>
      <c r="K229" s="198" t="s">
        <v>21</v>
      </c>
      <c r="L229" s="58"/>
      <c r="M229" s="203" t="s">
        <v>21</v>
      </c>
      <c r="N229" s="204" t="s">
        <v>43</v>
      </c>
      <c r="O229" s="39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AR229" s="21" t="s">
        <v>127</v>
      </c>
      <c r="AT229" s="21" t="s">
        <v>135</v>
      </c>
      <c r="AU229" s="21" t="s">
        <v>80</v>
      </c>
      <c r="AY229" s="21" t="s">
        <v>121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21" t="s">
        <v>80</v>
      </c>
      <c r="BK229" s="192">
        <f>ROUND(I229*H229,2)</f>
        <v>0</v>
      </c>
      <c r="BL229" s="21" t="s">
        <v>127</v>
      </c>
      <c r="BM229" s="21" t="s">
        <v>370</v>
      </c>
    </row>
    <row r="230" spans="2:65" s="1" customFormat="1" ht="13.5">
      <c r="B230" s="38"/>
      <c r="C230" s="60"/>
      <c r="D230" s="205" t="s">
        <v>144</v>
      </c>
      <c r="E230" s="60"/>
      <c r="F230" s="206" t="s">
        <v>369</v>
      </c>
      <c r="G230" s="60"/>
      <c r="H230" s="60"/>
      <c r="I230" s="153"/>
      <c r="J230" s="60"/>
      <c r="K230" s="60"/>
      <c r="L230" s="58"/>
      <c r="M230" s="195"/>
      <c r="N230" s="39"/>
      <c r="O230" s="39"/>
      <c r="P230" s="39"/>
      <c r="Q230" s="39"/>
      <c r="R230" s="39"/>
      <c r="S230" s="39"/>
      <c r="T230" s="75"/>
      <c r="AT230" s="21" t="s">
        <v>144</v>
      </c>
      <c r="AU230" s="21" t="s">
        <v>80</v>
      </c>
    </row>
    <row r="231" spans="2:65" s="1" customFormat="1" ht="27">
      <c r="B231" s="38"/>
      <c r="C231" s="60"/>
      <c r="D231" s="193" t="s">
        <v>128</v>
      </c>
      <c r="E231" s="60"/>
      <c r="F231" s="194" t="s">
        <v>371</v>
      </c>
      <c r="G231" s="60"/>
      <c r="H231" s="60"/>
      <c r="I231" s="153"/>
      <c r="J231" s="60"/>
      <c r="K231" s="60"/>
      <c r="L231" s="58"/>
      <c r="M231" s="195"/>
      <c r="N231" s="39"/>
      <c r="O231" s="39"/>
      <c r="P231" s="39"/>
      <c r="Q231" s="39"/>
      <c r="R231" s="39"/>
      <c r="S231" s="39"/>
      <c r="T231" s="75"/>
      <c r="AT231" s="21" t="s">
        <v>128</v>
      </c>
      <c r="AU231" s="21" t="s">
        <v>80</v>
      </c>
    </row>
    <row r="232" spans="2:65" s="1" customFormat="1" ht="22.5" customHeight="1">
      <c r="B232" s="38"/>
      <c r="C232" s="196" t="s">
        <v>372</v>
      </c>
      <c r="D232" s="196" t="s">
        <v>135</v>
      </c>
      <c r="E232" s="197" t="s">
        <v>373</v>
      </c>
      <c r="F232" s="198" t="s">
        <v>374</v>
      </c>
      <c r="G232" s="199" t="s">
        <v>364</v>
      </c>
      <c r="H232" s="200">
        <v>24</v>
      </c>
      <c r="I232" s="201"/>
      <c r="J232" s="202">
        <f>ROUND(I232*H232,2)</f>
        <v>0</v>
      </c>
      <c r="K232" s="198" t="s">
        <v>21</v>
      </c>
      <c r="L232" s="58"/>
      <c r="M232" s="203" t="s">
        <v>21</v>
      </c>
      <c r="N232" s="204" t="s">
        <v>43</v>
      </c>
      <c r="O232" s="39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AR232" s="21" t="s">
        <v>127</v>
      </c>
      <c r="AT232" s="21" t="s">
        <v>135</v>
      </c>
      <c r="AU232" s="21" t="s">
        <v>80</v>
      </c>
      <c r="AY232" s="21" t="s">
        <v>121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21" t="s">
        <v>80</v>
      </c>
      <c r="BK232" s="192">
        <f>ROUND(I232*H232,2)</f>
        <v>0</v>
      </c>
      <c r="BL232" s="21" t="s">
        <v>127</v>
      </c>
      <c r="BM232" s="21" t="s">
        <v>375</v>
      </c>
    </row>
    <row r="233" spans="2:65" s="1" customFormat="1" ht="13.5">
      <c r="B233" s="38"/>
      <c r="C233" s="60"/>
      <c r="D233" s="205" t="s">
        <v>144</v>
      </c>
      <c r="E233" s="60"/>
      <c r="F233" s="206" t="s">
        <v>374</v>
      </c>
      <c r="G233" s="60"/>
      <c r="H233" s="60"/>
      <c r="I233" s="153"/>
      <c r="J233" s="60"/>
      <c r="K233" s="60"/>
      <c r="L233" s="58"/>
      <c r="M233" s="195"/>
      <c r="N233" s="39"/>
      <c r="O233" s="39"/>
      <c r="P233" s="39"/>
      <c r="Q233" s="39"/>
      <c r="R233" s="39"/>
      <c r="S233" s="39"/>
      <c r="T233" s="75"/>
      <c r="AT233" s="21" t="s">
        <v>144</v>
      </c>
      <c r="AU233" s="21" t="s">
        <v>80</v>
      </c>
    </row>
    <row r="234" spans="2:65" s="1" customFormat="1" ht="27">
      <c r="B234" s="38"/>
      <c r="C234" s="60"/>
      <c r="D234" s="193" t="s">
        <v>128</v>
      </c>
      <c r="E234" s="60"/>
      <c r="F234" s="194" t="s">
        <v>376</v>
      </c>
      <c r="G234" s="60"/>
      <c r="H234" s="60"/>
      <c r="I234" s="153"/>
      <c r="J234" s="60"/>
      <c r="K234" s="60"/>
      <c r="L234" s="58"/>
      <c r="M234" s="195"/>
      <c r="N234" s="39"/>
      <c r="O234" s="39"/>
      <c r="P234" s="39"/>
      <c r="Q234" s="39"/>
      <c r="R234" s="39"/>
      <c r="S234" s="39"/>
      <c r="T234" s="75"/>
      <c r="AT234" s="21" t="s">
        <v>128</v>
      </c>
      <c r="AU234" s="21" t="s">
        <v>80</v>
      </c>
    </row>
    <row r="235" spans="2:65" s="1" customFormat="1" ht="22.5" customHeight="1">
      <c r="B235" s="38"/>
      <c r="C235" s="196" t="s">
        <v>377</v>
      </c>
      <c r="D235" s="196" t="s">
        <v>135</v>
      </c>
      <c r="E235" s="197" t="s">
        <v>378</v>
      </c>
      <c r="F235" s="198" t="s">
        <v>379</v>
      </c>
      <c r="G235" s="199" t="s">
        <v>142</v>
      </c>
      <c r="H235" s="200">
        <v>1</v>
      </c>
      <c r="I235" s="201"/>
      <c r="J235" s="202">
        <f>ROUND(I235*H235,2)</f>
        <v>0</v>
      </c>
      <c r="K235" s="198" t="s">
        <v>21</v>
      </c>
      <c r="L235" s="58"/>
      <c r="M235" s="203" t="s">
        <v>21</v>
      </c>
      <c r="N235" s="204" t="s">
        <v>43</v>
      </c>
      <c r="O235" s="39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AR235" s="21" t="s">
        <v>127</v>
      </c>
      <c r="AT235" s="21" t="s">
        <v>135</v>
      </c>
      <c r="AU235" s="21" t="s">
        <v>80</v>
      </c>
      <c r="AY235" s="21" t="s">
        <v>121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21" t="s">
        <v>80</v>
      </c>
      <c r="BK235" s="192">
        <f>ROUND(I235*H235,2)</f>
        <v>0</v>
      </c>
      <c r="BL235" s="21" t="s">
        <v>127</v>
      </c>
      <c r="BM235" s="21" t="s">
        <v>380</v>
      </c>
    </row>
    <row r="236" spans="2:65" s="1" customFormat="1" ht="13.5">
      <c r="B236" s="38"/>
      <c r="C236" s="60"/>
      <c r="D236" s="205" t="s">
        <v>144</v>
      </c>
      <c r="E236" s="60"/>
      <c r="F236" s="206" t="s">
        <v>379</v>
      </c>
      <c r="G236" s="60"/>
      <c r="H236" s="60"/>
      <c r="I236" s="153"/>
      <c r="J236" s="60"/>
      <c r="K236" s="60"/>
      <c r="L236" s="58"/>
      <c r="M236" s="195"/>
      <c r="N236" s="39"/>
      <c r="O236" s="39"/>
      <c r="P236" s="39"/>
      <c r="Q236" s="39"/>
      <c r="R236" s="39"/>
      <c r="S236" s="39"/>
      <c r="T236" s="75"/>
      <c r="AT236" s="21" t="s">
        <v>144</v>
      </c>
      <c r="AU236" s="21" t="s">
        <v>80</v>
      </c>
    </row>
    <row r="237" spans="2:65" s="1" customFormat="1" ht="27">
      <c r="B237" s="38"/>
      <c r="C237" s="60"/>
      <c r="D237" s="193" t="s">
        <v>128</v>
      </c>
      <c r="E237" s="60"/>
      <c r="F237" s="194" t="s">
        <v>381</v>
      </c>
      <c r="G237" s="60"/>
      <c r="H237" s="60"/>
      <c r="I237" s="153"/>
      <c r="J237" s="60"/>
      <c r="K237" s="60"/>
      <c r="L237" s="58"/>
      <c r="M237" s="195"/>
      <c r="N237" s="39"/>
      <c r="O237" s="39"/>
      <c r="P237" s="39"/>
      <c r="Q237" s="39"/>
      <c r="R237" s="39"/>
      <c r="S237" s="39"/>
      <c r="T237" s="75"/>
      <c r="AT237" s="21" t="s">
        <v>128</v>
      </c>
      <c r="AU237" s="21" t="s">
        <v>80</v>
      </c>
    </row>
    <row r="238" spans="2:65" s="1" customFormat="1" ht="22.5" customHeight="1">
      <c r="B238" s="38"/>
      <c r="C238" s="196" t="s">
        <v>382</v>
      </c>
      <c r="D238" s="196" t="s">
        <v>135</v>
      </c>
      <c r="E238" s="197" t="s">
        <v>383</v>
      </c>
      <c r="F238" s="198" t="s">
        <v>384</v>
      </c>
      <c r="G238" s="199" t="s">
        <v>125</v>
      </c>
      <c r="H238" s="200">
        <v>1</v>
      </c>
      <c r="I238" s="201"/>
      <c r="J238" s="202">
        <f>ROUND(I238*H238,2)</f>
        <v>0</v>
      </c>
      <c r="K238" s="198" t="s">
        <v>21</v>
      </c>
      <c r="L238" s="58"/>
      <c r="M238" s="203" t="s">
        <v>21</v>
      </c>
      <c r="N238" s="204" t="s">
        <v>43</v>
      </c>
      <c r="O238" s="39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AR238" s="21" t="s">
        <v>127</v>
      </c>
      <c r="AT238" s="21" t="s">
        <v>135</v>
      </c>
      <c r="AU238" s="21" t="s">
        <v>80</v>
      </c>
      <c r="AY238" s="21" t="s">
        <v>121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21" t="s">
        <v>80</v>
      </c>
      <c r="BK238" s="192">
        <f>ROUND(I238*H238,2)</f>
        <v>0</v>
      </c>
      <c r="BL238" s="21" t="s">
        <v>127</v>
      </c>
      <c r="BM238" s="21" t="s">
        <v>385</v>
      </c>
    </row>
    <row r="239" spans="2:65" s="1" customFormat="1" ht="13.5">
      <c r="B239" s="38"/>
      <c r="C239" s="60"/>
      <c r="D239" s="193" t="s">
        <v>144</v>
      </c>
      <c r="E239" s="60"/>
      <c r="F239" s="207" t="s">
        <v>384</v>
      </c>
      <c r="G239" s="60"/>
      <c r="H239" s="60"/>
      <c r="I239" s="153"/>
      <c r="J239" s="60"/>
      <c r="K239" s="60"/>
      <c r="L239" s="58"/>
      <c r="M239" s="195"/>
      <c r="N239" s="39"/>
      <c r="O239" s="39"/>
      <c r="P239" s="39"/>
      <c r="Q239" s="39"/>
      <c r="R239" s="39"/>
      <c r="S239" s="39"/>
      <c r="T239" s="75"/>
      <c r="AT239" s="21" t="s">
        <v>144</v>
      </c>
      <c r="AU239" s="21" t="s">
        <v>80</v>
      </c>
    </row>
    <row r="240" spans="2:65" s="1" customFormat="1" ht="22.5" customHeight="1">
      <c r="B240" s="38"/>
      <c r="C240" s="196" t="s">
        <v>386</v>
      </c>
      <c r="D240" s="196" t="s">
        <v>135</v>
      </c>
      <c r="E240" s="197" t="s">
        <v>387</v>
      </c>
      <c r="F240" s="198" t="s">
        <v>388</v>
      </c>
      <c r="G240" s="199" t="s">
        <v>125</v>
      </c>
      <c r="H240" s="200">
        <v>1</v>
      </c>
      <c r="I240" s="201"/>
      <c r="J240" s="202">
        <f>ROUND(I240*H240,2)</f>
        <v>0</v>
      </c>
      <c r="K240" s="198" t="s">
        <v>21</v>
      </c>
      <c r="L240" s="58"/>
      <c r="M240" s="203" t="s">
        <v>21</v>
      </c>
      <c r="N240" s="204" t="s">
        <v>43</v>
      </c>
      <c r="O240" s="39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AR240" s="21" t="s">
        <v>127</v>
      </c>
      <c r="AT240" s="21" t="s">
        <v>135</v>
      </c>
      <c r="AU240" s="21" t="s">
        <v>80</v>
      </c>
      <c r="AY240" s="21" t="s">
        <v>121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21" t="s">
        <v>80</v>
      </c>
      <c r="BK240" s="192">
        <f>ROUND(I240*H240,2)</f>
        <v>0</v>
      </c>
      <c r="BL240" s="21" t="s">
        <v>127</v>
      </c>
      <c r="BM240" s="21" t="s">
        <v>389</v>
      </c>
    </row>
    <row r="241" spans="2:47" s="1" customFormat="1" ht="13.5">
      <c r="B241" s="38"/>
      <c r="C241" s="60"/>
      <c r="D241" s="205" t="s">
        <v>144</v>
      </c>
      <c r="E241" s="60"/>
      <c r="F241" s="206" t="s">
        <v>388</v>
      </c>
      <c r="G241" s="60"/>
      <c r="H241" s="60"/>
      <c r="I241" s="153"/>
      <c r="J241" s="60"/>
      <c r="K241" s="60"/>
      <c r="L241" s="58"/>
      <c r="M241" s="223"/>
      <c r="N241" s="224"/>
      <c r="O241" s="224"/>
      <c r="P241" s="224"/>
      <c r="Q241" s="224"/>
      <c r="R241" s="224"/>
      <c r="S241" s="224"/>
      <c r="T241" s="225"/>
      <c r="AT241" s="21" t="s">
        <v>144</v>
      </c>
      <c r="AU241" s="21" t="s">
        <v>80</v>
      </c>
    </row>
    <row r="242" spans="2:47" s="1" customFormat="1" ht="6.95" customHeight="1">
      <c r="B242" s="53"/>
      <c r="C242" s="54"/>
      <c r="D242" s="54"/>
      <c r="E242" s="54"/>
      <c r="F242" s="54"/>
      <c r="G242" s="54"/>
      <c r="H242" s="54"/>
      <c r="I242" s="136"/>
      <c r="J242" s="54"/>
      <c r="K242" s="54"/>
      <c r="L242" s="58"/>
    </row>
  </sheetData>
  <sheetProtection password="CC35" sheet="1" objects="1" scenarios="1" formatCells="0" formatColumns="0" formatRows="0" sort="0" autoFilter="0"/>
  <autoFilter ref="C81:K241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86</v>
      </c>
      <c r="G1" s="364" t="s">
        <v>87</v>
      </c>
      <c r="H1" s="364"/>
      <c r="I1" s="112"/>
      <c r="J1" s="111" t="s">
        <v>88</v>
      </c>
      <c r="K1" s="110" t="s">
        <v>89</v>
      </c>
      <c r="L1" s="111" t="s">
        <v>90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21" t="s">
        <v>85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82</v>
      </c>
    </row>
    <row r="4" spans="1:70" ht="36.950000000000003" customHeight="1">
      <c r="B4" s="25"/>
      <c r="C4" s="26"/>
      <c r="D4" s="27" t="s">
        <v>91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22.5" customHeight="1">
      <c r="B7" s="25"/>
      <c r="C7" s="26"/>
      <c r="D7" s="26"/>
      <c r="E7" s="357" t="str">
        <f>'Rekapitulace stavby'!K6</f>
        <v>SOŠ a SOU Nejdek Rekonstrukce vytápěcího zdroje,Strojírenská dílna SOŠ a SOU</v>
      </c>
      <c r="F7" s="358"/>
      <c r="G7" s="358"/>
      <c r="H7" s="358"/>
      <c r="I7" s="114"/>
      <c r="J7" s="26"/>
      <c r="K7" s="28"/>
    </row>
    <row r="8" spans="1:70" s="1" customFormat="1">
      <c r="B8" s="38"/>
      <c r="C8" s="39"/>
      <c r="D8" s="34" t="s">
        <v>92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59" t="s">
        <v>390</v>
      </c>
      <c r="F9" s="360"/>
      <c r="G9" s="360"/>
      <c r="H9" s="360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13.3.2017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tr">
        <f>IF('Rekapitulace stavby'!AN10="","",'Rekapitulace stavby'!AN10)</f>
        <v/>
      </c>
      <c r="K14" s="42"/>
    </row>
    <row r="15" spans="1:70" s="1" customFormat="1" ht="18" customHeight="1">
      <c r="B15" s="38"/>
      <c r="C15" s="39"/>
      <c r="D15" s="39"/>
      <c r="E15" s="32" t="str">
        <f>IF('Rekapitulace stavby'!E11="","",'Rekapitulace stavby'!E11)</f>
        <v xml:space="preserve"> </v>
      </c>
      <c r="F15" s="39"/>
      <c r="G15" s="39"/>
      <c r="H15" s="39"/>
      <c r="I15" s="116" t="s">
        <v>30</v>
      </c>
      <c r="J15" s="32" t="str">
        <f>IF('Rekapitulace stavby'!AN11="","",'Rekapitulace stavby'!AN11)</f>
        <v/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6" t="s">
        <v>28</v>
      </c>
      <c r="J20" s="32" t="s">
        <v>21</v>
      </c>
      <c r="K20" s="42"/>
    </row>
    <row r="21" spans="2:11" s="1" customFormat="1" ht="18" customHeight="1">
      <c r="B21" s="38"/>
      <c r="C21" s="39"/>
      <c r="D21" s="39"/>
      <c r="E21" s="32" t="s">
        <v>34</v>
      </c>
      <c r="F21" s="39"/>
      <c r="G21" s="39"/>
      <c r="H21" s="39"/>
      <c r="I21" s="116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36</v>
      </c>
      <c r="E23" s="39"/>
      <c r="F23" s="39"/>
      <c r="G23" s="39"/>
      <c r="H23" s="39"/>
      <c r="I23" s="115"/>
      <c r="J23" s="39"/>
      <c r="K23" s="42"/>
    </row>
    <row r="24" spans="2:11" s="6" customFormat="1" ht="162.75" customHeight="1">
      <c r="B24" s="118"/>
      <c r="C24" s="119"/>
      <c r="D24" s="119"/>
      <c r="E24" s="326" t="s">
        <v>37</v>
      </c>
      <c r="F24" s="326"/>
      <c r="G24" s="326"/>
      <c r="H24" s="326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ROUND(J79,2)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ROUND(SUM(BE79:BE189), 2)</f>
        <v>0</v>
      </c>
      <c r="G30" s="39"/>
      <c r="H30" s="39"/>
      <c r="I30" s="128">
        <v>0.21</v>
      </c>
      <c r="J30" s="127">
        <f>ROUND(ROUND((SUM(BE79:BE189)),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ROUND(SUM(BF79:BF189), 2)</f>
        <v>0</v>
      </c>
      <c r="G31" s="39"/>
      <c r="H31" s="39"/>
      <c r="I31" s="128">
        <v>0.15</v>
      </c>
      <c r="J31" s="127">
        <f>ROUND(ROUND((SUM(BF79:BF189)),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ROUND(SUM(BG79:BG189),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ROUND(SUM(BH79:BH189),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ROUND(SUM(BI79:BI189),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94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22.5" customHeight="1">
      <c r="B45" s="38"/>
      <c r="C45" s="39"/>
      <c r="D45" s="39"/>
      <c r="E45" s="357" t="str">
        <f>E7</f>
        <v>SOŠ a SOU Nejdek Rekonstrukce vytápěcího zdroje,Strojírenská dílna SOŠ a SOU</v>
      </c>
      <c r="F45" s="358"/>
      <c r="G45" s="358"/>
      <c r="H45" s="358"/>
      <c r="I45" s="115"/>
      <c r="J45" s="39"/>
      <c r="K45" s="42"/>
    </row>
    <row r="46" spans="2:11" s="1" customFormat="1" ht="14.45" customHeight="1">
      <c r="B46" s="38"/>
      <c r="C46" s="34" t="s">
        <v>92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23.25" customHeight="1">
      <c r="B47" s="38"/>
      <c r="C47" s="39"/>
      <c r="D47" s="39"/>
      <c r="E47" s="359" t="str">
        <f>E9</f>
        <v>D.1.4.c. - Elektroinstalace</v>
      </c>
      <c r="F47" s="360"/>
      <c r="G47" s="360"/>
      <c r="H47" s="360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Nejdek</v>
      </c>
      <c r="G49" s="39"/>
      <c r="H49" s="39"/>
      <c r="I49" s="116" t="s">
        <v>25</v>
      </c>
      <c r="J49" s="117" t="str">
        <f>IF(J12="","",J12)</f>
        <v>13.3.2017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 xml:space="preserve"> </v>
      </c>
      <c r="G51" s="39"/>
      <c r="H51" s="39"/>
      <c r="I51" s="116" t="s">
        <v>33</v>
      </c>
      <c r="J51" s="32" t="str">
        <f>E21</f>
        <v>KTS-CZ, s.r.o.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5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95</v>
      </c>
      <c r="D54" s="129"/>
      <c r="E54" s="129"/>
      <c r="F54" s="129"/>
      <c r="G54" s="129"/>
      <c r="H54" s="129"/>
      <c r="I54" s="142"/>
      <c r="J54" s="143" t="s">
        <v>96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97</v>
      </c>
      <c r="D56" s="39"/>
      <c r="E56" s="39"/>
      <c r="F56" s="39"/>
      <c r="G56" s="39"/>
      <c r="H56" s="39"/>
      <c r="I56" s="115"/>
      <c r="J56" s="125">
        <f>J79</f>
        <v>0</v>
      </c>
      <c r="K56" s="42"/>
      <c r="AU56" s="21" t="s">
        <v>98</v>
      </c>
    </row>
    <row r="57" spans="2:47" s="7" customFormat="1" ht="24.95" customHeight="1">
      <c r="B57" s="146"/>
      <c r="C57" s="147"/>
      <c r="D57" s="148" t="s">
        <v>391</v>
      </c>
      <c r="E57" s="149"/>
      <c r="F57" s="149"/>
      <c r="G57" s="149"/>
      <c r="H57" s="149"/>
      <c r="I57" s="150"/>
      <c r="J57" s="151">
        <f>J80</f>
        <v>0</v>
      </c>
      <c r="K57" s="152"/>
    </row>
    <row r="58" spans="2:47" s="11" customFormat="1" ht="19.899999999999999" customHeight="1">
      <c r="B58" s="226"/>
      <c r="C58" s="227"/>
      <c r="D58" s="228" t="s">
        <v>392</v>
      </c>
      <c r="E58" s="229"/>
      <c r="F58" s="229"/>
      <c r="G58" s="229"/>
      <c r="H58" s="229"/>
      <c r="I58" s="230"/>
      <c r="J58" s="231">
        <f>J81</f>
        <v>0</v>
      </c>
      <c r="K58" s="232"/>
    </row>
    <row r="59" spans="2:47" s="11" customFormat="1" ht="19.899999999999999" customHeight="1">
      <c r="B59" s="226"/>
      <c r="C59" s="227"/>
      <c r="D59" s="228" t="s">
        <v>393</v>
      </c>
      <c r="E59" s="229"/>
      <c r="F59" s="229"/>
      <c r="G59" s="229"/>
      <c r="H59" s="229"/>
      <c r="I59" s="230"/>
      <c r="J59" s="231">
        <f>J161</f>
        <v>0</v>
      </c>
      <c r="K59" s="232"/>
    </row>
    <row r="60" spans="2:47" s="1" customFormat="1" ht="21.75" customHeight="1">
      <c r="B60" s="38"/>
      <c r="C60" s="39"/>
      <c r="D60" s="39"/>
      <c r="E60" s="39"/>
      <c r="F60" s="39"/>
      <c r="G60" s="39"/>
      <c r="H60" s="39"/>
      <c r="I60" s="115"/>
      <c r="J60" s="39"/>
      <c r="K60" s="42"/>
    </row>
    <row r="61" spans="2:47" s="1" customFormat="1" ht="6.95" customHeight="1">
      <c r="B61" s="53"/>
      <c r="C61" s="54"/>
      <c r="D61" s="54"/>
      <c r="E61" s="54"/>
      <c r="F61" s="54"/>
      <c r="G61" s="54"/>
      <c r="H61" s="54"/>
      <c r="I61" s="136"/>
      <c r="J61" s="54"/>
      <c r="K61" s="55"/>
    </row>
    <row r="65" spans="2:63" s="1" customFormat="1" ht="6.95" customHeight="1">
      <c r="B65" s="56"/>
      <c r="C65" s="57"/>
      <c r="D65" s="57"/>
      <c r="E65" s="57"/>
      <c r="F65" s="57"/>
      <c r="G65" s="57"/>
      <c r="H65" s="57"/>
      <c r="I65" s="139"/>
      <c r="J65" s="57"/>
      <c r="K65" s="57"/>
      <c r="L65" s="58"/>
    </row>
    <row r="66" spans="2:63" s="1" customFormat="1" ht="36.950000000000003" customHeight="1">
      <c r="B66" s="38"/>
      <c r="C66" s="59" t="s">
        <v>105</v>
      </c>
      <c r="D66" s="60"/>
      <c r="E66" s="60"/>
      <c r="F66" s="60"/>
      <c r="G66" s="60"/>
      <c r="H66" s="60"/>
      <c r="I66" s="153"/>
      <c r="J66" s="60"/>
      <c r="K66" s="60"/>
      <c r="L66" s="58"/>
    </row>
    <row r="67" spans="2:63" s="1" customFormat="1" ht="6.95" customHeight="1">
      <c r="B67" s="38"/>
      <c r="C67" s="60"/>
      <c r="D67" s="60"/>
      <c r="E67" s="60"/>
      <c r="F67" s="60"/>
      <c r="G67" s="60"/>
      <c r="H67" s="60"/>
      <c r="I67" s="153"/>
      <c r="J67" s="60"/>
      <c r="K67" s="60"/>
      <c r="L67" s="58"/>
    </row>
    <row r="68" spans="2:63" s="1" customFormat="1" ht="14.45" customHeight="1">
      <c r="B68" s="38"/>
      <c r="C68" s="62" t="s">
        <v>18</v>
      </c>
      <c r="D68" s="60"/>
      <c r="E68" s="60"/>
      <c r="F68" s="60"/>
      <c r="G68" s="60"/>
      <c r="H68" s="60"/>
      <c r="I68" s="153"/>
      <c r="J68" s="60"/>
      <c r="K68" s="60"/>
      <c r="L68" s="58"/>
    </row>
    <row r="69" spans="2:63" s="1" customFormat="1" ht="22.5" customHeight="1">
      <c r="B69" s="38"/>
      <c r="C69" s="60"/>
      <c r="D69" s="60"/>
      <c r="E69" s="361" t="str">
        <f>E7</f>
        <v>SOŠ a SOU Nejdek Rekonstrukce vytápěcího zdroje,Strojírenská dílna SOŠ a SOU</v>
      </c>
      <c r="F69" s="362"/>
      <c r="G69" s="362"/>
      <c r="H69" s="362"/>
      <c r="I69" s="153"/>
      <c r="J69" s="60"/>
      <c r="K69" s="60"/>
      <c r="L69" s="58"/>
    </row>
    <row r="70" spans="2:63" s="1" customFormat="1" ht="14.45" customHeight="1">
      <c r="B70" s="38"/>
      <c r="C70" s="62" t="s">
        <v>92</v>
      </c>
      <c r="D70" s="60"/>
      <c r="E70" s="60"/>
      <c r="F70" s="60"/>
      <c r="G70" s="60"/>
      <c r="H70" s="60"/>
      <c r="I70" s="153"/>
      <c r="J70" s="60"/>
      <c r="K70" s="60"/>
      <c r="L70" s="58"/>
    </row>
    <row r="71" spans="2:63" s="1" customFormat="1" ht="23.25" customHeight="1">
      <c r="B71" s="38"/>
      <c r="C71" s="60"/>
      <c r="D71" s="60"/>
      <c r="E71" s="337" t="str">
        <f>E9</f>
        <v>D.1.4.c. - Elektroinstalace</v>
      </c>
      <c r="F71" s="363"/>
      <c r="G71" s="363"/>
      <c r="H71" s="363"/>
      <c r="I71" s="153"/>
      <c r="J71" s="60"/>
      <c r="K71" s="60"/>
      <c r="L71" s="58"/>
    </row>
    <row r="72" spans="2:63" s="1" customFormat="1" ht="6.95" customHeight="1">
      <c r="B72" s="38"/>
      <c r="C72" s="60"/>
      <c r="D72" s="60"/>
      <c r="E72" s="60"/>
      <c r="F72" s="60"/>
      <c r="G72" s="60"/>
      <c r="H72" s="60"/>
      <c r="I72" s="153"/>
      <c r="J72" s="60"/>
      <c r="K72" s="60"/>
      <c r="L72" s="58"/>
    </row>
    <row r="73" spans="2:63" s="1" customFormat="1" ht="18" customHeight="1">
      <c r="B73" s="38"/>
      <c r="C73" s="62" t="s">
        <v>23</v>
      </c>
      <c r="D73" s="60"/>
      <c r="E73" s="60"/>
      <c r="F73" s="154" t="str">
        <f>F12</f>
        <v>Nejdek</v>
      </c>
      <c r="G73" s="60"/>
      <c r="H73" s="60"/>
      <c r="I73" s="155" t="s">
        <v>25</v>
      </c>
      <c r="J73" s="70" t="str">
        <f>IF(J12="","",J12)</f>
        <v>13.3.2017</v>
      </c>
      <c r="K73" s="60"/>
      <c r="L73" s="58"/>
    </row>
    <row r="74" spans="2:63" s="1" customFormat="1" ht="6.95" customHeight="1">
      <c r="B74" s="38"/>
      <c r="C74" s="60"/>
      <c r="D74" s="60"/>
      <c r="E74" s="60"/>
      <c r="F74" s="60"/>
      <c r="G74" s="60"/>
      <c r="H74" s="60"/>
      <c r="I74" s="153"/>
      <c r="J74" s="60"/>
      <c r="K74" s="60"/>
      <c r="L74" s="58"/>
    </row>
    <row r="75" spans="2:63" s="1" customFormat="1">
      <c r="B75" s="38"/>
      <c r="C75" s="62" t="s">
        <v>27</v>
      </c>
      <c r="D75" s="60"/>
      <c r="E75" s="60"/>
      <c r="F75" s="154" t="str">
        <f>E15</f>
        <v xml:space="preserve"> </v>
      </c>
      <c r="G75" s="60"/>
      <c r="H75" s="60"/>
      <c r="I75" s="155" t="s">
        <v>33</v>
      </c>
      <c r="J75" s="154" t="str">
        <f>E21</f>
        <v>KTS-CZ, s.r.o.</v>
      </c>
      <c r="K75" s="60"/>
      <c r="L75" s="58"/>
    </row>
    <row r="76" spans="2:63" s="1" customFormat="1" ht="14.45" customHeight="1">
      <c r="B76" s="38"/>
      <c r="C76" s="62" t="s">
        <v>31</v>
      </c>
      <c r="D76" s="60"/>
      <c r="E76" s="60"/>
      <c r="F76" s="154" t="str">
        <f>IF(E18="","",E18)</f>
        <v/>
      </c>
      <c r="G76" s="60"/>
      <c r="H76" s="60"/>
      <c r="I76" s="153"/>
      <c r="J76" s="60"/>
      <c r="K76" s="60"/>
      <c r="L76" s="58"/>
    </row>
    <row r="77" spans="2:63" s="1" customFormat="1" ht="10.35" customHeight="1">
      <c r="B77" s="38"/>
      <c r="C77" s="60"/>
      <c r="D77" s="60"/>
      <c r="E77" s="60"/>
      <c r="F77" s="60"/>
      <c r="G77" s="60"/>
      <c r="H77" s="60"/>
      <c r="I77" s="153"/>
      <c r="J77" s="60"/>
      <c r="K77" s="60"/>
      <c r="L77" s="58"/>
    </row>
    <row r="78" spans="2:63" s="8" customFormat="1" ht="29.25" customHeight="1">
      <c r="B78" s="156"/>
      <c r="C78" s="157" t="s">
        <v>106</v>
      </c>
      <c r="D78" s="158" t="s">
        <v>57</v>
      </c>
      <c r="E78" s="158" t="s">
        <v>53</v>
      </c>
      <c r="F78" s="158" t="s">
        <v>107</v>
      </c>
      <c r="G78" s="158" t="s">
        <v>108</v>
      </c>
      <c r="H78" s="158" t="s">
        <v>109</v>
      </c>
      <c r="I78" s="159" t="s">
        <v>110</v>
      </c>
      <c r="J78" s="158" t="s">
        <v>96</v>
      </c>
      <c r="K78" s="160" t="s">
        <v>111</v>
      </c>
      <c r="L78" s="161"/>
      <c r="M78" s="78" t="s">
        <v>112</v>
      </c>
      <c r="N78" s="79" t="s">
        <v>42</v>
      </c>
      <c r="O78" s="79" t="s">
        <v>113</v>
      </c>
      <c r="P78" s="79" t="s">
        <v>114</v>
      </c>
      <c r="Q78" s="79" t="s">
        <v>115</v>
      </c>
      <c r="R78" s="79" t="s">
        <v>116</v>
      </c>
      <c r="S78" s="79" t="s">
        <v>117</v>
      </c>
      <c r="T78" s="80" t="s">
        <v>118</v>
      </c>
    </row>
    <row r="79" spans="2:63" s="1" customFormat="1" ht="29.25" customHeight="1">
      <c r="B79" s="38"/>
      <c r="C79" s="84" t="s">
        <v>97</v>
      </c>
      <c r="D79" s="60"/>
      <c r="E79" s="60"/>
      <c r="F79" s="60"/>
      <c r="G79" s="60"/>
      <c r="H79" s="60"/>
      <c r="I79" s="153"/>
      <c r="J79" s="162">
        <f>BK79</f>
        <v>0</v>
      </c>
      <c r="K79" s="60"/>
      <c r="L79" s="58"/>
      <c r="M79" s="81"/>
      <c r="N79" s="82"/>
      <c r="O79" s="82"/>
      <c r="P79" s="163">
        <f>P80</f>
        <v>0</v>
      </c>
      <c r="Q79" s="82"/>
      <c r="R79" s="163">
        <f>R80</f>
        <v>5.4826E-2</v>
      </c>
      <c r="S79" s="82"/>
      <c r="T79" s="164">
        <f>T80</f>
        <v>0</v>
      </c>
      <c r="AT79" s="21" t="s">
        <v>71</v>
      </c>
      <c r="AU79" s="21" t="s">
        <v>98</v>
      </c>
      <c r="BK79" s="165">
        <f>BK80</f>
        <v>0</v>
      </c>
    </row>
    <row r="80" spans="2:63" s="9" customFormat="1" ht="37.35" customHeight="1">
      <c r="B80" s="166"/>
      <c r="C80" s="167"/>
      <c r="D80" s="233" t="s">
        <v>71</v>
      </c>
      <c r="E80" s="234" t="s">
        <v>122</v>
      </c>
      <c r="F80" s="234" t="s">
        <v>394</v>
      </c>
      <c r="G80" s="167"/>
      <c r="H80" s="167"/>
      <c r="I80" s="170"/>
      <c r="J80" s="235">
        <f>BK80</f>
        <v>0</v>
      </c>
      <c r="K80" s="167"/>
      <c r="L80" s="172"/>
      <c r="M80" s="173"/>
      <c r="N80" s="174"/>
      <c r="O80" s="174"/>
      <c r="P80" s="175">
        <f>P81+P161</f>
        <v>0</v>
      </c>
      <c r="Q80" s="174"/>
      <c r="R80" s="175">
        <f>R81+R161</f>
        <v>5.4826E-2</v>
      </c>
      <c r="S80" s="174"/>
      <c r="T80" s="176">
        <f>T81+T161</f>
        <v>0</v>
      </c>
      <c r="AR80" s="177" t="s">
        <v>134</v>
      </c>
      <c r="AT80" s="178" t="s">
        <v>71</v>
      </c>
      <c r="AU80" s="178" t="s">
        <v>72</v>
      </c>
      <c r="AY80" s="177" t="s">
        <v>121</v>
      </c>
      <c r="BK80" s="179">
        <f>BK81+BK161</f>
        <v>0</v>
      </c>
    </row>
    <row r="81" spans="2:65" s="9" customFormat="1" ht="19.899999999999999" customHeight="1">
      <c r="B81" s="166"/>
      <c r="C81" s="167"/>
      <c r="D81" s="168" t="s">
        <v>71</v>
      </c>
      <c r="E81" s="236" t="s">
        <v>395</v>
      </c>
      <c r="F81" s="236" t="s">
        <v>396</v>
      </c>
      <c r="G81" s="167"/>
      <c r="H81" s="167"/>
      <c r="I81" s="170"/>
      <c r="J81" s="237">
        <f>BK81</f>
        <v>0</v>
      </c>
      <c r="K81" s="167"/>
      <c r="L81" s="172"/>
      <c r="M81" s="173"/>
      <c r="N81" s="174"/>
      <c r="O81" s="174"/>
      <c r="P81" s="175">
        <f>SUM(P82:P160)</f>
        <v>0</v>
      </c>
      <c r="Q81" s="174"/>
      <c r="R81" s="175">
        <f>SUM(R82:R160)</f>
        <v>5.0200000000000002E-3</v>
      </c>
      <c r="S81" s="174"/>
      <c r="T81" s="176">
        <f>SUM(T82:T160)</f>
        <v>0</v>
      </c>
      <c r="AR81" s="177" t="s">
        <v>134</v>
      </c>
      <c r="AT81" s="178" t="s">
        <v>71</v>
      </c>
      <c r="AU81" s="178" t="s">
        <v>80</v>
      </c>
      <c r="AY81" s="177" t="s">
        <v>121</v>
      </c>
      <c r="BK81" s="179">
        <f>SUM(BK82:BK160)</f>
        <v>0</v>
      </c>
    </row>
    <row r="82" spans="2:65" s="1" customFormat="1" ht="22.5" customHeight="1">
      <c r="B82" s="38"/>
      <c r="C82" s="196" t="s">
        <v>80</v>
      </c>
      <c r="D82" s="196" t="s">
        <v>135</v>
      </c>
      <c r="E82" s="197" t="s">
        <v>397</v>
      </c>
      <c r="F82" s="198" t="s">
        <v>398</v>
      </c>
      <c r="G82" s="199" t="s">
        <v>185</v>
      </c>
      <c r="H82" s="200">
        <v>1</v>
      </c>
      <c r="I82" s="201"/>
      <c r="J82" s="202">
        <f>ROUND(I82*H82,2)</f>
        <v>0</v>
      </c>
      <c r="K82" s="198" t="s">
        <v>21</v>
      </c>
      <c r="L82" s="58"/>
      <c r="M82" s="203" t="s">
        <v>21</v>
      </c>
      <c r="N82" s="204" t="s">
        <v>43</v>
      </c>
      <c r="O82" s="39"/>
      <c r="P82" s="190">
        <f>O82*H82</f>
        <v>0</v>
      </c>
      <c r="Q82" s="190">
        <v>0</v>
      </c>
      <c r="R82" s="190">
        <f>Q82*H82</f>
        <v>0</v>
      </c>
      <c r="S82" s="190">
        <v>0</v>
      </c>
      <c r="T82" s="191">
        <f>S82*H82</f>
        <v>0</v>
      </c>
      <c r="AR82" s="21" t="s">
        <v>399</v>
      </c>
      <c r="AT82" s="21" t="s">
        <v>135</v>
      </c>
      <c r="AU82" s="21" t="s">
        <v>82</v>
      </c>
      <c r="AY82" s="21" t="s">
        <v>121</v>
      </c>
      <c r="BE82" s="192">
        <f>IF(N82="základní",J82,0)</f>
        <v>0</v>
      </c>
      <c r="BF82" s="192">
        <f>IF(N82="snížená",J82,0)</f>
        <v>0</v>
      </c>
      <c r="BG82" s="192">
        <f>IF(N82="zákl. přenesená",J82,0)</f>
        <v>0</v>
      </c>
      <c r="BH82" s="192">
        <f>IF(N82="sníž. přenesená",J82,0)</f>
        <v>0</v>
      </c>
      <c r="BI82" s="192">
        <f>IF(N82="nulová",J82,0)</f>
        <v>0</v>
      </c>
      <c r="BJ82" s="21" t="s">
        <v>80</v>
      </c>
      <c r="BK82" s="192">
        <f>ROUND(I82*H82,2)</f>
        <v>0</v>
      </c>
      <c r="BL82" s="21" t="s">
        <v>399</v>
      </c>
      <c r="BM82" s="21" t="s">
        <v>400</v>
      </c>
    </row>
    <row r="83" spans="2:65" s="1" customFormat="1" ht="31.5" customHeight="1">
      <c r="B83" s="38"/>
      <c r="C83" s="180" t="s">
        <v>82</v>
      </c>
      <c r="D83" s="180" t="s">
        <v>122</v>
      </c>
      <c r="E83" s="181" t="s">
        <v>401</v>
      </c>
      <c r="F83" s="182" t="s">
        <v>402</v>
      </c>
      <c r="G83" s="183" t="s">
        <v>142</v>
      </c>
      <c r="H83" s="184">
        <v>1</v>
      </c>
      <c r="I83" s="185"/>
      <c r="J83" s="186">
        <f>ROUND(I83*H83,2)</f>
        <v>0</v>
      </c>
      <c r="K83" s="182" t="s">
        <v>21</v>
      </c>
      <c r="L83" s="187"/>
      <c r="M83" s="188" t="s">
        <v>21</v>
      </c>
      <c r="N83" s="189" t="s">
        <v>43</v>
      </c>
      <c r="O83" s="39"/>
      <c r="P83" s="190">
        <f>O83*H83</f>
        <v>0</v>
      </c>
      <c r="Q83" s="190">
        <v>0</v>
      </c>
      <c r="R83" s="190">
        <f>Q83*H83</f>
        <v>0</v>
      </c>
      <c r="S83" s="190">
        <v>0</v>
      </c>
      <c r="T83" s="191">
        <f>S83*H83</f>
        <v>0</v>
      </c>
      <c r="AR83" s="21" t="s">
        <v>153</v>
      </c>
      <c r="AT83" s="21" t="s">
        <v>122</v>
      </c>
      <c r="AU83" s="21" t="s">
        <v>82</v>
      </c>
      <c r="AY83" s="21" t="s">
        <v>121</v>
      </c>
      <c r="BE83" s="192">
        <f>IF(N83="základní",J83,0)</f>
        <v>0</v>
      </c>
      <c r="BF83" s="192">
        <f>IF(N83="snížená",J83,0)</f>
        <v>0</v>
      </c>
      <c r="BG83" s="192">
        <f>IF(N83="zákl. přenesená",J83,0)</f>
        <v>0</v>
      </c>
      <c r="BH83" s="192">
        <f>IF(N83="sníž. přenesená",J83,0)</f>
        <v>0</v>
      </c>
      <c r="BI83" s="192">
        <f>IF(N83="nulová",J83,0)</f>
        <v>0</v>
      </c>
      <c r="BJ83" s="21" t="s">
        <v>80</v>
      </c>
      <c r="BK83" s="192">
        <f>ROUND(I83*H83,2)</f>
        <v>0</v>
      </c>
      <c r="BL83" s="21" t="s">
        <v>132</v>
      </c>
      <c r="BM83" s="21" t="s">
        <v>403</v>
      </c>
    </row>
    <row r="84" spans="2:65" s="1" customFormat="1" ht="27">
      <c r="B84" s="38"/>
      <c r="C84" s="60"/>
      <c r="D84" s="193" t="s">
        <v>128</v>
      </c>
      <c r="E84" s="60"/>
      <c r="F84" s="194" t="s">
        <v>404</v>
      </c>
      <c r="G84" s="60"/>
      <c r="H84" s="60"/>
      <c r="I84" s="153"/>
      <c r="J84" s="60"/>
      <c r="K84" s="60"/>
      <c r="L84" s="58"/>
      <c r="M84" s="195"/>
      <c r="N84" s="39"/>
      <c r="O84" s="39"/>
      <c r="P84" s="39"/>
      <c r="Q84" s="39"/>
      <c r="R84" s="39"/>
      <c r="S84" s="39"/>
      <c r="T84" s="75"/>
      <c r="AT84" s="21" t="s">
        <v>128</v>
      </c>
      <c r="AU84" s="21" t="s">
        <v>82</v>
      </c>
    </row>
    <row r="85" spans="2:65" s="1" customFormat="1" ht="22.5" customHeight="1">
      <c r="B85" s="38"/>
      <c r="C85" s="196" t="s">
        <v>134</v>
      </c>
      <c r="D85" s="196" t="s">
        <v>135</v>
      </c>
      <c r="E85" s="197" t="s">
        <v>405</v>
      </c>
      <c r="F85" s="198" t="s">
        <v>406</v>
      </c>
      <c r="G85" s="199" t="s">
        <v>185</v>
      </c>
      <c r="H85" s="200">
        <v>3</v>
      </c>
      <c r="I85" s="201"/>
      <c r="J85" s="202">
        <f>ROUND(I85*H85,2)</f>
        <v>0</v>
      </c>
      <c r="K85" s="198" t="s">
        <v>161</v>
      </c>
      <c r="L85" s="58"/>
      <c r="M85" s="203" t="s">
        <v>21</v>
      </c>
      <c r="N85" s="204" t="s">
        <v>43</v>
      </c>
      <c r="O85" s="39"/>
      <c r="P85" s="190">
        <f>O85*H85</f>
        <v>0</v>
      </c>
      <c r="Q85" s="190">
        <v>0</v>
      </c>
      <c r="R85" s="190">
        <f>Q85*H85</f>
        <v>0</v>
      </c>
      <c r="S85" s="190">
        <v>0</v>
      </c>
      <c r="T85" s="191">
        <f>S85*H85</f>
        <v>0</v>
      </c>
      <c r="AR85" s="21" t="s">
        <v>132</v>
      </c>
      <c r="AT85" s="21" t="s">
        <v>135</v>
      </c>
      <c r="AU85" s="21" t="s">
        <v>82</v>
      </c>
      <c r="AY85" s="21" t="s">
        <v>121</v>
      </c>
      <c r="BE85" s="192">
        <f>IF(N85="základní",J85,0)</f>
        <v>0</v>
      </c>
      <c r="BF85" s="192">
        <f>IF(N85="snížená",J85,0)</f>
        <v>0</v>
      </c>
      <c r="BG85" s="192">
        <f>IF(N85="zákl. přenesená",J85,0)</f>
        <v>0</v>
      </c>
      <c r="BH85" s="192">
        <f>IF(N85="sníž. přenesená",J85,0)</f>
        <v>0</v>
      </c>
      <c r="BI85" s="192">
        <f>IF(N85="nulová",J85,0)</f>
        <v>0</v>
      </c>
      <c r="BJ85" s="21" t="s">
        <v>80</v>
      </c>
      <c r="BK85" s="192">
        <f>ROUND(I85*H85,2)</f>
        <v>0</v>
      </c>
      <c r="BL85" s="21" t="s">
        <v>132</v>
      </c>
      <c r="BM85" s="21" t="s">
        <v>407</v>
      </c>
    </row>
    <row r="86" spans="2:65" s="1" customFormat="1" ht="27">
      <c r="B86" s="38"/>
      <c r="C86" s="60"/>
      <c r="D86" s="205" t="s">
        <v>144</v>
      </c>
      <c r="E86" s="60"/>
      <c r="F86" s="206" t="s">
        <v>408</v>
      </c>
      <c r="G86" s="60"/>
      <c r="H86" s="60"/>
      <c r="I86" s="153"/>
      <c r="J86" s="60"/>
      <c r="K86" s="60"/>
      <c r="L86" s="58"/>
      <c r="M86" s="195"/>
      <c r="N86" s="39"/>
      <c r="O86" s="39"/>
      <c r="P86" s="39"/>
      <c r="Q86" s="39"/>
      <c r="R86" s="39"/>
      <c r="S86" s="39"/>
      <c r="T86" s="75"/>
      <c r="AT86" s="21" t="s">
        <v>144</v>
      </c>
      <c r="AU86" s="21" t="s">
        <v>82</v>
      </c>
    </row>
    <row r="87" spans="2:65" s="10" customFormat="1" ht="13.5">
      <c r="B87" s="209"/>
      <c r="C87" s="210"/>
      <c r="D87" s="205" t="s">
        <v>328</v>
      </c>
      <c r="E87" s="220" t="s">
        <v>21</v>
      </c>
      <c r="F87" s="221" t="s">
        <v>409</v>
      </c>
      <c r="G87" s="210"/>
      <c r="H87" s="222">
        <v>1</v>
      </c>
      <c r="I87" s="214"/>
      <c r="J87" s="210"/>
      <c r="K87" s="210"/>
      <c r="L87" s="215"/>
      <c r="M87" s="216"/>
      <c r="N87" s="217"/>
      <c r="O87" s="217"/>
      <c r="P87" s="217"/>
      <c r="Q87" s="217"/>
      <c r="R87" s="217"/>
      <c r="S87" s="217"/>
      <c r="T87" s="218"/>
      <c r="AT87" s="219" t="s">
        <v>328</v>
      </c>
      <c r="AU87" s="219" t="s">
        <v>82</v>
      </c>
      <c r="AV87" s="10" t="s">
        <v>82</v>
      </c>
      <c r="AW87" s="10" t="s">
        <v>35</v>
      </c>
      <c r="AX87" s="10" t="s">
        <v>72</v>
      </c>
      <c r="AY87" s="219" t="s">
        <v>121</v>
      </c>
    </row>
    <row r="88" spans="2:65" s="10" customFormat="1" ht="13.5">
      <c r="B88" s="209"/>
      <c r="C88" s="210"/>
      <c r="D88" s="193" t="s">
        <v>328</v>
      </c>
      <c r="E88" s="211" t="s">
        <v>21</v>
      </c>
      <c r="F88" s="212" t="s">
        <v>410</v>
      </c>
      <c r="G88" s="210"/>
      <c r="H88" s="213">
        <v>2</v>
      </c>
      <c r="I88" s="214"/>
      <c r="J88" s="210"/>
      <c r="K88" s="210"/>
      <c r="L88" s="215"/>
      <c r="M88" s="216"/>
      <c r="N88" s="217"/>
      <c r="O88" s="217"/>
      <c r="P88" s="217"/>
      <c r="Q88" s="217"/>
      <c r="R88" s="217"/>
      <c r="S88" s="217"/>
      <c r="T88" s="218"/>
      <c r="AT88" s="219" t="s">
        <v>328</v>
      </c>
      <c r="AU88" s="219" t="s">
        <v>82</v>
      </c>
      <c r="AV88" s="10" t="s">
        <v>82</v>
      </c>
      <c r="AW88" s="10" t="s">
        <v>35</v>
      </c>
      <c r="AX88" s="10" t="s">
        <v>72</v>
      </c>
      <c r="AY88" s="219" t="s">
        <v>121</v>
      </c>
    </row>
    <row r="89" spans="2:65" s="1" customFormat="1" ht="22.5" customHeight="1">
      <c r="B89" s="38"/>
      <c r="C89" s="180" t="s">
        <v>132</v>
      </c>
      <c r="D89" s="180" t="s">
        <v>122</v>
      </c>
      <c r="E89" s="181" t="s">
        <v>411</v>
      </c>
      <c r="F89" s="182" t="s">
        <v>412</v>
      </c>
      <c r="G89" s="183" t="s">
        <v>142</v>
      </c>
      <c r="H89" s="184">
        <v>1</v>
      </c>
      <c r="I89" s="185"/>
      <c r="J89" s="186">
        <f>ROUND(I89*H89,2)</f>
        <v>0</v>
      </c>
      <c r="K89" s="182" t="s">
        <v>21</v>
      </c>
      <c r="L89" s="187"/>
      <c r="M89" s="188" t="s">
        <v>21</v>
      </c>
      <c r="N89" s="189" t="s">
        <v>43</v>
      </c>
      <c r="O89" s="39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AR89" s="21" t="s">
        <v>153</v>
      </c>
      <c r="AT89" s="21" t="s">
        <v>122</v>
      </c>
      <c r="AU89" s="21" t="s">
        <v>82</v>
      </c>
      <c r="AY89" s="21" t="s">
        <v>121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21" t="s">
        <v>80</v>
      </c>
      <c r="BK89" s="192">
        <f>ROUND(I89*H89,2)</f>
        <v>0</v>
      </c>
      <c r="BL89" s="21" t="s">
        <v>132</v>
      </c>
      <c r="BM89" s="21" t="s">
        <v>413</v>
      </c>
    </row>
    <row r="90" spans="2:65" s="1" customFormat="1" ht="67.5">
      <c r="B90" s="38"/>
      <c r="C90" s="60"/>
      <c r="D90" s="193" t="s">
        <v>128</v>
      </c>
      <c r="E90" s="60"/>
      <c r="F90" s="194" t="s">
        <v>414</v>
      </c>
      <c r="G90" s="60"/>
      <c r="H90" s="60"/>
      <c r="I90" s="153"/>
      <c r="J90" s="60"/>
      <c r="K90" s="60"/>
      <c r="L90" s="58"/>
      <c r="M90" s="195"/>
      <c r="N90" s="39"/>
      <c r="O90" s="39"/>
      <c r="P90" s="39"/>
      <c r="Q90" s="39"/>
      <c r="R90" s="39"/>
      <c r="S90" s="39"/>
      <c r="T90" s="75"/>
      <c r="AT90" s="21" t="s">
        <v>128</v>
      </c>
      <c r="AU90" s="21" t="s">
        <v>82</v>
      </c>
    </row>
    <row r="91" spans="2:65" s="1" customFormat="1" ht="22.5" customHeight="1">
      <c r="B91" s="38"/>
      <c r="C91" s="196" t="s">
        <v>146</v>
      </c>
      <c r="D91" s="196" t="s">
        <v>135</v>
      </c>
      <c r="E91" s="197" t="s">
        <v>415</v>
      </c>
      <c r="F91" s="198" t="s">
        <v>416</v>
      </c>
      <c r="G91" s="199" t="s">
        <v>185</v>
      </c>
      <c r="H91" s="200">
        <v>3</v>
      </c>
      <c r="I91" s="201"/>
      <c r="J91" s="202">
        <f>ROUND(I91*H91,2)</f>
        <v>0</v>
      </c>
      <c r="K91" s="198" t="s">
        <v>161</v>
      </c>
      <c r="L91" s="58"/>
      <c r="M91" s="203" t="s">
        <v>21</v>
      </c>
      <c r="N91" s="204" t="s">
        <v>43</v>
      </c>
      <c r="O91" s="39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AR91" s="21" t="s">
        <v>132</v>
      </c>
      <c r="AT91" s="21" t="s">
        <v>135</v>
      </c>
      <c r="AU91" s="21" t="s">
        <v>82</v>
      </c>
      <c r="AY91" s="21" t="s">
        <v>121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21" t="s">
        <v>80</v>
      </c>
      <c r="BK91" s="192">
        <f>ROUND(I91*H91,2)</f>
        <v>0</v>
      </c>
      <c r="BL91" s="21" t="s">
        <v>132</v>
      </c>
      <c r="BM91" s="21" t="s">
        <v>417</v>
      </c>
    </row>
    <row r="92" spans="2:65" s="1" customFormat="1" ht="13.5">
      <c r="B92" s="38"/>
      <c r="C92" s="60"/>
      <c r="D92" s="193" t="s">
        <v>144</v>
      </c>
      <c r="E92" s="60"/>
      <c r="F92" s="207" t="s">
        <v>418</v>
      </c>
      <c r="G92" s="60"/>
      <c r="H92" s="60"/>
      <c r="I92" s="153"/>
      <c r="J92" s="60"/>
      <c r="K92" s="60"/>
      <c r="L92" s="58"/>
      <c r="M92" s="195"/>
      <c r="N92" s="39"/>
      <c r="O92" s="39"/>
      <c r="P92" s="39"/>
      <c r="Q92" s="39"/>
      <c r="R92" s="39"/>
      <c r="S92" s="39"/>
      <c r="T92" s="75"/>
      <c r="AT92" s="21" t="s">
        <v>144</v>
      </c>
      <c r="AU92" s="21" t="s">
        <v>82</v>
      </c>
    </row>
    <row r="93" spans="2:65" s="1" customFormat="1" ht="22.5" customHeight="1">
      <c r="B93" s="38"/>
      <c r="C93" s="180" t="s">
        <v>143</v>
      </c>
      <c r="D93" s="180" t="s">
        <v>122</v>
      </c>
      <c r="E93" s="181" t="s">
        <v>419</v>
      </c>
      <c r="F93" s="182" t="s">
        <v>420</v>
      </c>
      <c r="G93" s="183" t="s">
        <v>142</v>
      </c>
      <c r="H93" s="184">
        <v>1</v>
      </c>
      <c r="I93" s="185"/>
      <c r="J93" s="186">
        <f>ROUND(I93*H93,2)</f>
        <v>0</v>
      </c>
      <c r="K93" s="182" t="s">
        <v>21</v>
      </c>
      <c r="L93" s="187"/>
      <c r="M93" s="188" t="s">
        <v>21</v>
      </c>
      <c r="N93" s="189" t="s">
        <v>43</v>
      </c>
      <c r="O93" s="39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AR93" s="21" t="s">
        <v>153</v>
      </c>
      <c r="AT93" s="21" t="s">
        <v>122</v>
      </c>
      <c r="AU93" s="21" t="s">
        <v>82</v>
      </c>
      <c r="AY93" s="21" t="s">
        <v>121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21" t="s">
        <v>80</v>
      </c>
      <c r="BK93" s="192">
        <f>ROUND(I93*H93,2)</f>
        <v>0</v>
      </c>
      <c r="BL93" s="21" t="s">
        <v>132</v>
      </c>
      <c r="BM93" s="21" t="s">
        <v>421</v>
      </c>
    </row>
    <row r="94" spans="2:65" s="1" customFormat="1" ht="13.5">
      <c r="B94" s="38"/>
      <c r="C94" s="60"/>
      <c r="D94" s="193" t="s">
        <v>144</v>
      </c>
      <c r="E94" s="60"/>
      <c r="F94" s="207" t="s">
        <v>420</v>
      </c>
      <c r="G94" s="60"/>
      <c r="H94" s="60"/>
      <c r="I94" s="153"/>
      <c r="J94" s="60"/>
      <c r="K94" s="60"/>
      <c r="L94" s="58"/>
      <c r="M94" s="195"/>
      <c r="N94" s="39"/>
      <c r="O94" s="39"/>
      <c r="P94" s="39"/>
      <c r="Q94" s="39"/>
      <c r="R94" s="39"/>
      <c r="S94" s="39"/>
      <c r="T94" s="75"/>
      <c r="AT94" s="21" t="s">
        <v>144</v>
      </c>
      <c r="AU94" s="21" t="s">
        <v>82</v>
      </c>
    </row>
    <row r="95" spans="2:65" s="1" customFormat="1" ht="22.5" customHeight="1">
      <c r="B95" s="38"/>
      <c r="C95" s="180" t="s">
        <v>157</v>
      </c>
      <c r="D95" s="180" t="s">
        <v>122</v>
      </c>
      <c r="E95" s="181" t="s">
        <v>422</v>
      </c>
      <c r="F95" s="182" t="s">
        <v>420</v>
      </c>
      <c r="G95" s="183" t="s">
        <v>142</v>
      </c>
      <c r="H95" s="184">
        <v>2</v>
      </c>
      <c r="I95" s="185"/>
      <c r="J95" s="186">
        <f>ROUND(I95*H95,2)</f>
        <v>0</v>
      </c>
      <c r="K95" s="182" t="s">
        <v>21</v>
      </c>
      <c r="L95" s="187"/>
      <c r="M95" s="188" t="s">
        <v>21</v>
      </c>
      <c r="N95" s="189" t="s">
        <v>43</v>
      </c>
      <c r="O95" s="39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AR95" s="21" t="s">
        <v>153</v>
      </c>
      <c r="AT95" s="21" t="s">
        <v>122</v>
      </c>
      <c r="AU95" s="21" t="s">
        <v>82</v>
      </c>
      <c r="AY95" s="21" t="s">
        <v>121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21" t="s">
        <v>80</v>
      </c>
      <c r="BK95" s="192">
        <f>ROUND(I95*H95,2)</f>
        <v>0</v>
      </c>
      <c r="BL95" s="21" t="s">
        <v>132</v>
      </c>
      <c r="BM95" s="21" t="s">
        <v>423</v>
      </c>
    </row>
    <row r="96" spans="2:65" s="1" customFormat="1" ht="13.5">
      <c r="B96" s="38"/>
      <c r="C96" s="60"/>
      <c r="D96" s="193" t="s">
        <v>144</v>
      </c>
      <c r="E96" s="60"/>
      <c r="F96" s="207" t="s">
        <v>420</v>
      </c>
      <c r="G96" s="60"/>
      <c r="H96" s="60"/>
      <c r="I96" s="153"/>
      <c r="J96" s="60"/>
      <c r="K96" s="60"/>
      <c r="L96" s="58"/>
      <c r="M96" s="195"/>
      <c r="N96" s="39"/>
      <c r="O96" s="39"/>
      <c r="P96" s="39"/>
      <c r="Q96" s="39"/>
      <c r="R96" s="39"/>
      <c r="S96" s="39"/>
      <c r="T96" s="75"/>
      <c r="AT96" s="21" t="s">
        <v>144</v>
      </c>
      <c r="AU96" s="21" t="s">
        <v>82</v>
      </c>
    </row>
    <row r="97" spans="2:65" s="1" customFormat="1" ht="22.5" customHeight="1">
      <c r="B97" s="38"/>
      <c r="C97" s="196" t="s">
        <v>153</v>
      </c>
      <c r="D97" s="196" t="s">
        <v>135</v>
      </c>
      <c r="E97" s="197" t="s">
        <v>424</v>
      </c>
      <c r="F97" s="198" t="s">
        <v>425</v>
      </c>
      <c r="G97" s="199" t="s">
        <v>185</v>
      </c>
      <c r="H97" s="200">
        <v>2</v>
      </c>
      <c r="I97" s="201"/>
      <c r="J97" s="202">
        <f>ROUND(I97*H97,2)</f>
        <v>0</v>
      </c>
      <c r="K97" s="198" t="s">
        <v>161</v>
      </c>
      <c r="L97" s="58"/>
      <c r="M97" s="203" t="s">
        <v>21</v>
      </c>
      <c r="N97" s="204" t="s">
        <v>43</v>
      </c>
      <c r="O97" s="39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AR97" s="21" t="s">
        <v>132</v>
      </c>
      <c r="AT97" s="21" t="s">
        <v>135</v>
      </c>
      <c r="AU97" s="21" t="s">
        <v>82</v>
      </c>
      <c r="AY97" s="21" t="s">
        <v>121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21" t="s">
        <v>80</v>
      </c>
      <c r="BK97" s="192">
        <f>ROUND(I97*H97,2)</f>
        <v>0</v>
      </c>
      <c r="BL97" s="21" t="s">
        <v>132</v>
      </c>
      <c r="BM97" s="21" t="s">
        <v>426</v>
      </c>
    </row>
    <row r="98" spans="2:65" s="1" customFormat="1" ht="22.5" customHeight="1">
      <c r="B98" s="38"/>
      <c r="C98" s="180" t="s">
        <v>169</v>
      </c>
      <c r="D98" s="180" t="s">
        <v>122</v>
      </c>
      <c r="E98" s="181" t="s">
        <v>427</v>
      </c>
      <c r="F98" s="182" t="s">
        <v>428</v>
      </c>
      <c r="G98" s="183" t="s">
        <v>142</v>
      </c>
      <c r="H98" s="184">
        <v>2</v>
      </c>
      <c r="I98" s="185"/>
      <c r="J98" s="186">
        <f>ROUND(I98*H98,2)</f>
        <v>0</v>
      </c>
      <c r="K98" s="182" t="s">
        <v>21</v>
      </c>
      <c r="L98" s="187"/>
      <c r="M98" s="188" t="s">
        <v>21</v>
      </c>
      <c r="N98" s="189" t="s">
        <v>43</v>
      </c>
      <c r="O98" s="39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AR98" s="21" t="s">
        <v>153</v>
      </c>
      <c r="AT98" s="21" t="s">
        <v>122</v>
      </c>
      <c r="AU98" s="21" t="s">
        <v>82</v>
      </c>
      <c r="AY98" s="21" t="s">
        <v>121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21" t="s">
        <v>80</v>
      </c>
      <c r="BK98" s="192">
        <f>ROUND(I98*H98,2)</f>
        <v>0</v>
      </c>
      <c r="BL98" s="21" t="s">
        <v>132</v>
      </c>
      <c r="BM98" s="21" t="s">
        <v>429</v>
      </c>
    </row>
    <row r="99" spans="2:65" s="1" customFormat="1" ht="13.5">
      <c r="B99" s="38"/>
      <c r="C99" s="60"/>
      <c r="D99" s="193" t="s">
        <v>144</v>
      </c>
      <c r="E99" s="60"/>
      <c r="F99" s="207" t="s">
        <v>428</v>
      </c>
      <c r="G99" s="60"/>
      <c r="H99" s="60"/>
      <c r="I99" s="153"/>
      <c r="J99" s="60"/>
      <c r="K99" s="60"/>
      <c r="L99" s="58"/>
      <c r="M99" s="195"/>
      <c r="N99" s="39"/>
      <c r="O99" s="39"/>
      <c r="P99" s="39"/>
      <c r="Q99" s="39"/>
      <c r="R99" s="39"/>
      <c r="S99" s="39"/>
      <c r="T99" s="75"/>
      <c r="AT99" s="21" t="s">
        <v>144</v>
      </c>
      <c r="AU99" s="21" t="s">
        <v>82</v>
      </c>
    </row>
    <row r="100" spans="2:65" s="1" customFormat="1" ht="22.5" customHeight="1">
      <c r="B100" s="38"/>
      <c r="C100" s="196" t="s">
        <v>174</v>
      </c>
      <c r="D100" s="196" t="s">
        <v>135</v>
      </c>
      <c r="E100" s="197" t="s">
        <v>430</v>
      </c>
      <c r="F100" s="198" t="s">
        <v>431</v>
      </c>
      <c r="G100" s="199" t="s">
        <v>160</v>
      </c>
      <c r="H100" s="200">
        <v>245</v>
      </c>
      <c r="I100" s="201"/>
      <c r="J100" s="202">
        <f>ROUND(I100*H100,2)</f>
        <v>0</v>
      </c>
      <c r="K100" s="198" t="s">
        <v>161</v>
      </c>
      <c r="L100" s="58"/>
      <c r="M100" s="203" t="s">
        <v>21</v>
      </c>
      <c r="N100" s="204" t="s">
        <v>43</v>
      </c>
      <c r="O100" s="39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AR100" s="21" t="s">
        <v>132</v>
      </c>
      <c r="AT100" s="21" t="s">
        <v>135</v>
      </c>
      <c r="AU100" s="21" t="s">
        <v>82</v>
      </c>
      <c r="AY100" s="21" t="s">
        <v>121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21" t="s">
        <v>80</v>
      </c>
      <c r="BK100" s="192">
        <f>ROUND(I100*H100,2)</f>
        <v>0</v>
      </c>
      <c r="BL100" s="21" t="s">
        <v>132</v>
      </c>
      <c r="BM100" s="21" t="s">
        <v>432</v>
      </c>
    </row>
    <row r="101" spans="2:65" s="1" customFormat="1" ht="27">
      <c r="B101" s="38"/>
      <c r="C101" s="60"/>
      <c r="D101" s="193" t="s">
        <v>144</v>
      </c>
      <c r="E101" s="60"/>
      <c r="F101" s="207" t="s">
        <v>433</v>
      </c>
      <c r="G101" s="60"/>
      <c r="H101" s="60"/>
      <c r="I101" s="153"/>
      <c r="J101" s="60"/>
      <c r="K101" s="60"/>
      <c r="L101" s="58"/>
      <c r="M101" s="195"/>
      <c r="N101" s="39"/>
      <c r="O101" s="39"/>
      <c r="P101" s="39"/>
      <c r="Q101" s="39"/>
      <c r="R101" s="39"/>
      <c r="S101" s="39"/>
      <c r="T101" s="75"/>
      <c r="AT101" s="21" t="s">
        <v>144</v>
      </c>
      <c r="AU101" s="21" t="s">
        <v>82</v>
      </c>
    </row>
    <row r="102" spans="2:65" s="1" customFormat="1" ht="22.5" customHeight="1">
      <c r="B102" s="38"/>
      <c r="C102" s="196" t="s">
        <v>182</v>
      </c>
      <c r="D102" s="196" t="s">
        <v>135</v>
      </c>
      <c r="E102" s="197" t="s">
        <v>434</v>
      </c>
      <c r="F102" s="198" t="s">
        <v>435</v>
      </c>
      <c r="G102" s="199" t="s">
        <v>160</v>
      </c>
      <c r="H102" s="200">
        <v>48</v>
      </c>
      <c r="I102" s="201"/>
      <c r="J102" s="202">
        <f>ROUND(I102*H102,2)</f>
        <v>0</v>
      </c>
      <c r="K102" s="198" t="s">
        <v>161</v>
      </c>
      <c r="L102" s="58"/>
      <c r="M102" s="203" t="s">
        <v>21</v>
      </c>
      <c r="N102" s="204" t="s">
        <v>43</v>
      </c>
      <c r="O102" s="39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AR102" s="21" t="s">
        <v>132</v>
      </c>
      <c r="AT102" s="21" t="s">
        <v>135</v>
      </c>
      <c r="AU102" s="21" t="s">
        <v>82</v>
      </c>
      <c r="AY102" s="21" t="s">
        <v>121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21" t="s">
        <v>80</v>
      </c>
      <c r="BK102" s="192">
        <f>ROUND(I102*H102,2)</f>
        <v>0</v>
      </c>
      <c r="BL102" s="21" t="s">
        <v>132</v>
      </c>
      <c r="BM102" s="21" t="s">
        <v>436</v>
      </c>
    </row>
    <row r="103" spans="2:65" s="1" customFormat="1" ht="27">
      <c r="B103" s="38"/>
      <c r="C103" s="60"/>
      <c r="D103" s="193" t="s">
        <v>144</v>
      </c>
      <c r="E103" s="60"/>
      <c r="F103" s="207" t="s">
        <v>437</v>
      </c>
      <c r="G103" s="60"/>
      <c r="H103" s="60"/>
      <c r="I103" s="153"/>
      <c r="J103" s="60"/>
      <c r="K103" s="60"/>
      <c r="L103" s="58"/>
      <c r="M103" s="195"/>
      <c r="N103" s="39"/>
      <c r="O103" s="39"/>
      <c r="P103" s="39"/>
      <c r="Q103" s="39"/>
      <c r="R103" s="39"/>
      <c r="S103" s="39"/>
      <c r="T103" s="75"/>
      <c r="AT103" s="21" t="s">
        <v>144</v>
      </c>
      <c r="AU103" s="21" t="s">
        <v>82</v>
      </c>
    </row>
    <row r="104" spans="2:65" s="1" customFormat="1" ht="31.5" customHeight="1">
      <c r="B104" s="38"/>
      <c r="C104" s="196" t="s">
        <v>188</v>
      </c>
      <c r="D104" s="196" t="s">
        <v>135</v>
      </c>
      <c r="E104" s="197" t="s">
        <v>438</v>
      </c>
      <c r="F104" s="198" t="s">
        <v>439</v>
      </c>
      <c r="G104" s="199" t="s">
        <v>160</v>
      </c>
      <c r="H104" s="200">
        <v>5</v>
      </c>
      <c r="I104" s="201"/>
      <c r="J104" s="202">
        <f>ROUND(I104*H104,2)</f>
        <v>0</v>
      </c>
      <c r="K104" s="198" t="s">
        <v>161</v>
      </c>
      <c r="L104" s="58"/>
      <c r="M104" s="203" t="s">
        <v>21</v>
      </c>
      <c r="N104" s="204" t="s">
        <v>43</v>
      </c>
      <c r="O104" s="39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AR104" s="21" t="s">
        <v>132</v>
      </c>
      <c r="AT104" s="21" t="s">
        <v>135</v>
      </c>
      <c r="AU104" s="21" t="s">
        <v>82</v>
      </c>
      <c r="AY104" s="21" t="s">
        <v>121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21" t="s">
        <v>80</v>
      </c>
      <c r="BK104" s="192">
        <f>ROUND(I104*H104,2)</f>
        <v>0</v>
      </c>
      <c r="BL104" s="21" t="s">
        <v>132</v>
      </c>
      <c r="BM104" s="21" t="s">
        <v>440</v>
      </c>
    </row>
    <row r="105" spans="2:65" s="1" customFormat="1" ht="27">
      <c r="B105" s="38"/>
      <c r="C105" s="60"/>
      <c r="D105" s="193" t="s">
        <v>144</v>
      </c>
      <c r="E105" s="60"/>
      <c r="F105" s="207" t="s">
        <v>441</v>
      </c>
      <c r="G105" s="60"/>
      <c r="H105" s="60"/>
      <c r="I105" s="153"/>
      <c r="J105" s="60"/>
      <c r="K105" s="60"/>
      <c r="L105" s="58"/>
      <c r="M105" s="195"/>
      <c r="N105" s="39"/>
      <c r="O105" s="39"/>
      <c r="P105" s="39"/>
      <c r="Q105" s="39"/>
      <c r="R105" s="39"/>
      <c r="S105" s="39"/>
      <c r="T105" s="75"/>
      <c r="AT105" s="21" t="s">
        <v>144</v>
      </c>
      <c r="AU105" s="21" t="s">
        <v>82</v>
      </c>
    </row>
    <row r="106" spans="2:65" s="1" customFormat="1" ht="22.5" customHeight="1">
      <c r="B106" s="38"/>
      <c r="C106" s="196" t="s">
        <v>193</v>
      </c>
      <c r="D106" s="196" t="s">
        <v>135</v>
      </c>
      <c r="E106" s="197" t="s">
        <v>442</v>
      </c>
      <c r="F106" s="198" t="s">
        <v>443</v>
      </c>
      <c r="G106" s="199" t="s">
        <v>160</v>
      </c>
      <c r="H106" s="200">
        <v>119</v>
      </c>
      <c r="I106" s="201"/>
      <c r="J106" s="202">
        <f>ROUND(I106*H106,2)</f>
        <v>0</v>
      </c>
      <c r="K106" s="198" t="s">
        <v>161</v>
      </c>
      <c r="L106" s="58"/>
      <c r="M106" s="203" t="s">
        <v>21</v>
      </c>
      <c r="N106" s="204" t="s">
        <v>43</v>
      </c>
      <c r="O106" s="39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AR106" s="21" t="s">
        <v>132</v>
      </c>
      <c r="AT106" s="21" t="s">
        <v>135</v>
      </c>
      <c r="AU106" s="21" t="s">
        <v>82</v>
      </c>
      <c r="AY106" s="21" t="s">
        <v>121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21" t="s">
        <v>80</v>
      </c>
      <c r="BK106" s="192">
        <f>ROUND(I106*H106,2)</f>
        <v>0</v>
      </c>
      <c r="BL106" s="21" t="s">
        <v>132</v>
      </c>
      <c r="BM106" s="21" t="s">
        <v>444</v>
      </c>
    </row>
    <row r="107" spans="2:65" s="1" customFormat="1" ht="27">
      <c r="B107" s="38"/>
      <c r="C107" s="60"/>
      <c r="D107" s="193" t="s">
        <v>144</v>
      </c>
      <c r="E107" s="60"/>
      <c r="F107" s="207" t="s">
        <v>445</v>
      </c>
      <c r="G107" s="60"/>
      <c r="H107" s="60"/>
      <c r="I107" s="153"/>
      <c r="J107" s="60"/>
      <c r="K107" s="60"/>
      <c r="L107" s="58"/>
      <c r="M107" s="195"/>
      <c r="N107" s="39"/>
      <c r="O107" s="39"/>
      <c r="P107" s="39"/>
      <c r="Q107" s="39"/>
      <c r="R107" s="39"/>
      <c r="S107" s="39"/>
      <c r="T107" s="75"/>
      <c r="AT107" s="21" t="s">
        <v>144</v>
      </c>
      <c r="AU107" s="21" t="s">
        <v>82</v>
      </c>
    </row>
    <row r="108" spans="2:65" s="1" customFormat="1" ht="22.5" customHeight="1">
      <c r="B108" s="38"/>
      <c r="C108" s="180" t="s">
        <v>198</v>
      </c>
      <c r="D108" s="180" t="s">
        <v>122</v>
      </c>
      <c r="E108" s="181" t="s">
        <v>446</v>
      </c>
      <c r="F108" s="182" t="s">
        <v>447</v>
      </c>
      <c r="G108" s="183" t="s">
        <v>160</v>
      </c>
      <c r="H108" s="184">
        <v>5</v>
      </c>
      <c r="I108" s="185"/>
      <c r="J108" s="186">
        <f>ROUND(I108*H108,2)</f>
        <v>0</v>
      </c>
      <c r="K108" s="182" t="s">
        <v>21</v>
      </c>
      <c r="L108" s="187"/>
      <c r="M108" s="188" t="s">
        <v>21</v>
      </c>
      <c r="N108" s="189" t="s">
        <v>43</v>
      </c>
      <c r="O108" s="39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AR108" s="21" t="s">
        <v>153</v>
      </c>
      <c r="AT108" s="21" t="s">
        <v>122</v>
      </c>
      <c r="AU108" s="21" t="s">
        <v>82</v>
      </c>
      <c r="AY108" s="21" t="s">
        <v>121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21" t="s">
        <v>80</v>
      </c>
      <c r="BK108" s="192">
        <f>ROUND(I108*H108,2)</f>
        <v>0</v>
      </c>
      <c r="BL108" s="21" t="s">
        <v>132</v>
      </c>
      <c r="BM108" s="21" t="s">
        <v>448</v>
      </c>
    </row>
    <row r="109" spans="2:65" s="1" customFormat="1" ht="13.5">
      <c r="B109" s="38"/>
      <c r="C109" s="60"/>
      <c r="D109" s="193" t="s">
        <v>144</v>
      </c>
      <c r="E109" s="60"/>
      <c r="F109" s="207" t="s">
        <v>447</v>
      </c>
      <c r="G109" s="60"/>
      <c r="H109" s="60"/>
      <c r="I109" s="153"/>
      <c r="J109" s="60"/>
      <c r="K109" s="60"/>
      <c r="L109" s="58"/>
      <c r="M109" s="195"/>
      <c r="N109" s="39"/>
      <c r="O109" s="39"/>
      <c r="P109" s="39"/>
      <c r="Q109" s="39"/>
      <c r="R109" s="39"/>
      <c r="S109" s="39"/>
      <c r="T109" s="75"/>
      <c r="AT109" s="21" t="s">
        <v>144</v>
      </c>
      <c r="AU109" s="21" t="s">
        <v>82</v>
      </c>
    </row>
    <row r="110" spans="2:65" s="1" customFormat="1" ht="22.5" customHeight="1">
      <c r="B110" s="38"/>
      <c r="C110" s="180" t="s">
        <v>10</v>
      </c>
      <c r="D110" s="180" t="s">
        <v>122</v>
      </c>
      <c r="E110" s="181" t="s">
        <v>449</v>
      </c>
      <c r="F110" s="182" t="s">
        <v>450</v>
      </c>
      <c r="G110" s="183" t="s">
        <v>160</v>
      </c>
      <c r="H110" s="184">
        <v>48</v>
      </c>
      <c r="I110" s="185"/>
      <c r="J110" s="186">
        <f>ROUND(I110*H110,2)</f>
        <v>0</v>
      </c>
      <c r="K110" s="182" t="s">
        <v>21</v>
      </c>
      <c r="L110" s="187"/>
      <c r="M110" s="188" t="s">
        <v>21</v>
      </c>
      <c r="N110" s="189" t="s">
        <v>43</v>
      </c>
      <c r="O110" s="39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AR110" s="21" t="s">
        <v>153</v>
      </c>
      <c r="AT110" s="21" t="s">
        <v>122</v>
      </c>
      <c r="AU110" s="21" t="s">
        <v>82</v>
      </c>
      <c r="AY110" s="21" t="s">
        <v>121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21" t="s">
        <v>80</v>
      </c>
      <c r="BK110" s="192">
        <f>ROUND(I110*H110,2)</f>
        <v>0</v>
      </c>
      <c r="BL110" s="21" t="s">
        <v>132</v>
      </c>
      <c r="BM110" s="21" t="s">
        <v>451</v>
      </c>
    </row>
    <row r="111" spans="2:65" s="1" customFormat="1" ht="13.5">
      <c r="B111" s="38"/>
      <c r="C111" s="60"/>
      <c r="D111" s="193" t="s">
        <v>144</v>
      </c>
      <c r="E111" s="60"/>
      <c r="F111" s="207" t="s">
        <v>450</v>
      </c>
      <c r="G111" s="60"/>
      <c r="H111" s="60"/>
      <c r="I111" s="153"/>
      <c r="J111" s="60"/>
      <c r="K111" s="60"/>
      <c r="L111" s="58"/>
      <c r="M111" s="195"/>
      <c r="N111" s="39"/>
      <c r="O111" s="39"/>
      <c r="P111" s="39"/>
      <c r="Q111" s="39"/>
      <c r="R111" s="39"/>
      <c r="S111" s="39"/>
      <c r="T111" s="75"/>
      <c r="AT111" s="21" t="s">
        <v>144</v>
      </c>
      <c r="AU111" s="21" t="s">
        <v>82</v>
      </c>
    </row>
    <row r="112" spans="2:65" s="1" customFormat="1" ht="22.5" customHeight="1">
      <c r="B112" s="38"/>
      <c r="C112" s="180" t="s">
        <v>127</v>
      </c>
      <c r="D112" s="180" t="s">
        <v>122</v>
      </c>
      <c r="E112" s="181" t="s">
        <v>452</v>
      </c>
      <c r="F112" s="182" t="s">
        <v>453</v>
      </c>
      <c r="G112" s="183" t="s">
        <v>160</v>
      </c>
      <c r="H112" s="184">
        <v>37</v>
      </c>
      <c r="I112" s="185"/>
      <c r="J112" s="186">
        <f>ROUND(I112*H112,2)</f>
        <v>0</v>
      </c>
      <c r="K112" s="182" t="s">
        <v>21</v>
      </c>
      <c r="L112" s="187"/>
      <c r="M112" s="188" t="s">
        <v>21</v>
      </c>
      <c r="N112" s="189" t="s">
        <v>43</v>
      </c>
      <c r="O112" s="39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AR112" s="21" t="s">
        <v>153</v>
      </c>
      <c r="AT112" s="21" t="s">
        <v>122</v>
      </c>
      <c r="AU112" s="21" t="s">
        <v>82</v>
      </c>
      <c r="AY112" s="21" t="s">
        <v>121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21" t="s">
        <v>80</v>
      </c>
      <c r="BK112" s="192">
        <f>ROUND(I112*H112,2)</f>
        <v>0</v>
      </c>
      <c r="BL112" s="21" t="s">
        <v>132</v>
      </c>
      <c r="BM112" s="21" t="s">
        <v>454</v>
      </c>
    </row>
    <row r="113" spans="2:65" s="1" customFormat="1" ht="13.5">
      <c r="B113" s="38"/>
      <c r="C113" s="60"/>
      <c r="D113" s="193" t="s">
        <v>144</v>
      </c>
      <c r="E113" s="60"/>
      <c r="F113" s="207" t="s">
        <v>453</v>
      </c>
      <c r="G113" s="60"/>
      <c r="H113" s="60"/>
      <c r="I113" s="153"/>
      <c r="J113" s="60"/>
      <c r="K113" s="60"/>
      <c r="L113" s="58"/>
      <c r="M113" s="195"/>
      <c r="N113" s="39"/>
      <c r="O113" s="39"/>
      <c r="P113" s="39"/>
      <c r="Q113" s="39"/>
      <c r="R113" s="39"/>
      <c r="S113" s="39"/>
      <c r="T113" s="75"/>
      <c r="AT113" s="21" t="s">
        <v>144</v>
      </c>
      <c r="AU113" s="21" t="s">
        <v>82</v>
      </c>
    </row>
    <row r="114" spans="2:65" s="1" customFormat="1" ht="22.5" customHeight="1">
      <c r="B114" s="38"/>
      <c r="C114" s="180" t="s">
        <v>210</v>
      </c>
      <c r="D114" s="180" t="s">
        <v>122</v>
      </c>
      <c r="E114" s="181" t="s">
        <v>455</v>
      </c>
      <c r="F114" s="182" t="s">
        <v>456</v>
      </c>
      <c r="G114" s="183" t="s">
        <v>160</v>
      </c>
      <c r="H114" s="184">
        <v>38</v>
      </c>
      <c r="I114" s="185"/>
      <c r="J114" s="186">
        <f>ROUND(I114*H114,2)</f>
        <v>0</v>
      </c>
      <c r="K114" s="182" t="s">
        <v>21</v>
      </c>
      <c r="L114" s="187"/>
      <c r="M114" s="188" t="s">
        <v>21</v>
      </c>
      <c r="N114" s="189" t="s">
        <v>43</v>
      </c>
      <c r="O114" s="39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AR114" s="21" t="s">
        <v>153</v>
      </c>
      <c r="AT114" s="21" t="s">
        <v>122</v>
      </c>
      <c r="AU114" s="21" t="s">
        <v>82</v>
      </c>
      <c r="AY114" s="21" t="s">
        <v>121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21" t="s">
        <v>80</v>
      </c>
      <c r="BK114" s="192">
        <f>ROUND(I114*H114,2)</f>
        <v>0</v>
      </c>
      <c r="BL114" s="21" t="s">
        <v>132</v>
      </c>
      <c r="BM114" s="21" t="s">
        <v>457</v>
      </c>
    </row>
    <row r="115" spans="2:65" s="1" customFormat="1" ht="13.5">
      <c r="B115" s="38"/>
      <c r="C115" s="60"/>
      <c r="D115" s="193" t="s">
        <v>144</v>
      </c>
      <c r="E115" s="60"/>
      <c r="F115" s="207" t="s">
        <v>456</v>
      </c>
      <c r="G115" s="60"/>
      <c r="H115" s="60"/>
      <c r="I115" s="153"/>
      <c r="J115" s="60"/>
      <c r="K115" s="60"/>
      <c r="L115" s="58"/>
      <c r="M115" s="195"/>
      <c r="N115" s="39"/>
      <c r="O115" s="39"/>
      <c r="P115" s="39"/>
      <c r="Q115" s="39"/>
      <c r="R115" s="39"/>
      <c r="S115" s="39"/>
      <c r="T115" s="75"/>
      <c r="AT115" s="21" t="s">
        <v>144</v>
      </c>
      <c r="AU115" s="21" t="s">
        <v>82</v>
      </c>
    </row>
    <row r="116" spans="2:65" s="1" customFormat="1" ht="22.5" customHeight="1">
      <c r="B116" s="38"/>
      <c r="C116" s="180" t="s">
        <v>191</v>
      </c>
      <c r="D116" s="180" t="s">
        <v>122</v>
      </c>
      <c r="E116" s="181" t="s">
        <v>458</v>
      </c>
      <c r="F116" s="182" t="s">
        <v>459</v>
      </c>
      <c r="G116" s="183" t="s">
        <v>160</v>
      </c>
      <c r="H116" s="184">
        <v>60</v>
      </c>
      <c r="I116" s="185"/>
      <c r="J116" s="186">
        <f>ROUND(I116*H116,2)</f>
        <v>0</v>
      </c>
      <c r="K116" s="182" t="s">
        <v>21</v>
      </c>
      <c r="L116" s="187"/>
      <c r="M116" s="188" t="s">
        <v>21</v>
      </c>
      <c r="N116" s="189" t="s">
        <v>43</v>
      </c>
      <c r="O116" s="39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AR116" s="21" t="s">
        <v>153</v>
      </c>
      <c r="AT116" s="21" t="s">
        <v>122</v>
      </c>
      <c r="AU116" s="21" t="s">
        <v>82</v>
      </c>
      <c r="AY116" s="21" t="s">
        <v>121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21" t="s">
        <v>80</v>
      </c>
      <c r="BK116" s="192">
        <f>ROUND(I116*H116,2)</f>
        <v>0</v>
      </c>
      <c r="BL116" s="21" t="s">
        <v>132</v>
      </c>
      <c r="BM116" s="21" t="s">
        <v>460</v>
      </c>
    </row>
    <row r="117" spans="2:65" s="1" customFormat="1" ht="13.5">
      <c r="B117" s="38"/>
      <c r="C117" s="60"/>
      <c r="D117" s="193" t="s">
        <v>144</v>
      </c>
      <c r="E117" s="60"/>
      <c r="F117" s="207" t="s">
        <v>459</v>
      </c>
      <c r="G117" s="60"/>
      <c r="H117" s="60"/>
      <c r="I117" s="153"/>
      <c r="J117" s="60"/>
      <c r="K117" s="60"/>
      <c r="L117" s="58"/>
      <c r="M117" s="195"/>
      <c r="N117" s="39"/>
      <c r="O117" s="39"/>
      <c r="P117" s="39"/>
      <c r="Q117" s="39"/>
      <c r="R117" s="39"/>
      <c r="S117" s="39"/>
      <c r="T117" s="75"/>
      <c r="AT117" s="21" t="s">
        <v>144</v>
      </c>
      <c r="AU117" s="21" t="s">
        <v>82</v>
      </c>
    </row>
    <row r="118" spans="2:65" s="1" customFormat="1" ht="22.5" customHeight="1">
      <c r="B118" s="38"/>
      <c r="C118" s="180" t="s">
        <v>218</v>
      </c>
      <c r="D118" s="180" t="s">
        <v>122</v>
      </c>
      <c r="E118" s="181" t="s">
        <v>461</v>
      </c>
      <c r="F118" s="182" t="s">
        <v>462</v>
      </c>
      <c r="G118" s="183" t="s">
        <v>160</v>
      </c>
      <c r="H118" s="184">
        <v>10</v>
      </c>
      <c r="I118" s="185"/>
      <c r="J118" s="186">
        <f>ROUND(I118*H118,2)</f>
        <v>0</v>
      </c>
      <c r="K118" s="182" t="s">
        <v>21</v>
      </c>
      <c r="L118" s="187"/>
      <c r="M118" s="188" t="s">
        <v>21</v>
      </c>
      <c r="N118" s="189" t="s">
        <v>43</v>
      </c>
      <c r="O118" s="39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AR118" s="21" t="s">
        <v>153</v>
      </c>
      <c r="AT118" s="21" t="s">
        <v>122</v>
      </c>
      <c r="AU118" s="21" t="s">
        <v>82</v>
      </c>
      <c r="AY118" s="21" t="s">
        <v>121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21" t="s">
        <v>80</v>
      </c>
      <c r="BK118" s="192">
        <f>ROUND(I118*H118,2)</f>
        <v>0</v>
      </c>
      <c r="BL118" s="21" t="s">
        <v>132</v>
      </c>
      <c r="BM118" s="21" t="s">
        <v>463</v>
      </c>
    </row>
    <row r="119" spans="2:65" s="1" customFormat="1" ht="13.5">
      <c r="B119" s="38"/>
      <c r="C119" s="60"/>
      <c r="D119" s="193" t="s">
        <v>144</v>
      </c>
      <c r="E119" s="60"/>
      <c r="F119" s="207" t="s">
        <v>462</v>
      </c>
      <c r="G119" s="60"/>
      <c r="H119" s="60"/>
      <c r="I119" s="153"/>
      <c r="J119" s="60"/>
      <c r="K119" s="60"/>
      <c r="L119" s="58"/>
      <c r="M119" s="195"/>
      <c r="N119" s="39"/>
      <c r="O119" s="39"/>
      <c r="P119" s="39"/>
      <c r="Q119" s="39"/>
      <c r="R119" s="39"/>
      <c r="S119" s="39"/>
      <c r="T119" s="75"/>
      <c r="AT119" s="21" t="s">
        <v>144</v>
      </c>
      <c r="AU119" s="21" t="s">
        <v>82</v>
      </c>
    </row>
    <row r="120" spans="2:65" s="1" customFormat="1" ht="22.5" customHeight="1">
      <c r="B120" s="38"/>
      <c r="C120" s="180" t="s">
        <v>201</v>
      </c>
      <c r="D120" s="180" t="s">
        <v>122</v>
      </c>
      <c r="E120" s="181" t="s">
        <v>464</v>
      </c>
      <c r="F120" s="182" t="s">
        <v>465</v>
      </c>
      <c r="G120" s="183" t="s">
        <v>160</v>
      </c>
      <c r="H120" s="184">
        <v>80</v>
      </c>
      <c r="I120" s="185"/>
      <c r="J120" s="186">
        <f>ROUND(I120*H120,2)</f>
        <v>0</v>
      </c>
      <c r="K120" s="182" t="s">
        <v>21</v>
      </c>
      <c r="L120" s="187"/>
      <c r="M120" s="188" t="s">
        <v>21</v>
      </c>
      <c r="N120" s="189" t="s">
        <v>43</v>
      </c>
      <c r="O120" s="39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AR120" s="21" t="s">
        <v>153</v>
      </c>
      <c r="AT120" s="21" t="s">
        <v>122</v>
      </c>
      <c r="AU120" s="21" t="s">
        <v>82</v>
      </c>
      <c r="AY120" s="21" t="s">
        <v>121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21" t="s">
        <v>80</v>
      </c>
      <c r="BK120" s="192">
        <f>ROUND(I120*H120,2)</f>
        <v>0</v>
      </c>
      <c r="BL120" s="21" t="s">
        <v>132</v>
      </c>
      <c r="BM120" s="21" t="s">
        <v>466</v>
      </c>
    </row>
    <row r="121" spans="2:65" s="1" customFormat="1" ht="13.5">
      <c r="B121" s="38"/>
      <c r="C121" s="60"/>
      <c r="D121" s="193" t="s">
        <v>144</v>
      </c>
      <c r="E121" s="60"/>
      <c r="F121" s="207" t="s">
        <v>465</v>
      </c>
      <c r="G121" s="60"/>
      <c r="H121" s="60"/>
      <c r="I121" s="153"/>
      <c r="J121" s="60"/>
      <c r="K121" s="60"/>
      <c r="L121" s="58"/>
      <c r="M121" s="195"/>
      <c r="N121" s="39"/>
      <c r="O121" s="39"/>
      <c r="P121" s="39"/>
      <c r="Q121" s="39"/>
      <c r="R121" s="39"/>
      <c r="S121" s="39"/>
      <c r="T121" s="75"/>
      <c r="AT121" s="21" t="s">
        <v>144</v>
      </c>
      <c r="AU121" s="21" t="s">
        <v>82</v>
      </c>
    </row>
    <row r="122" spans="2:65" s="1" customFormat="1" ht="22.5" customHeight="1">
      <c r="B122" s="38"/>
      <c r="C122" s="180" t="s">
        <v>9</v>
      </c>
      <c r="D122" s="180" t="s">
        <v>122</v>
      </c>
      <c r="E122" s="181" t="s">
        <v>467</v>
      </c>
      <c r="F122" s="182" t="s">
        <v>468</v>
      </c>
      <c r="G122" s="183" t="s">
        <v>160</v>
      </c>
      <c r="H122" s="184">
        <v>10</v>
      </c>
      <c r="I122" s="185"/>
      <c r="J122" s="186">
        <f>ROUND(I122*H122,2)</f>
        <v>0</v>
      </c>
      <c r="K122" s="182" t="s">
        <v>21</v>
      </c>
      <c r="L122" s="187"/>
      <c r="M122" s="188" t="s">
        <v>21</v>
      </c>
      <c r="N122" s="189" t="s">
        <v>43</v>
      </c>
      <c r="O122" s="39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AR122" s="21" t="s">
        <v>153</v>
      </c>
      <c r="AT122" s="21" t="s">
        <v>122</v>
      </c>
      <c r="AU122" s="21" t="s">
        <v>82</v>
      </c>
      <c r="AY122" s="21" t="s">
        <v>121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21" t="s">
        <v>80</v>
      </c>
      <c r="BK122" s="192">
        <f>ROUND(I122*H122,2)</f>
        <v>0</v>
      </c>
      <c r="BL122" s="21" t="s">
        <v>132</v>
      </c>
      <c r="BM122" s="21" t="s">
        <v>469</v>
      </c>
    </row>
    <row r="123" spans="2:65" s="1" customFormat="1" ht="13.5">
      <c r="B123" s="38"/>
      <c r="C123" s="60"/>
      <c r="D123" s="193" t="s">
        <v>144</v>
      </c>
      <c r="E123" s="60"/>
      <c r="F123" s="207" t="s">
        <v>468</v>
      </c>
      <c r="G123" s="60"/>
      <c r="H123" s="60"/>
      <c r="I123" s="153"/>
      <c r="J123" s="60"/>
      <c r="K123" s="60"/>
      <c r="L123" s="58"/>
      <c r="M123" s="195"/>
      <c r="N123" s="39"/>
      <c r="O123" s="39"/>
      <c r="P123" s="39"/>
      <c r="Q123" s="39"/>
      <c r="R123" s="39"/>
      <c r="S123" s="39"/>
      <c r="T123" s="75"/>
      <c r="AT123" s="21" t="s">
        <v>144</v>
      </c>
      <c r="AU123" s="21" t="s">
        <v>82</v>
      </c>
    </row>
    <row r="124" spans="2:65" s="1" customFormat="1" ht="22.5" customHeight="1">
      <c r="B124" s="38"/>
      <c r="C124" s="180" t="s">
        <v>208</v>
      </c>
      <c r="D124" s="180" t="s">
        <v>122</v>
      </c>
      <c r="E124" s="181" t="s">
        <v>470</v>
      </c>
      <c r="F124" s="182" t="s">
        <v>471</v>
      </c>
      <c r="G124" s="183" t="s">
        <v>160</v>
      </c>
      <c r="H124" s="184">
        <v>10</v>
      </c>
      <c r="I124" s="185"/>
      <c r="J124" s="186">
        <f>ROUND(I124*H124,2)</f>
        <v>0</v>
      </c>
      <c r="K124" s="182" t="s">
        <v>21</v>
      </c>
      <c r="L124" s="187"/>
      <c r="M124" s="188" t="s">
        <v>21</v>
      </c>
      <c r="N124" s="189" t="s">
        <v>43</v>
      </c>
      <c r="O124" s="39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AR124" s="21" t="s">
        <v>153</v>
      </c>
      <c r="AT124" s="21" t="s">
        <v>122</v>
      </c>
      <c r="AU124" s="21" t="s">
        <v>82</v>
      </c>
      <c r="AY124" s="21" t="s">
        <v>121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21" t="s">
        <v>80</v>
      </c>
      <c r="BK124" s="192">
        <f>ROUND(I124*H124,2)</f>
        <v>0</v>
      </c>
      <c r="BL124" s="21" t="s">
        <v>132</v>
      </c>
      <c r="BM124" s="21" t="s">
        <v>472</v>
      </c>
    </row>
    <row r="125" spans="2:65" s="1" customFormat="1" ht="13.5">
      <c r="B125" s="38"/>
      <c r="C125" s="60"/>
      <c r="D125" s="193" t="s">
        <v>144</v>
      </c>
      <c r="E125" s="60"/>
      <c r="F125" s="207" t="s">
        <v>471</v>
      </c>
      <c r="G125" s="60"/>
      <c r="H125" s="60"/>
      <c r="I125" s="153"/>
      <c r="J125" s="60"/>
      <c r="K125" s="60"/>
      <c r="L125" s="58"/>
      <c r="M125" s="195"/>
      <c r="N125" s="39"/>
      <c r="O125" s="39"/>
      <c r="P125" s="39"/>
      <c r="Q125" s="39"/>
      <c r="R125" s="39"/>
      <c r="S125" s="39"/>
      <c r="T125" s="75"/>
      <c r="AT125" s="21" t="s">
        <v>144</v>
      </c>
      <c r="AU125" s="21" t="s">
        <v>82</v>
      </c>
    </row>
    <row r="126" spans="2:65" s="1" customFormat="1" ht="22.5" customHeight="1">
      <c r="B126" s="38"/>
      <c r="C126" s="180" t="s">
        <v>228</v>
      </c>
      <c r="D126" s="180" t="s">
        <v>122</v>
      </c>
      <c r="E126" s="181" t="s">
        <v>473</v>
      </c>
      <c r="F126" s="182" t="s">
        <v>474</v>
      </c>
      <c r="G126" s="183" t="s">
        <v>160</v>
      </c>
      <c r="H126" s="184">
        <v>3</v>
      </c>
      <c r="I126" s="185"/>
      <c r="J126" s="186">
        <f>ROUND(I126*H126,2)</f>
        <v>0</v>
      </c>
      <c r="K126" s="182" t="s">
        <v>21</v>
      </c>
      <c r="L126" s="187"/>
      <c r="M126" s="188" t="s">
        <v>21</v>
      </c>
      <c r="N126" s="189" t="s">
        <v>43</v>
      </c>
      <c r="O126" s="39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AR126" s="21" t="s">
        <v>153</v>
      </c>
      <c r="AT126" s="21" t="s">
        <v>122</v>
      </c>
      <c r="AU126" s="21" t="s">
        <v>82</v>
      </c>
      <c r="AY126" s="21" t="s">
        <v>121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21" t="s">
        <v>80</v>
      </c>
      <c r="BK126" s="192">
        <f>ROUND(I126*H126,2)</f>
        <v>0</v>
      </c>
      <c r="BL126" s="21" t="s">
        <v>132</v>
      </c>
      <c r="BM126" s="21" t="s">
        <v>475</v>
      </c>
    </row>
    <row r="127" spans="2:65" s="1" customFormat="1" ht="13.5">
      <c r="B127" s="38"/>
      <c r="C127" s="60"/>
      <c r="D127" s="193" t="s">
        <v>144</v>
      </c>
      <c r="E127" s="60"/>
      <c r="F127" s="207" t="s">
        <v>474</v>
      </c>
      <c r="G127" s="60"/>
      <c r="H127" s="60"/>
      <c r="I127" s="153"/>
      <c r="J127" s="60"/>
      <c r="K127" s="60"/>
      <c r="L127" s="58"/>
      <c r="M127" s="195"/>
      <c r="N127" s="39"/>
      <c r="O127" s="39"/>
      <c r="P127" s="39"/>
      <c r="Q127" s="39"/>
      <c r="R127" s="39"/>
      <c r="S127" s="39"/>
      <c r="T127" s="75"/>
      <c r="AT127" s="21" t="s">
        <v>144</v>
      </c>
      <c r="AU127" s="21" t="s">
        <v>82</v>
      </c>
    </row>
    <row r="128" spans="2:65" s="1" customFormat="1" ht="22.5" customHeight="1">
      <c r="B128" s="38"/>
      <c r="C128" s="180" t="s">
        <v>217</v>
      </c>
      <c r="D128" s="180" t="s">
        <v>122</v>
      </c>
      <c r="E128" s="181" t="s">
        <v>476</v>
      </c>
      <c r="F128" s="182" t="s">
        <v>477</v>
      </c>
      <c r="G128" s="183" t="s">
        <v>160</v>
      </c>
      <c r="H128" s="184">
        <v>60</v>
      </c>
      <c r="I128" s="185"/>
      <c r="J128" s="186">
        <f>ROUND(I128*H128,2)</f>
        <v>0</v>
      </c>
      <c r="K128" s="182" t="s">
        <v>21</v>
      </c>
      <c r="L128" s="187"/>
      <c r="M128" s="188" t="s">
        <v>21</v>
      </c>
      <c r="N128" s="189" t="s">
        <v>43</v>
      </c>
      <c r="O128" s="39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AR128" s="21" t="s">
        <v>153</v>
      </c>
      <c r="AT128" s="21" t="s">
        <v>122</v>
      </c>
      <c r="AU128" s="21" t="s">
        <v>82</v>
      </c>
      <c r="AY128" s="21" t="s">
        <v>121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21" t="s">
        <v>80</v>
      </c>
      <c r="BK128" s="192">
        <f>ROUND(I128*H128,2)</f>
        <v>0</v>
      </c>
      <c r="BL128" s="21" t="s">
        <v>132</v>
      </c>
      <c r="BM128" s="21" t="s">
        <v>478</v>
      </c>
    </row>
    <row r="129" spans="2:65" s="1" customFormat="1" ht="13.5">
      <c r="B129" s="38"/>
      <c r="C129" s="60"/>
      <c r="D129" s="193" t="s">
        <v>144</v>
      </c>
      <c r="E129" s="60"/>
      <c r="F129" s="207" t="s">
        <v>477</v>
      </c>
      <c r="G129" s="60"/>
      <c r="H129" s="60"/>
      <c r="I129" s="153"/>
      <c r="J129" s="60"/>
      <c r="K129" s="60"/>
      <c r="L129" s="58"/>
      <c r="M129" s="195"/>
      <c r="N129" s="39"/>
      <c r="O129" s="39"/>
      <c r="P129" s="39"/>
      <c r="Q129" s="39"/>
      <c r="R129" s="39"/>
      <c r="S129" s="39"/>
      <c r="T129" s="75"/>
      <c r="AT129" s="21" t="s">
        <v>144</v>
      </c>
      <c r="AU129" s="21" t="s">
        <v>82</v>
      </c>
    </row>
    <row r="130" spans="2:65" s="1" customFormat="1" ht="22.5" customHeight="1">
      <c r="B130" s="38"/>
      <c r="C130" s="180" t="s">
        <v>233</v>
      </c>
      <c r="D130" s="180" t="s">
        <v>122</v>
      </c>
      <c r="E130" s="181" t="s">
        <v>479</v>
      </c>
      <c r="F130" s="182" t="s">
        <v>480</v>
      </c>
      <c r="G130" s="183" t="s">
        <v>160</v>
      </c>
      <c r="H130" s="184">
        <v>56</v>
      </c>
      <c r="I130" s="185"/>
      <c r="J130" s="186">
        <f>ROUND(I130*H130,2)</f>
        <v>0</v>
      </c>
      <c r="K130" s="182" t="s">
        <v>21</v>
      </c>
      <c r="L130" s="187"/>
      <c r="M130" s="188" t="s">
        <v>21</v>
      </c>
      <c r="N130" s="189" t="s">
        <v>43</v>
      </c>
      <c r="O130" s="39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AR130" s="21" t="s">
        <v>153</v>
      </c>
      <c r="AT130" s="21" t="s">
        <v>122</v>
      </c>
      <c r="AU130" s="21" t="s">
        <v>82</v>
      </c>
      <c r="AY130" s="21" t="s">
        <v>121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21" t="s">
        <v>80</v>
      </c>
      <c r="BK130" s="192">
        <f>ROUND(I130*H130,2)</f>
        <v>0</v>
      </c>
      <c r="BL130" s="21" t="s">
        <v>132</v>
      </c>
      <c r="BM130" s="21" t="s">
        <v>481</v>
      </c>
    </row>
    <row r="131" spans="2:65" s="1" customFormat="1" ht="13.5">
      <c r="B131" s="38"/>
      <c r="C131" s="60"/>
      <c r="D131" s="193" t="s">
        <v>144</v>
      </c>
      <c r="E131" s="60"/>
      <c r="F131" s="207" t="s">
        <v>480</v>
      </c>
      <c r="G131" s="60"/>
      <c r="H131" s="60"/>
      <c r="I131" s="153"/>
      <c r="J131" s="60"/>
      <c r="K131" s="60"/>
      <c r="L131" s="58"/>
      <c r="M131" s="195"/>
      <c r="N131" s="39"/>
      <c r="O131" s="39"/>
      <c r="P131" s="39"/>
      <c r="Q131" s="39"/>
      <c r="R131" s="39"/>
      <c r="S131" s="39"/>
      <c r="T131" s="75"/>
      <c r="AT131" s="21" t="s">
        <v>144</v>
      </c>
      <c r="AU131" s="21" t="s">
        <v>82</v>
      </c>
    </row>
    <row r="132" spans="2:65" s="1" customFormat="1" ht="31.5" customHeight="1">
      <c r="B132" s="38"/>
      <c r="C132" s="196" t="s">
        <v>222</v>
      </c>
      <c r="D132" s="196" t="s">
        <v>135</v>
      </c>
      <c r="E132" s="197" t="s">
        <v>482</v>
      </c>
      <c r="F132" s="198" t="s">
        <v>483</v>
      </c>
      <c r="G132" s="199" t="s">
        <v>160</v>
      </c>
      <c r="H132" s="200">
        <v>5</v>
      </c>
      <c r="I132" s="201"/>
      <c r="J132" s="202">
        <f>ROUND(I132*H132,2)</f>
        <v>0</v>
      </c>
      <c r="K132" s="198" t="s">
        <v>161</v>
      </c>
      <c r="L132" s="58"/>
      <c r="M132" s="203" t="s">
        <v>21</v>
      </c>
      <c r="N132" s="204" t="s">
        <v>43</v>
      </c>
      <c r="O132" s="39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AR132" s="21" t="s">
        <v>132</v>
      </c>
      <c r="AT132" s="21" t="s">
        <v>135</v>
      </c>
      <c r="AU132" s="21" t="s">
        <v>82</v>
      </c>
      <c r="AY132" s="21" t="s">
        <v>121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21" t="s">
        <v>80</v>
      </c>
      <c r="BK132" s="192">
        <f>ROUND(I132*H132,2)</f>
        <v>0</v>
      </c>
      <c r="BL132" s="21" t="s">
        <v>132</v>
      </c>
      <c r="BM132" s="21" t="s">
        <v>484</v>
      </c>
    </row>
    <row r="133" spans="2:65" s="1" customFormat="1" ht="27">
      <c r="B133" s="38"/>
      <c r="C133" s="60"/>
      <c r="D133" s="193" t="s">
        <v>144</v>
      </c>
      <c r="E133" s="60"/>
      <c r="F133" s="207" t="s">
        <v>485</v>
      </c>
      <c r="G133" s="60"/>
      <c r="H133" s="60"/>
      <c r="I133" s="153"/>
      <c r="J133" s="60"/>
      <c r="K133" s="60"/>
      <c r="L133" s="58"/>
      <c r="M133" s="195"/>
      <c r="N133" s="39"/>
      <c r="O133" s="39"/>
      <c r="P133" s="39"/>
      <c r="Q133" s="39"/>
      <c r="R133" s="39"/>
      <c r="S133" s="39"/>
      <c r="T133" s="75"/>
      <c r="AT133" s="21" t="s">
        <v>144</v>
      </c>
      <c r="AU133" s="21" t="s">
        <v>82</v>
      </c>
    </row>
    <row r="134" spans="2:65" s="1" customFormat="1" ht="22.5" customHeight="1">
      <c r="B134" s="38"/>
      <c r="C134" s="180" t="s">
        <v>237</v>
      </c>
      <c r="D134" s="180" t="s">
        <v>122</v>
      </c>
      <c r="E134" s="181" t="s">
        <v>486</v>
      </c>
      <c r="F134" s="182" t="s">
        <v>487</v>
      </c>
      <c r="G134" s="183" t="s">
        <v>488</v>
      </c>
      <c r="H134" s="184">
        <v>4.96</v>
      </c>
      <c r="I134" s="185"/>
      <c r="J134" s="186">
        <f>ROUND(I134*H134,2)</f>
        <v>0</v>
      </c>
      <c r="K134" s="182" t="s">
        <v>161</v>
      </c>
      <c r="L134" s="187"/>
      <c r="M134" s="188" t="s">
        <v>21</v>
      </c>
      <c r="N134" s="189" t="s">
        <v>43</v>
      </c>
      <c r="O134" s="39"/>
      <c r="P134" s="190">
        <f>O134*H134</f>
        <v>0</v>
      </c>
      <c r="Q134" s="190">
        <v>1E-3</v>
      </c>
      <c r="R134" s="190">
        <f>Q134*H134</f>
        <v>4.96E-3</v>
      </c>
      <c r="S134" s="190">
        <v>0</v>
      </c>
      <c r="T134" s="191">
        <f>S134*H134</f>
        <v>0</v>
      </c>
      <c r="AR134" s="21" t="s">
        <v>489</v>
      </c>
      <c r="AT134" s="21" t="s">
        <v>122</v>
      </c>
      <c r="AU134" s="21" t="s">
        <v>82</v>
      </c>
      <c r="AY134" s="21" t="s">
        <v>121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21" t="s">
        <v>80</v>
      </c>
      <c r="BK134" s="192">
        <f>ROUND(I134*H134,2)</f>
        <v>0</v>
      </c>
      <c r="BL134" s="21" t="s">
        <v>489</v>
      </c>
      <c r="BM134" s="21" t="s">
        <v>490</v>
      </c>
    </row>
    <row r="135" spans="2:65" s="1" customFormat="1" ht="13.5">
      <c r="B135" s="38"/>
      <c r="C135" s="60"/>
      <c r="D135" s="205" t="s">
        <v>144</v>
      </c>
      <c r="E135" s="60"/>
      <c r="F135" s="206" t="s">
        <v>487</v>
      </c>
      <c r="G135" s="60"/>
      <c r="H135" s="60"/>
      <c r="I135" s="153"/>
      <c r="J135" s="60"/>
      <c r="K135" s="60"/>
      <c r="L135" s="58"/>
      <c r="M135" s="195"/>
      <c r="N135" s="39"/>
      <c r="O135" s="39"/>
      <c r="P135" s="39"/>
      <c r="Q135" s="39"/>
      <c r="R135" s="39"/>
      <c r="S135" s="39"/>
      <c r="T135" s="75"/>
      <c r="AT135" s="21" t="s">
        <v>144</v>
      </c>
      <c r="AU135" s="21" t="s">
        <v>82</v>
      </c>
    </row>
    <row r="136" spans="2:65" s="1" customFormat="1" ht="27">
      <c r="B136" s="38"/>
      <c r="C136" s="60"/>
      <c r="D136" s="205" t="s">
        <v>128</v>
      </c>
      <c r="E136" s="60"/>
      <c r="F136" s="208" t="s">
        <v>491</v>
      </c>
      <c r="G136" s="60"/>
      <c r="H136" s="60"/>
      <c r="I136" s="153"/>
      <c r="J136" s="60"/>
      <c r="K136" s="60"/>
      <c r="L136" s="58"/>
      <c r="M136" s="195"/>
      <c r="N136" s="39"/>
      <c r="O136" s="39"/>
      <c r="P136" s="39"/>
      <c r="Q136" s="39"/>
      <c r="R136" s="39"/>
      <c r="S136" s="39"/>
      <c r="T136" s="75"/>
      <c r="AT136" s="21" t="s">
        <v>128</v>
      </c>
      <c r="AU136" s="21" t="s">
        <v>82</v>
      </c>
    </row>
    <row r="137" spans="2:65" s="10" customFormat="1" ht="13.5">
      <c r="B137" s="209"/>
      <c r="C137" s="210"/>
      <c r="D137" s="193" t="s">
        <v>328</v>
      </c>
      <c r="E137" s="211" t="s">
        <v>21</v>
      </c>
      <c r="F137" s="212" t="s">
        <v>492</v>
      </c>
      <c r="G137" s="210"/>
      <c r="H137" s="213">
        <v>4.96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328</v>
      </c>
      <c r="AU137" s="219" t="s">
        <v>82</v>
      </c>
      <c r="AV137" s="10" t="s">
        <v>82</v>
      </c>
      <c r="AW137" s="10" t="s">
        <v>35</v>
      </c>
      <c r="AX137" s="10" t="s">
        <v>72</v>
      </c>
      <c r="AY137" s="219" t="s">
        <v>121</v>
      </c>
    </row>
    <row r="138" spans="2:65" s="1" customFormat="1" ht="22.5" customHeight="1">
      <c r="B138" s="38"/>
      <c r="C138" s="196" t="s">
        <v>227</v>
      </c>
      <c r="D138" s="196" t="s">
        <v>135</v>
      </c>
      <c r="E138" s="197" t="s">
        <v>493</v>
      </c>
      <c r="F138" s="198" t="s">
        <v>494</v>
      </c>
      <c r="G138" s="199" t="s">
        <v>185</v>
      </c>
      <c r="H138" s="200">
        <v>3</v>
      </c>
      <c r="I138" s="201"/>
      <c r="J138" s="202">
        <f>ROUND(I138*H138,2)</f>
        <v>0</v>
      </c>
      <c r="K138" s="198" t="s">
        <v>161</v>
      </c>
      <c r="L138" s="58"/>
      <c r="M138" s="203" t="s">
        <v>21</v>
      </c>
      <c r="N138" s="204" t="s">
        <v>43</v>
      </c>
      <c r="O138" s="39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AR138" s="21" t="s">
        <v>399</v>
      </c>
      <c r="AT138" s="21" t="s">
        <v>135</v>
      </c>
      <c r="AU138" s="21" t="s">
        <v>82</v>
      </c>
      <c r="AY138" s="21" t="s">
        <v>121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21" t="s">
        <v>80</v>
      </c>
      <c r="BK138" s="192">
        <f>ROUND(I138*H138,2)</f>
        <v>0</v>
      </c>
      <c r="BL138" s="21" t="s">
        <v>399</v>
      </c>
      <c r="BM138" s="21" t="s">
        <v>495</v>
      </c>
    </row>
    <row r="139" spans="2:65" s="1" customFormat="1" ht="13.5">
      <c r="B139" s="38"/>
      <c r="C139" s="60"/>
      <c r="D139" s="193" t="s">
        <v>144</v>
      </c>
      <c r="E139" s="60"/>
      <c r="F139" s="207" t="s">
        <v>496</v>
      </c>
      <c r="G139" s="60"/>
      <c r="H139" s="60"/>
      <c r="I139" s="153"/>
      <c r="J139" s="60"/>
      <c r="K139" s="60"/>
      <c r="L139" s="58"/>
      <c r="M139" s="195"/>
      <c r="N139" s="39"/>
      <c r="O139" s="39"/>
      <c r="P139" s="39"/>
      <c r="Q139" s="39"/>
      <c r="R139" s="39"/>
      <c r="S139" s="39"/>
      <c r="T139" s="75"/>
      <c r="AT139" s="21" t="s">
        <v>144</v>
      </c>
      <c r="AU139" s="21" t="s">
        <v>82</v>
      </c>
    </row>
    <row r="140" spans="2:65" s="1" customFormat="1" ht="22.5" customHeight="1">
      <c r="B140" s="38"/>
      <c r="C140" s="196" t="s">
        <v>243</v>
      </c>
      <c r="D140" s="196" t="s">
        <v>135</v>
      </c>
      <c r="E140" s="197" t="s">
        <v>497</v>
      </c>
      <c r="F140" s="198" t="s">
        <v>498</v>
      </c>
      <c r="G140" s="199" t="s">
        <v>185</v>
      </c>
      <c r="H140" s="200">
        <v>40</v>
      </c>
      <c r="I140" s="201"/>
      <c r="J140" s="202">
        <f>ROUND(I140*H140,2)</f>
        <v>0</v>
      </c>
      <c r="K140" s="198" t="s">
        <v>21</v>
      </c>
      <c r="L140" s="58"/>
      <c r="M140" s="203" t="s">
        <v>21</v>
      </c>
      <c r="N140" s="204" t="s">
        <v>43</v>
      </c>
      <c r="O140" s="39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AR140" s="21" t="s">
        <v>399</v>
      </c>
      <c r="AT140" s="21" t="s">
        <v>135</v>
      </c>
      <c r="AU140" s="21" t="s">
        <v>82</v>
      </c>
      <c r="AY140" s="21" t="s">
        <v>121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21" t="s">
        <v>80</v>
      </c>
      <c r="BK140" s="192">
        <f>ROUND(I140*H140,2)</f>
        <v>0</v>
      </c>
      <c r="BL140" s="21" t="s">
        <v>399</v>
      </c>
      <c r="BM140" s="21" t="s">
        <v>499</v>
      </c>
    </row>
    <row r="141" spans="2:65" s="1" customFormat="1" ht="22.5" customHeight="1">
      <c r="B141" s="38"/>
      <c r="C141" s="180" t="s">
        <v>232</v>
      </c>
      <c r="D141" s="180" t="s">
        <v>122</v>
      </c>
      <c r="E141" s="181" t="s">
        <v>500</v>
      </c>
      <c r="F141" s="182" t="s">
        <v>501</v>
      </c>
      <c r="G141" s="183" t="s">
        <v>142</v>
      </c>
      <c r="H141" s="184">
        <v>4</v>
      </c>
      <c r="I141" s="185"/>
      <c r="J141" s="186">
        <f>ROUND(I141*H141,2)</f>
        <v>0</v>
      </c>
      <c r="K141" s="182" t="s">
        <v>21</v>
      </c>
      <c r="L141" s="187"/>
      <c r="M141" s="188" t="s">
        <v>21</v>
      </c>
      <c r="N141" s="189" t="s">
        <v>43</v>
      </c>
      <c r="O141" s="39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AR141" s="21" t="s">
        <v>153</v>
      </c>
      <c r="AT141" s="21" t="s">
        <v>122</v>
      </c>
      <c r="AU141" s="21" t="s">
        <v>82</v>
      </c>
      <c r="AY141" s="21" t="s">
        <v>121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21" t="s">
        <v>80</v>
      </c>
      <c r="BK141" s="192">
        <f>ROUND(I141*H141,2)</f>
        <v>0</v>
      </c>
      <c r="BL141" s="21" t="s">
        <v>132</v>
      </c>
      <c r="BM141" s="21" t="s">
        <v>502</v>
      </c>
    </row>
    <row r="142" spans="2:65" s="1" customFormat="1" ht="13.5">
      <c r="B142" s="38"/>
      <c r="C142" s="60"/>
      <c r="D142" s="193" t="s">
        <v>144</v>
      </c>
      <c r="E142" s="60"/>
      <c r="F142" s="207" t="s">
        <v>501</v>
      </c>
      <c r="G142" s="60"/>
      <c r="H142" s="60"/>
      <c r="I142" s="153"/>
      <c r="J142" s="60"/>
      <c r="K142" s="60"/>
      <c r="L142" s="58"/>
      <c r="M142" s="195"/>
      <c r="N142" s="39"/>
      <c r="O142" s="39"/>
      <c r="P142" s="39"/>
      <c r="Q142" s="39"/>
      <c r="R142" s="39"/>
      <c r="S142" s="39"/>
      <c r="T142" s="75"/>
      <c r="AT142" s="21" t="s">
        <v>144</v>
      </c>
      <c r="AU142" s="21" t="s">
        <v>82</v>
      </c>
    </row>
    <row r="143" spans="2:65" s="1" customFormat="1" ht="22.5" customHeight="1">
      <c r="B143" s="38"/>
      <c r="C143" s="180" t="s">
        <v>248</v>
      </c>
      <c r="D143" s="180" t="s">
        <v>122</v>
      </c>
      <c r="E143" s="181" t="s">
        <v>503</v>
      </c>
      <c r="F143" s="182" t="s">
        <v>504</v>
      </c>
      <c r="G143" s="183" t="s">
        <v>142</v>
      </c>
      <c r="H143" s="184">
        <v>40</v>
      </c>
      <c r="I143" s="185"/>
      <c r="J143" s="186">
        <f>ROUND(I143*H143,2)</f>
        <v>0</v>
      </c>
      <c r="K143" s="182" t="s">
        <v>21</v>
      </c>
      <c r="L143" s="187"/>
      <c r="M143" s="188" t="s">
        <v>21</v>
      </c>
      <c r="N143" s="189" t="s">
        <v>43</v>
      </c>
      <c r="O143" s="39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AR143" s="21" t="s">
        <v>153</v>
      </c>
      <c r="AT143" s="21" t="s">
        <v>122</v>
      </c>
      <c r="AU143" s="21" t="s">
        <v>82</v>
      </c>
      <c r="AY143" s="21" t="s">
        <v>121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21" t="s">
        <v>80</v>
      </c>
      <c r="BK143" s="192">
        <f>ROUND(I143*H143,2)</f>
        <v>0</v>
      </c>
      <c r="BL143" s="21" t="s">
        <v>132</v>
      </c>
      <c r="BM143" s="21" t="s">
        <v>505</v>
      </c>
    </row>
    <row r="144" spans="2:65" s="1" customFormat="1" ht="13.5">
      <c r="B144" s="38"/>
      <c r="C144" s="60"/>
      <c r="D144" s="193" t="s">
        <v>144</v>
      </c>
      <c r="E144" s="60"/>
      <c r="F144" s="207" t="s">
        <v>504</v>
      </c>
      <c r="G144" s="60"/>
      <c r="H144" s="60"/>
      <c r="I144" s="153"/>
      <c r="J144" s="60"/>
      <c r="K144" s="60"/>
      <c r="L144" s="58"/>
      <c r="M144" s="195"/>
      <c r="N144" s="39"/>
      <c r="O144" s="39"/>
      <c r="P144" s="39"/>
      <c r="Q144" s="39"/>
      <c r="R144" s="39"/>
      <c r="S144" s="39"/>
      <c r="T144" s="75"/>
      <c r="AT144" s="21" t="s">
        <v>144</v>
      </c>
      <c r="AU144" s="21" t="s">
        <v>82</v>
      </c>
    </row>
    <row r="145" spans="2:65" s="1" customFormat="1" ht="22.5" customHeight="1">
      <c r="B145" s="38"/>
      <c r="C145" s="196" t="s">
        <v>126</v>
      </c>
      <c r="D145" s="196" t="s">
        <v>135</v>
      </c>
      <c r="E145" s="197" t="s">
        <v>506</v>
      </c>
      <c r="F145" s="198" t="s">
        <v>507</v>
      </c>
      <c r="G145" s="199" t="s">
        <v>160</v>
      </c>
      <c r="H145" s="200">
        <v>193</v>
      </c>
      <c r="I145" s="201"/>
      <c r="J145" s="202">
        <f>ROUND(I145*H145,2)</f>
        <v>0</v>
      </c>
      <c r="K145" s="198" t="s">
        <v>161</v>
      </c>
      <c r="L145" s="58"/>
      <c r="M145" s="203" t="s">
        <v>21</v>
      </c>
      <c r="N145" s="204" t="s">
        <v>43</v>
      </c>
      <c r="O145" s="39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AR145" s="21" t="s">
        <v>132</v>
      </c>
      <c r="AT145" s="21" t="s">
        <v>135</v>
      </c>
      <c r="AU145" s="21" t="s">
        <v>82</v>
      </c>
      <c r="AY145" s="21" t="s">
        <v>121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21" t="s">
        <v>80</v>
      </c>
      <c r="BK145" s="192">
        <f>ROUND(I145*H145,2)</f>
        <v>0</v>
      </c>
      <c r="BL145" s="21" t="s">
        <v>132</v>
      </c>
      <c r="BM145" s="21" t="s">
        <v>508</v>
      </c>
    </row>
    <row r="146" spans="2:65" s="1" customFormat="1" ht="27">
      <c r="B146" s="38"/>
      <c r="C146" s="60"/>
      <c r="D146" s="193" t="s">
        <v>144</v>
      </c>
      <c r="E146" s="60"/>
      <c r="F146" s="207" t="s">
        <v>509</v>
      </c>
      <c r="G146" s="60"/>
      <c r="H146" s="60"/>
      <c r="I146" s="153"/>
      <c r="J146" s="60"/>
      <c r="K146" s="60"/>
      <c r="L146" s="58"/>
      <c r="M146" s="195"/>
      <c r="N146" s="39"/>
      <c r="O146" s="39"/>
      <c r="P146" s="39"/>
      <c r="Q146" s="39"/>
      <c r="R146" s="39"/>
      <c r="S146" s="39"/>
      <c r="T146" s="75"/>
      <c r="AT146" s="21" t="s">
        <v>144</v>
      </c>
      <c r="AU146" s="21" t="s">
        <v>82</v>
      </c>
    </row>
    <row r="147" spans="2:65" s="1" customFormat="1" ht="22.5" customHeight="1">
      <c r="B147" s="38"/>
      <c r="C147" s="196" t="s">
        <v>257</v>
      </c>
      <c r="D147" s="196" t="s">
        <v>135</v>
      </c>
      <c r="E147" s="197" t="s">
        <v>510</v>
      </c>
      <c r="F147" s="198" t="s">
        <v>511</v>
      </c>
      <c r="G147" s="199" t="s">
        <v>160</v>
      </c>
      <c r="H147" s="200">
        <v>24</v>
      </c>
      <c r="I147" s="201"/>
      <c r="J147" s="202">
        <f>ROUND(I147*H147,2)</f>
        <v>0</v>
      </c>
      <c r="K147" s="198" t="s">
        <v>161</v>
      </c>
      <c r="L147" s="58"/>
      <c r="M147" s="203" t="s">
        <v>21</v>
      </c>
      <c r="N147" s="204" t="s">
        <v>43</v>
      </c>
      <c r="O147" s="39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AR147" s="21" t="s">
        <v>127</v>
      </c>
      <c r="AT147" s="21" t="s">
        <v>135</v>
      </c>
      <c r="AU147" s="21" t="s">
        <v>82</v>
      </c>
      <c r="AY147" s="21" t="s">
        <v>121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21" t="s">
        <v>80</v>
      </c>
      <c r="BK147" s="192">
        <f>ROUND(I147*H147,2)</f>
        <v>0</v>
      </c>
      <c r="BL147" s="21" t="s">
        <v>127</v>
      </c>
      <c r="BM147" s="21" t="s">
        <v>512</v>
      </c>
    </row>
    <row r="148" spans="2:65" s="1" customFormat="1" ht="27">
      <c r="B148" s="38"/>
      <c r="C148" s="60"/>
      <c r="D148" s="193" t="s">
        <v>144</v>
      </c>
      <c r="E148" s="60"/>
      <c r="F148" s="207" t="s">
        <v>513</v>
      </c>
      <c r="G148" s="60"/>
      <c r="H148" s="60"/>
      <c r="I148" s="153"/>
      <c r="J148" s="60"/>
      <c r="K148" s="60"/>
      <c r="L148" s="58"/>
      <c r="M148" s="195"/>
      <c r="N148" s="39"/>
      <c r="O148" s="39"/>
      <c r="P148" s="39"/>
      <c r="Q148" s="39"/>
      <c r="R148" s="39"/>
      <c r="S148" s="39"/>
      <c r="T148" s="75"/>
      <c r="AT148" s="21" t="s">
        <v>144</v>
      </c>
      <c r="AU148" s="21" t="s">
        <v>82</v>
      </c>
    </row>
    <row r="149" spans="2:65" s="1" customFormat="1" ht="22.5" customHeight="1">
      <c r="B149" s="38"/>
      <c r="C149" s="180" t="s">
        <v>241</v>
      </c>
      <c r="D149" s="180" t="s">
        <v>122</v>
      </c>
      <c r="E149" s="181" t="s">
        <v>514</v>
      </c>
      <c r="F149" s="182" t="s">
        <v>515</v>
      </c>
      <c r="G149" s="183" t="s">
        <v>160</v>
      </c>
      <c r="H149" s="184">
        <v>105</v>
      </c>
      <c r="I149" s="185"/>
      <c r="J149" s="186">
        <f>ROUND(I149*H149,2)</f>
        <v>0</v>
      </c>
      <c r="K149" s="182" t="s">
        <v>21</v>
      </c>
      <c r="L149" s="187"/>
      <c r="M149" s="188" t="s">
        <v>21</v>
      </c>
      <c r="N149" s="189" t="s">
        <v>43</v>
      </c>
      <c r="O149" s="39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AR149" s="21" t="s">
        <v>153</v>
      </c>
      <c r="AT149" s="21" t="s">
        <v>122</v>
      </c>
      <c r="AU149" s="21" t="s">
        <v>82</v>
      </c>
      <c r="AY149" s="21" t="s">
        <v>121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21" t="s">
        <v>80</v>
      </c>
      <c r="BK149" s="192">
        <f>ROUND(I149*H149,2)</f>
        <v>0</v>
      </c>
      <c r="BL149" s="21" t="s">
        <v>132</v>
      </c>
      <c r="BM149" s="21" t="s">
        <v>516</v>
      </c>
    </row>
    <row r="150" spans="2:65" s="1" customFormat="1" ht="13.5">
      <c r="B150" s="38"/>
      <c r="C150" s="60"/>
      <c r="D150" s="193" t="s">
        <v>144</v>
      </c>
      <c r="E150" s="60"/>
      <c r="F150" s="207" t="s">
        <v>515</v>
      </c>
      <c r="G150" s="60"/>
      <c r="H150" s="60"/>
      <c r="I150" s="153"/>
      <c r="J150" s="60"/>
      <c r="K150" s="60"/>
      <c r="L150" s="58"/>
      <c r="M150" s="195"/>
      <c r="N150" s="39"/>
      <c r="O150" s="39"/>
      <c r="P150" s="39"/>
      <c r="Q150" s="39"/>
      <c r="R150" s="39"/>
      <c r="S150" s="39"/>
      <c r="T150" s="75"/>
      <c r="AT150" s="21" t="s">
        <v>144</v>
      </c>
      <c r="AU150" s="21" t="s">
        <v>82</v>
      </c>
    </row>
    <row r="151" spans="2:65" s="1" customFormat="1" ht="22.5" customHeight="1">
      <c r="B151" s="38"/>
      <c r="C151" s="180" t="s">
        <v>263</v>
      </c>
      <c r="D151" s="180" t="s">
        <v>122</v>
      </c>
      <c r="E151" s="181" t="s">
        <v>517</v>
      </c>
      <c r="F151" s="182" t="s">
        <v>518</v>
      </c>
      <c r="G151" s="183" t="s">
        <v>160</v>
      </c>
      <c r="H151" s="184">
        <v>88</v>
      </c>
      <c r="I151" s="185"/>
      <c r="J151" s="186">
        <f>ROUND(I151*H151,2)</f>
        <v>0</v>
      </c>
      <c r="K151" s="182" t="s">
        <v>21</v>
      </c>
      <c r="L151" s="187"/>
      <c r="M151" s="188" t="s">
        <v>21</v>
      </c>
      <c r="N151" s="189" t="s">
        <v>43</v>
      </c>
      <c r="O151" s="39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AR151" s="21" t="s">
        <v>153</v>
      </c>
      <c r="AT151" s="21" t="s">
        <v>122</v>
      </c>
      <c r="AU151" s="21" t="s">
        <v>82</v>
      </c>
      <c r="AY151" s="21" t="s">
        <v>121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21" t="s">
        <v>80</v>
      </c>
      <c r="BK151" s="192">
        <f>ROUND(I151*H151,2)</f>
        <v>0</v>
      </c>
      <c r="BL151" s="21" t="s">
        <v>132</v>
      </c>
      <c r="BM151" s="21" t="s">
        <v>519</v>
      </c>
    </row>
    <row r="152" spans="2:65" s="1" customFormat="1" ht="13.5">
      <c r="B152" s="38"/>
      <c r="C152" s="60"/>
      <c r="D152" s="193" t="s">
        <v>144</v>
      </c>
      <c r="E152" s="60"/>
      <c r="F152" s="207" t="s">
        <v>518</v>
      </c>
      <c r="G152" s="60"/>
      <c r="H152" s="60"/>
      <c r="I152" s="153"/>
      <c r="J152" s="60"/>
      <c r="K152" s="60"/>
      <c r="L152" s="58"/>
      <c r="M152" s="195"/>
      <c r="N152" s="39"/>
      <c r="O152" s="39"/>
      <c r="P152" s="39"/>
      <c r="Q152" s="39"/>
      <c r="R152" s="39"/>
      <c r="S152" s="39"/>
      <c r="T152" s="75"/>
      <c r="AT152" s="21" t="s">
        <v>144</v>
      </c>
      <c r="AU152" s="21" t="s">
        <v>82</v>
      </c>
    </row>
    <row r="153" spans="2:65" s="1" customFormat="1" ht="22.5" customHeight="1">
      <c r="B153" s="38"/>
      <c r="C153" s="180" t="s">
        <v>247</v>
      </c>
      <c r="D153" s="180" t="s">
        <v>122</v>
      </c>
      <c r="E153" s="181" t="s">
        <v>520</v>
      </c>
      <c r="F153" s="182" t="s">
        <v>521</v>
      </c>
      <c r="G153" s="183" t="s">
        <v>160</v>
      </c>
      <c r="H153" s="184">
        <v>12</v>
      </c>
      <c r="I153" s="185"/>
      <c r="J153" s="186">
        <f>ROUND(I153*H153,2)</f>
        <v>0</v>
      </c>
      <c r="K153" s="182" t="s">
        <v>21</v>
      </c>
      <c r="L153" s="187"/>
      <c r="M153" s="188" t="s">
        <v>21</v>
      </c>
      <c r="N153" s="189" t="s">
        <v>43</v>
      </c>
      <c r="O153" s="39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AR153" s="21" t="s">
        <v>153</v>
      </c>
      <c r="AT153" s="21" t="s">
        <v>122</v>
      </c>
      <c r="AU153" s="21" t="s">
        <v>82</v>
      </c>
      <c r="AY153" s="21" t="s">
        <v>121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21" t="s">
        <v>80</v>
      </c>
      <c r="BK153" s="192">
        <f>ROUND(I153*H153,2)</f>
        <v>0</v>
      </c>
      <c r="BL153" s="21" t="s">
        <v>132</v>
      </c>
      <c r="BM153" s="21" t="s">
        <v>522</v>
      </c>
    </row>
    <row r="154" spans="2:65" s="1" customFormat="1" ht="13.5">
      <c r="B154" s="38"/>
      <c r="C154" s="60"/>
      <c r="D154" s="193" t="s">
        <v>144</v>
      </c>
      <c r="E154" s="60"/>
      <c r="F154" s="207" t="s">
        <v>521</v>
      </c>
      <c r="G154" s="60"/>
      <c r="H154" s="60"/>
      <c r="I154" s="153"/>
      <c r="J154" s="60"/>
      <c r="K154" s="60"/>
      <c r="L154" s="58"/>
      <c r="M154" s="195"/>
      <c r="N154" s="39"/>
      <c r="O154" s="39"/>
      <c r="P154" s="39"/>
      <c r="Q154" s="39"/>
      <c r="R154" s="39"/>
      <c r="S154" s="39"/>
      <c r="T154" s="75"/>
      <c r="AT154" s="21" t="s">
        <v>144</v>
      </c>
      <c r="AU154" s="21" t="s">
        <v>82</v>
      </c>
    </row>
    <row r="155" spans="2:65" s="1" customFormat="1" ht="22.5" customHeight="1">
      <c r="B155" s="38"/>
      <c r="C155" s="180" t="s">
        <v>272</v>
      </c>
      <c r="D155" s="180" t="s">
        <v>122</v>
      </c>
      <c r="E155" s="181" t="s">
        <v>523</v>
      </c>
      <c r="F155" s="182" t="s">
        <v>524</v>
      </c>
      <c r="G155" s="183" t="s">
        <v>160</v>
      </c>
      <c r="H155" s="184">
        <v>12</v>
      </c>
      <c r="I155" s="185"/>
      <c r="J155" s="186">
        <f>ROUND(I155*H155,2)</f>
        <v>0</v>
      </c>
      <c r="K155" s="182" t="s">
        <v>21</v>
      </c>
      <c r="L155" s="187"/>
      <c r="M155" s="188" t="s">
        <v>21</v>
      </c>
      <c r="N155" s="189" t="s">
        <v>43</v>
      </c>
      <c r="O155" s="39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AR155" s="21" t="s">
        <v>153</v>
      </c>
      <c r="AT155" s="21" t="s">
        <v>122</v>
      </c>
      <c r="AU155" s="21" t="s">
        <v>82</v>
      </c>
      <c r="AY155" s="21" t="s">
        <v>121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21" t="s">
        <v>80</v>
      </c>
      <c r="BK155" s="192">
        <f>ROUND(I155*H155,2)</f>
        <v>0</v>
      </c>
      <c r="BL155" s="21" t="s">
        <v>132</v>
      </c>
      <c r="BM155" s="21" t="s">
        <v>525</v>
      </c>
    </row>
    <row r="156" spans="2:65" s="1" customFormat="1" ht="13.5">
      <c r="B156" s="38"/>
      <c r="C156" s="60"/>
      <c r="D156" s="193" t="s">
        <v>144</v>
      </c>
      <c r="E156" s="60"/>
      <c r="F156" s="207" t="s">
        <v>524</v>
      </c>
      <c r="G156" s="60"/>
      <c r="H156" s="60"/>
      <c r="I156" s="153"/>
      <c r="J156" s="60"/>
      <c r="K156" s="60"/>
      <c r="L156" s="58"/>
      <c r="M156" s="195"/>
      <c r="N156" s="39"/>
      <c r="O156" s="39"/>
      <c r="P156" s="39"/>
      <c r="Q156" s="39"/>
      <c r="R156" s="39"/>
      <c r="S156" s="39"/>
      <c r="T156" s="75"/>
      <c r="AT156" s="21" t="s">
        <v>144</v>
      </c>
      <c r="AU156" s="21" t="s">
        <v>82</v>
      </c>
    </row>
    <row r="157" spans="2:65" s="1" customFormat="1" ht="22.5" customHeight="1">
      <c r="B157" s="38"/>
      <c r="C157" s="196" t="s">
        <v>255</v>
      </c>
      <c r="D157" s="196" t="s">
        <v>135</v>
      </c>
      <c r="E157" s="197" t="s">
        <v>526</v>
      </c>
      <c r="F157" s="198" t="s">
        <v>527</v>
      </c>
      <c r="G157" s="199" t="s">
        <v>185</v>
      </c>
      <c r="H157" s="200">
        <v>6</v>
      </c>
      <c r="I157" s="201"/>
      <c r="J157" s="202">
        <f>ROUND(I157*H157,2)</f>
        <v>0</v>
      </c>
      <c r="K157" s="198" t="s">
        <v>161</v>
      </c>
      <c r="L157" s="58"/>
      <c r="M157" s="203" t="s">
        <v>21</v>
      </c>
      <c r="N157" s="204" t="s">
        <v>43</v>
      </c>
      <c r="O157" s="39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AR157" s="21" t="s">
        <v>132</v>
      </c>
      <c r="AT157" s="21" t="s">
        <v>135</v>
      </c>
      <c r="AU157" s="21" t="s">
        <v>82</v>
      </c>
      <c r="AY157" s="21" t="s">
        <v>121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21" t="s">
        <v>80</v>
      </c>
      <c r="BK157" s="192">
        <f>ROUND(I157*H157,2)</f>
        <v>0</v>
      </c>
      <c r="BL157" s="21" t="s">
        <v>132</v>
      </c>
      <c r="BM157" s="21" t="s">
        <v>528</v>
      </c>
    </row>
    <row r="158" spans="2:65" s="1" customFormat="1" ht="27">
      <c r="B158" s="38"/>
      <c r="C158" s="60"/>
      <c r="D158" s="193" t="s">
        <v>144</v>
      </c>
      <c r="E158" s="60"/>
      <c r="F158" s="207" t="s">
        <v>529</v>
      </c>
      <c r="G158" s="60"/>
      <c r="H158" s="60"/>
      <c r="I158" s="153"/>
      <c r="J158" s="60"/>
      <c r="K158" s="60"/>
      <c r="L158" s="58"/>
      <c r="M158" s="195"/>
      <c r="N158" s="39"/>
      <c r="O158" s="39"/>
      <c r="P158" s="39"/>
      <c r="Q158" s="39"/>
      <c r="R158" s="39"/>
      <c r="S158" s="39"/>
      <c r="T158" s="75"/>
      <c r="AT158" s="21" t="s">
        <v>144</v>
      </c>
      <c r="AU158" s="21" t="s">
        <v>82</v>
      </c>
    </row>
    <row r="159" spans="2:65" s="1" customFormat="1" ht="22.5" customHeight="1">
      <c r="B159" s="38"/>
      <c r="C159" s="180" t="s">
        <v>280</v>
      </c>
      <c r="D159" s="180" t="s">
        <v>122</v>
      </c>
      <c r="E159" s="181" t="s">
        <v>530</v>
      </c>
      <c r="F159" s="182" t="s">
        <v>531</v>
      </c>
      <c r="G159" s="183" t="s">
        <v>185</v>
      </c>
      <c r="H159" s="184">
        <v>6</v>
      </c>
      <c r="I159" s="185"/>
      <c r="J159" s="186">
        <f>ROUND(I159*H159,2)</f>
        <v>0</v>
      </c>
      <c r="K159" s="182" t="s">
        <v>161</v>
      </c>
      <c r="L159" s="187"/>
      <c r="M159" s="188" t="s">
        <v>21</v>
      </c>
      <c r="N159" s="189" t="s">
        <v>43</v>
      </c>
      <c r="O159" s="39"/>
      <c r="P159" s="190">
        <f>O159*H159</f>
        <v>0</v>
      </c>
      <c r="Q159" s="190">
        <v>1.0000000000000001E-5</v>
      </c>
      <c r="R159" s="190">
        <f>Q159*H159</f>
        <v>6.0000000000000008E-5</v>
      </c>
      <c r="S159" s="190">
        <v>0</v>
      </c>
      <c r="T159" s="191">
        <f>S159*H159</f>
        <v>0</v>
      </c>
      <c r="AR159" s="21" t="s">
        <v>153</v>
      </c>
      <c r="AT159" s="21" t="s">
        <v>122</v>
      </c>
      <c r="AU159" s="21" t="s">
        <v>82</v>
      </c>
      <c r="AY159" s="21" t="s">
        <v>121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21" t="s">
        <v>80</v>
      </c>
      <c r="BK159" s="192">
        <f>ROUND(I159*H159,2)</f>
        <v>0</v>
      </c>
      <c r="BL159" s="21" t="s">
        <v>132</v>
      </c>
      <c r="BM159" s="21" t="s">
        <v>532</v>
      </c>
    </row>
    <row r="160" spans="2:65" s="1" customFormat="1" ht="13.5">
      <c r="B160" s="38"/>
      <c r="C160" s="60"/>
      <c r="D160" s="205" t="s">
        <v>144</v>
      </c>
      <c r="E160" s="60"/>
      <c r="F160" s="206" t="s">
        <v>533</v>
      </c>
      <c r="G160" s="60"/>
      <c r="H160" s="60"/>
      <c r="I160" s="153"/>
      <c r="J160" s="60"/>
      <c r="K160" s="60"/>
      <c r="L160" s="58"/>
      <c r="M160" s="195"/>
      <c r="N160" s="39"/>
      <c r="O160" s="39"/>
      <c r="P160" s="39"/>
      <c r="Q160" s="39"/>
      <c r="R160" s="39"/>
      <c r="S160" s="39"/>
      <c r="T160" s="75"/>
      <c r="AT160" s="21" t="s">
        <v>144</v>
      </c>
      <c r="AU160" s="21" t="s">
        <v>82</v>
      </c>
    </row>
    <row r="161" spans="2:65" s="9" customFormat="1" ht="29.85" customHeight="1">
      <c r="B161" s="166"/>
      <c r="C161" s="167"/>
      <c r="D161" s="168" t="s">
        <v>71</v>
      </c>
      <c r="E161" s="236" t="s">
        <v>534</v>
      </c>
      <c r="F161" s="236" t="s">
        <v>535</v>
      </c>
      <c r="G161" s="167"/>
      <c r="H161" s="167"/>
      <c r="I161" s="170"/>
      <c r="J161" s="237">
        <f>BK161</f>
        <v>0</v>
      </c>
      <c r="K161" s="167"/>
      <c r="L161" s="172"/>
      <c r="M161" s="173"/>
      <c r="N161" s="174"/>
      <c r="O161" s="174"/>
      <c r="P161" s="175">
        <f>SUM(P162:P189)</f>
        <v>0</v>
      </c>
      <c r="Q161" s="174"/>
      <c r="R161" s="175">
        <f>SUM(R162:R189)</f>
        <v>4.9806000000000003E-2</v>
      </c>
      <c r="S161" s="174"/>
      <c r="T161" s="176">
        <f>SUM(T162:T189)</f>
        <v>0</v>
      </c>
      <c r="AR161" s="177" t="s">
        <v>134</v>
      </c>
      <c r="AT161" s="178" t="s">
        <v>71</v>
      </c>
      <c r="AU161" s="178" t="s">
        <v>80</v>
      </c>
      <c r="AY161" s="177" t="s">
        <v>121</v>
      </c>
      <c r="BK161" s="179">
        <f>SUM(BK162:BK189)</f>
        <v>0</v>
      </c>
    </row>
    <row r="162" spans="2:65" s="1" customFormat="1" ht="31.5" customHeight="1">
      <c r="B162" s="38"/>
      <c r="C162" s="196" t="s">
        <v>261</v>
      </c>
      <c r="D162" s="196" t="s">
        <v>135</v>
      </c>
      <c r="E162" s="197" t="s">
        <v>536</v>
      </c>
      <c r="F162" s="198" t="s">
        <v>537</v>
      </c>
      <c r="G162" s="199" t="s">
        <v>160</v>
      </c>
      <c r="H162" s="200">
        <v>4</v>
      </c>
      <c r="I162" s="201"/>
      <c r="J162" s="202">
        <f>ROUND(I162*H162,2)</f>
        <v>0</v>
      </c>
      <c r="K162" s="198" t="s">
        <v>161</v>
      </c>
      <c r="L162" s="58"/>
      <c r="M162" s="203" t="s">
        <v>21</v>
      </c>
      <c r="N162" s="204" t="s">
        <v>43</v>
      </c>
      <c r="O162" s="39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AR162" s="21" t="s">
        <v>399</v>
      </c>
      <c r="AT162" s="21" t="s">
        <v>135</v>
      </c>
      <c r="AU162" s="21" t="s">
        <v>82</v>
      </c>
      <c r="AY162" s="21" t="s">
        <v>121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21" t="s">
        <v>80</v>
      </c>
      <c r="BK162" s="192">
        <f>ROUND(I162*H162,2)</f>
        <v>0</v>
      </c>
      <c r="BL162" s="21" t="s">
        <v>399</v>
      </c>
      <c r="BM162" s="21" t="s">
        <v>538</v>
      </c>
    </row>
    <row r="163" spans="2:65" s="1" customFormat="1" ht="40.5">
      <c r="B163" s="38"/>
      <c r="C163" s="60"/>
      <c r="D163" s="205" t="s">
        <v>144</v>
      </c>
      <c r="E163" s="60"/>
      <c r="F163" s="206" t="s">
        <v>539</v>
      </c>
      <c r="G163" s="60"/>
      <c r="H163" s="60"/>
      <c r="I163" s="153"/>
      <c r="J163" s="60"/>
      <c r="K163" s="60"/>
      <c r="L163" s="58"/>
      <c r="M163" s="195"/>
      <c r="N163" s="39"/>
      <c r="O163" s="39"/>
      <c r="P163" s="39"/>
      <c r="Q163" s="39"/>
      <c r="R163" s="39"/>
      <c r="S163" s="39"/>
      <c r="T163" s="75"/>
      <c r="AT163" s="21" t="s">
        <v>144</v>
      </c>
      <c r="AU163" s="21" t="s">
        <v>82</v>
      </c>
    </row>
    <row r="164" spans="2:65" s="10" customFormat="1" ht="13.5">
      <c r="B164" s="209"/>
      <c r="C164" s="210"/>
      <c r="D164" s="193" t="s">
        <v>328</v>
      </c>
      <c r="E164" s="211" t="s">
        <v>21</v>
      </c>
      <c r="F164" s="212" t="s">
        <v>540</v>
      </c>
      <c r="G164" s="210"/>
      <c r="H164" s="213">
        <v>4</v>
      </c>
      <c r="I164" s="214"/>
      <c r="J164" s="210"/>
      <c r="K164" s="210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328</v>
      </c>
      <c r="AU164" s="219" t="s">
        <v>82</v>
      </c>
      <c r="AV164" s="10" t="s">
        <v>82</v>
      </c>
      <c r="AW164" s="10" t="s">
        <v>35</v>
      </c>
      <c r="AX164" s="10" t="s">
        <v>72</v>
      </c>
      <c r="AY164" s="219" t="s">
        <v>121</v>
      </c>
    </row>
    <row r="165" spans="2:65" s="1" customFormat="1" ht="22.5" customHeight="1">
      <c r="B165" s="38"/>
      <c r="C165" s="196" t="s">
        <v>286</v>
      </c>
      <c r="D165" s="196" t="s">
        <v>135</v>
      </c>
      <c r="E165" s="197" t="s">
        <v>541</v>
      </c>
      <c r="F165" s="198" t="s">
        <v>542</v>
      </c>
      <c r="G165" s="199" t="s">
        <v>543</v>
      </c>
      <c r="H165" s="200">
        <v>0.7</v>
      </c>
      <c r="I165" s="201"/>
      <c r="J165" s="202">
        <f>ROUND(I165*H165,2)</f>
        <v>0</v>
      </c>
      <c r="K165" s="198" t="s">
        <v>161</v>
      </c>
      <c r="L165" s="58"/>
      <c r="M165" s="203" t="s">
        <v>21</v>
      </c>
      <c r="N165" s="204" t="s">
        <v>43</v>
      </c>
      <c r="O165" s="39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AR165" s="21" t="s">
        <v>399</v>
      </c>
      <c r="AT165" s="21" t="s">
        <v>135</v>
      </c>
      <c r="AU165" s="21" t="s">
        <v>82</v>
      </c>
      <c r="AY165" s="21" t="s">
        <v>121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21" t="s">
        <v>80</v>
      </c>
      <c r="BK165" s="192">
        <f>ROUND(I165*H165,2)</f>
        <v>0</v>
      </c>
      <c r="BL165" s="21" t="s">
        <v>399</v>
      </c>
      <c r="BM165" s="21" t="s">
        <v>544</v>
      </c>
    </row>
    <row r="166" spans="2:65" s="1" customFormat="1" ht="27">
      <c r="B166" s="38"/>
      <c r="C166" s="60"/>
      <c r="D166" s="205" t="s">
        <v>144</v>
      </c>
      <c r="E166" s="60"/>
      <c r="F166" s="206" t="s">
        <v>545</v>
      </c>
      <c r="G166" s="60"/>
      <c r="H166" s="60"/>
      <c r="I166" s="153"/>
      <c r="J166" s="60"/>
      <c r="K166" s="60"/>
      <c r="L166" s="58"/>
      <c r="M166" s="195"/>
      <c r="N166" s="39"/>
      <c r="O166" s="39"/>
      <c r="P166" s="39"/>
      <c r="Q166" s="39"/>
      <c r="R166" s="39"/>
      <c r="S166" s="39"/>
      <c r="T166" s="75"/>
      <c r="AT166" s="21" t="s">
        <v>144</v>
      </c>
      <c r="AU166" s="21" t="s">
        <v>82</v>
      </c>
    </row>
    <row r="167" spans="2:65" s="10" customFormat="1" ht="13.5">
      <c r="B167" s="209"/>
      <c r="C167" s="210"/>
      <c r="D167" s="193" t="s">
        <v>328</v>
      </c>
      <c r="E167" s="211" t="s">
        <v>21</v>
      </c>
      <c r="F167" s="212" t="s">
        <v>546</v>
      </c>
      <c r="G167" s="210"/>
      <c r="H167" s="213">
        <v>0.7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328</v>
      </c>
      <c r="AU167" s="219" t="s">
        <v>82</v>
      </c>
      <c r="AV167" s="10" t="s">
        <v>82</v>
      </c>
      <c r="AW167" s="10" t="s">
        <v>35</v>
      </c>
      <c r="AX167" s="10" t="s">
        <v>72</v>
      </c>
      <c r="AY167" s="219" t="s">
        <v>121</v>
      </c>
    </row>
    <row r="168" spans="2:65" s="1" customFormat="1" ht="22.5" customHeight="1">
      <c r="B168" s="38"/>
      <c r="C168" s="196" t="s">
        <v>270</v>
      </c>
      <c r="D168" s="196" t="s">
        <v>135</v>
      </c>
      <c r="E168" s="197" t="s">
        <v>547</v>
      </c>
      <c r="F168" s="198" t="s">
        <v>548</v>
      </c>
      <c r="G168" s="199" t="s">
        <v>543</v>
      </c>
      <c r="H168" s="200">
        <v>0.7</v>
      </c>
      <c r="I168" s="201"/>
      <c r="J168" s="202">
        <f>ROUND(I168*H168,2)</f>
        <v>0</v>
      </c>
      <c r="K168" s="198" t="s">
        <v>161</v>
      </c>
      <c r="L168" s="58"/>
      <c r="M168" s="203" t="s">
        <v>21</v>
      </c>
      <c r="N168" s="204" t="s">
        <v>43</v>
      </c>
      <c r="O168" s="39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AR168" s="21" t="s">
        <v>399</v>
      </c>
      <c r="AT168" s="21" t="s">
        <v>135</v>
      </c>
      <c r="AU168" s="21" t="s">
        <v>82</v>
      </c>
      <c r="AY168" s="21" t="s">
        <v>121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21" t="s">
        <v>80</v>
      </c>
      <c r="BK168" s="192">
        <f>ROUND(I168*H168,2)</f>
        <v>0</v>
      </c>
      <c r="BL168" s="21" t="s">
        <v>399</v>
      </c>
      <c r="BM168" s="21" t="s">
        <v>549</v>
      </c>
    </row>
    <row r="169" spans="2:65" s="1" customFormat="1" ht="40.5">
      <c r="B169" s="38"/>
      <c r="C169" s="60"/>
      <c r="D169" s="193" t="s">
        <v>144</v>
      </c>
      <c r="E169" s="60"/>
      <c r="F169" s="207" t="s">
        <v>550</v>
      </c>
      <c r="G169" s="60"/>
      <c r="H169" s="60"/>
      <c r="I169" s="153"/>
      <c r="J169" s="60"/>
      <c r="K169" s="60"/>
      <c r="L169" s="58"/>
      <c r="M169" s="195"/>
      <c r="N169" s="39"/>
      <c r="O169" s="39"/>
      <c r="P169" s="39"/>
      <c r="Q169" s="39"/>
      <c r="R169" s="39"/>
      <c r="S169" s="39"/>
      <c r="T169" s="75"/>
      <c r="AT169" s="21" t="s">
        <v>144</v>
      </c>
      <c r="AU169" s="21" t="s">
        <v>82</v>
      </c>
    </row>
    <row r="170" spans="2:65" s="1" customFormat="1" ht="22.5" customHeight="1">
      <c r="B170" s="38"/>
      <c r="C170" s="196" t="s">
        <v>292</v>
      </c>
      <c r="D170" s="196" t="s">
        <v>135</v>
      </c>
      <c r="E170" s="197" t="s">
        <v>551</v>
      </c>
      <c r="F170" s="198" t="s">
        <v>552</v>
      </c>
      <c r="G170" s="199" t="s">
        <v>553</v>
      </c>
      <c r="H170" s="200">
        <v>1.4</v>
      </c>
      <c r="I170" s="201"/>
      <c r="J170" s="202">
        <f>ROUND(I170*H170,2)</f>
        <v>0</v>
      </c>
      <c r="K170" s="198" t="s">
        <v>161</v>
      </c>
      <c r="L170" s="58"/>
      <c r="M170" s="203" t="s">
        <v>21</v>
      </c>
      <c r="N170" s="204" t="s">
        <v>43</v>
      </c>
      <c r="O170" s="39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AR170" s="21" t="s">
        <v>399</v>
      </c>
      <c r="AT170" s="21" t="s">
        <v>135</v>
      </c>
      <c r="AU170" s="21" t="s">
        <v>82</v>
      </c>
      <c r="AY170" s="21" t="s">
        <v>121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21" t="s">
        <v>80</v>
      </c>
      <c r="BK170" s="192">
        <f>ROUND(I170*H170,2)</f>
        <v>0</v>
      </c>
      <c r="BL170" s="21" t="s">
        <v>399</v>
      </c>
      <c r="BM170" s="21" t="s">
        <v>554</v>
      </c>
    </row>
    <row r="171" spans="2:65" s="1" customFormat="1" ht="13.5">
      <c r="B171" s="38"/>
      <c r="C171" s="60"/>
      <c r="D171" s="205" t="s">
        <v>144</v>
      </c>
      <c r="E171" s="60"/>
      <c r="F171" s="206" t="s">
        <v>555</v>
      </c>
      <c r="G171" s="60"/>
      <c r="H171" s="60"/>
      <c r="I171" s="153"/>
      <c r="J171" s="60"/>
      <c r="K171" s="60"/>
      <c r="L171" s="58"/>
      <c r="M171" s="195"/>
      <c r="N171" s="39"/>
      <c r="O171" s="39"/>
      <c r="P171" s="39"/>
      <c r="Q171" s="39"/>
      <c r="R171" s="39"/>
      <c r="S171" s="39"/>
      <c r="T171" s="75"/>
      <c r="AT171" s="21" t="s">
        <v>144</v>
      </c>
      <c r="AU171" s="21" t="s">
        <v>82</v>
      </c>
    </row>
    <row r="172" spans="2:65" s="10" customFormat="1" ht="13.5">
      <c r="B172" s="209"/>
      <c r="C172" s="210"/>
      <c r="D172" s="193" t="s">
        <v>328</v>
      </c>
      <c r="E172" s="210"/>
      <c r="F172" s="212" t="s">
        <v>556</v>
      </c>
      <c r="G172" s="210"/>
      <c r="H172" s="213">
        <v>1.4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328</v>
      </c>
      <c r="AU172" s="219" t="s">
        <v>82</v>
      </c>
      <c r="AV172" s="10" t="s">
        <v>82</v>
      </c>
      <c r="AW172" s="10" t="s">
        <v>6</v>
      </c>
      <c r="AX172" s="10" t="s">
        <v>80</v>
      </c>
      <c r="AY172" s="219" t="s">
        <v>121</v>
      </c>
    </row>
    <row r="173" spans="2:65" s="1" customFormat="1" ht="22.5" customHeight="1">
      <c r="B173" s="38"/>
      <c r="C173" s="196" t="s">
        <v>279</v>
      </c>
      <c r="D173" s="196" t="s">
        <v>135</v>
      </c>
      <c r="E173" s="197" t="s">
        <v>557</v>
      </c>
      <c r="F173" s="198" t="s">
        <v>558</v>
      </c>
      <c r="G173" s="199" t="s">
        <v>185</v>
      </c>
      <c r="H173" s="200">
        <v>1</v>
      </c>
      <c r="I173" s="201"/>
      <c r="J173" s="202">
        <f>ROUND(I173*H173,2)</f>
        <v>0</v>
      </c>
      <c r="K173" s="198" t="s">
        <v>161</v>
      </c>
      <c r="L173" s="58"/>
      <c r="M173" s="203" t="s">
        <v>21</v>
      </c>
      <c r="N173" s="204" t="s">
        <v>43</v>
      </c>
      <c r="O173" s="39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AR173" s="21" t="s">
        <v>399</v>
      </c>
      <c r="AT173" s="21" t="s">
        <v>135</v>
      </c>
      <c r="AU173" s="21" t="s">
        <v>82</v>
      </c>
      <c r="AY173" s="21" t="s">
        <v>121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21" t="s">
        <v>80</v>
      </c>
      <c r="BK173" s="192">
        <f>ROUND(I173*H173,2)</f>
        <v>0</v>
      </c>
      <c r="BL173" s="21" t="s">
        <v>399</v>
      </c>
      <c r="BM173" s="21" t="s">
        <v>559</v>
      </c>
    </row>
    <row r="174" spans="2:65" s="1" customFormat="1" ht="27">
      <c r="B174" s="38"/>
      <c r="C174" s="60"/>
      <c r="D174" s="193" t="s">
        <v>144</v>
      </c>
      <c r="E174" s="60"/>
      <c r="F174" s="207" t="s">
        <v>560</v>
      </c>
      <c r="G174" s="60"/>
      <c r="H174" s="60"/>
      <c r="I174" s="153"/>
      <c r="J174" s="60"/>
      <c r="K174" s="60"/>
      <c r="L174" s="58"/>
      <c r="M174" s="195"/>
      <c r="N174" s="39"/>
      <c r="O174" s="39"/>
      <c r="P174" s="39"/>
      <c r="Q174" s="39"/>
      <c r="R174" s="39"/>
      <c r="S174" s="39"/>
      <c r="T174" s="75"/>
      <c r="AT174" s="21" t="s">
        <v>144</v>
      </c>
      <c r="AU174" s="21" t="s">
        <v>82</v>
      </c>
    </row>
    <row r="175" spans="2:65" s="1" customFormat="1" ht="31.5" customHeight="1">
      <c r="B175" s="38"/>
      <c r="C175" s="196" t="s">
        <v>298</v>
      </c>
      <c r="D175" s="196" t="s">
        <v>135</v>
      </c>
      <c r="E175" s="197" t="s">
        <v>561</v>
      </c>
      <c r="F175" s="198" t="s">
        <v>562</v>
      </c>
      <c r="G175" s="199" t="s">
        <v>160</v>
      </c>
      <c r="H175" s="200">
        <v>2</v>
      </c>
      <c r="I175" s="201"/>
      <c r="J175" s="202">
        <f>ROUND(I175*H175,2)</f>
        <v>0</v>
      </c>
      <c r="K175" s="198" t="s">
        <v>161</v>
      </c>
      <c r="L175" s="58"/>
      <c r="M175" s="203" t="s">
        <v>21</v>
      </c>
      <c r="N175" s="204" t="s">
        <v>43</v>
      </c>
      <c r="O175" s="39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AR175" s="21" t="s">
        <v>399</v>
      </c>
      <c r="AT175" s="21" t="s">
        <v>135</v>
      </c>
      <c r="AU175" s="21" t="s">
        <v>82</v>
      </c>
      <c r="AY175" s="21" t="s">
        <v>121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21" t="s">
        <v>80</v>
      </c>
      <c r="BK175" s="192">
        <f>ROUND(I175*H175,2)</f>
        <v>0</v>
      </c>
      <c r="BL175" s="21" t="s">
        <v>399</v>
      </c>
      <c r="BM175" s="21" t="s">
        <v>563</v>
      </c>
    </row>
    <row r="176" spans="2:65" s="1" customFormat="1" ht="27">
      <c r="B176" s="38"/>
      <c r="C176" s="60"/>
      <c r="D176" s="193" t="s">
        <v>144</v>
      </c>
      <c r="E176" s="60"/>
      <c r="F176" s="207" t="s">
        <v>564</v>
      </c>
      <c r="G176" s="60"/>
      <c r="H176" s="60"/>
      <c r="I176" s="153"/>
      <c r="J176" s="60"/>
      <c r="K176" s="60"/>
      <c r="L176" s="58"/>
      <c r="M176" s="195"/>
      <c r="N176" s="39"/>
      <c r="O176" s="39"/>
      <c r="P176" s="39"/>
      <c r="Q176" s="39"/>
      <c r="R176" s="39"/>
      <c r="S176" s="39"/>
      <c r="T176" s="75"/>
      <c r="AT176" s="21" t="s">
        <v>144</v>
      </c>
      <c r="AU176" s="21" t="s">
        <v>82</v>
      </c>
    </row>
    <row r="177" spans="2:65" s="1" customFormat="1" ht="22.5" customHeight="1">
      <c r="B177" s="38"/>
      <c r="C177" s="196" t="s">
        <v>284</v>
      </c>
      <c r="D177" s="196" t="s">
        <v>135</v>
      </c>
      <c r="E177" s="197" t="s">
        <v>565</v>
      </c>
      <c r="F177" s="198" t="s">
        <v>566</v>
      </c>
      <c r="G177" s="199" t="s">
        <v>553</v>
      </c>
      <c r="H177" s="200">
        <v>0.1</v>
      </c>
      <c r="I177" s="201"/>
      <c r="J177" s="202">
        <f>ROUND(I177*H177,2)</f>
        <v>0</v>
      </c>
      <c r="K177" s="198" t="s">
        <v>161</v>
      </c>
      <c r="L177" s="58"/>
      <c r="M177" s="203" t="s">
        <v>21</v>
      </c>
      <c r="N177" s="204" t="s">
        <v>43</v>
      </c>
      <c r="O177" s="39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AR177" s="21" t="s">
        <v>399</v>
      </c>
      <c r="AT177" s="21" t="s">
        <v>135</v>
      </c>
      <c r="AU177" s="21" t="s">
        <v>82</v>
      </c>
      <c r="AY177" s="21" t="s">
        <v>121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21" t="s">
        <v>80</v>
      </c>
      <c r="BK177" s="192">
        <f>ROUND(I177*H177,2)</f>
        <v>0</v>
      </c>
      <c r="BL177" s="21" t="s">
        <v>399</v>
      </c>
      <c r="BM177" s="21" t="s">
        <v>567</v>
      </c>
    </row>
    <row r="178" spans="2:65" s="1" customFormat="1" ht="27">
      <c r="B178" s="38"/>
      <c r="C178" s="60"/>
      <c r="D178" s="193" t="s">
        <v>144</v>
      </c>
      <c r="E178" s="60"/>
      <c r="F178" s="207" t="s">
        <v>568</v>
      </c>
      <c r="G178" s="60"/>
      <c r="H178" s="60"/>
      <c r="I178" s="153"/>
      <c r="J178" s="60"/>
      <c r="K178" s="60"/>
      <c r="L178" s="58"/>
      <c r="M178" s="195"/>
      <c r="N178" s="39"/>
      <c r="O178" s="39"/>
      <c r="P178" s="39"/>
      <c r="Q178" s="39"/>
      <c r="R178" s="39"/>
      <c r="S178" s="39"/>
      <c r="T178" s="75"/>
      <c r="AT178" s="21" t="s">
        <v>144</v>
      </c>
      <c r="AU178" s="21" t="s">
        <v>82</v>
      </c>
    </row>
    <row r="179" spans="2:65" s="1" customFormat="1" ht="22.5" customHeight="1">
      <c r="B179" s="38"/>
      <c r="C179" s="196" t="s">
        <v>304</v>
      </c>
      <c r="D179" s="196" t="s">
        <v>135</v>
      </c>
      <c r="E179" s="197" t="s">
        <v>569</v>
      </c>
      <c r="F179" s="198" t="s">
        <v>570</v>
      </c>
      <c r="G179" s="199" t="s">
        <v>553</v>
      </c>
      <c r="H179" s="200">
        <v>0.1</v>
      </c>
      <c r="I179" s="201"/>
      <c r="J179" s="202">
        <f>ROUND(I179*H179,2)</f>
        <v>0</v>
      </c>
      <c r="K179" s="198" t="s">
        <v>161</v>
      </c>
      <c r="L179" s="58"/>
      <c r="M179" s="203" t="s">
        <v>21</v>
      </c>
      <c r="N179" s="204" t="s">
        <v>43</v>
      </c>
      <c r="O179" s="39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AR179" s="21" t="s">
        <v>399</v>
      </c>
      <c r="AT179" s="21" t="s">
        <v>135</v>
      </c>
      <c r="AU179" s="21" t="s">
        <v>82</v>
      </c>
      <c r="AY179" s="21" t="s">
        <v>121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21" t="s">
        <v>80</v>
      </c>
      <c r="BK179" s="192">
        <f>ROUND(I179*H179,2)</f>
        <v>0</v>
      </c>
      <c r="BL179" s="21" t="s">
        <v>399</v>
      </c>
      <c r="BM179" s="21" t="s">
        <v>571</v>
      </c>
    </row>
    <row r="180" spans="2:65" s="1" customFormat="1" ht="13.5">
      <c r="B180" s="38"/>
      <c r="C180" s="60"/>
      <c r="D180" s="193" t="s">
        <v>144</v>
      </c>
      <c r="E180" s="60"/>
      <c r="F180" s="207" t="s">
        <v>572</v>
      </c>
      <c r="G180" s="60"/>
      <c r="H180" s="60"/>
      <c r="I180" s="153"/>
      <c r="J180" s="60"/>
      <c r="K180" s="60"/>
      <c r="L180" s="58"/>
      <c r="M180" s="195"/>
      <c r="N180" s="39"/>
      <c r="O180" s="39"/>
      <c r="P180" s="39"/>
      <c r="Q180" s="39"/>
      <c r="R180" s="39"/>
      <c r="S180" s="39"/>
      <c r="T180" s="75"/>
      <c r="AT180" s="21" t="s">
        <v>144</v>
      </c>
      <c r="AU180" s="21" t="s">
        <v>82</v>
      </c>
    </row>
    <row r="181" spans="2:65" s="1" customFormat="1" ht="22.5" customHeight="1">
      <c r="B181" s="38"/>
      <c r="C181" s="196" t="s">
        <v>290</v>
      </c>
      <c r="D181" s="196" t="s">
        <v>135</v>
      </c>
      <c r="E181" s="197" t="s">
        <v>573</v>
      </c>
      <c r="F181" s="198" t="s">
        <v>574</v>
      </c>
      <c r="G181" s="199" t="s">
        <v>553</v>
      </c>
      <c r="H181" s="200">
        <v>0.1</v>
      </c>
      <c r="I181" s="201"/>
      <c r="J181" s="202">
        <f>ROUND(I181*H181,2)</f>
        <v>0</v>
      </c>
      <c r="K181" s="198" t="s">
        <v>161</v>
      </c>
      <c r="L181" s="58"/>
      <c r="M181" s="203" t="s">
        <v>21</v>
      </c>
      <c r="N181" s="204" t="s">
        <v>43</v>
      </c>
      <c r="O181" s="39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AR181" s="21" t="s">
        <v>399</v>
      </c>
      <c r="AT181" s="21" t="s">
        <v>135</v>
      </c>
      <c r="AU181" s="21" t="s">
        <v>82</v>
      </c>
      <c r="AY181" s="21" t="s">
        <v>121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21" t="s">
        <v>80</v>
      </c>
      <c r="BK181" s="192">
        <f>ROUND(I181*H181,2)</f>
        <v>0</v>
      </c>
      <c r="BL181" s="21" t="s">
        <v>399</v>
      </c>
      <c r="BM181" s="21" t="s">
        <v>575</v>
      </c>
    </row>
    <row r="182" spans="2:65" s="1" customFormat="1" ht="27">
      <c r="B182" s="38"/>
      <c r="C182" s="60"/>
      <c r="D182" s="193" t="s">
        <v>144</v>
      </c>
      <c r="E182" s="60"/>
      <c r="F182" s="207" t="s">
        <v>576</v>
      </c>
      <c r="G182" s="60"/>
      <c r="H182" s="60"/>
      <c r="I182" s="153"/>
      <c r="J182" s="60"/>
      <c r="K182" s="60"/>
      <c r="L182" s="58"/>
      <c r="M182" s="195"/>
      <c r="N182" s="39"/>
      <c r="O182" s="39"/>
      <c r="P182" s="39"/>
      <c r="Q182" s="39"/>
      <c r="R182" s="39"/>
      <c r="S182" s="39"/>
      <c r="T182" s="75"/>
      <c r="AT182" s="21" t="s">
        <v>144</v>
      </c>
      <c r="AU182" s="21" t="s">
        <v>82</v>
      </c>
    </row>
    <row r="183" spans="2:65" s="1" customFormat="1" ht="22.5" customHeight="1">
      <c r="B183" s="38"/>
      <c r="C183" s="196" t="s">
        <v>312</v>
      </c>
      <c r="D183" s="196" t="s">
        <v>135</v>
      </c>
      <c r="E183" s="197" t="s">
        <v>577</v>
      </c>
      <c r="F183" s="198" t="s">
        <v>578</v>
      </c>
      <c r="G183" s="199" t="s">
        <v>553</v>
      </c>
      <c r="H183" s="200">
        <v>0.1</v>
      </c>
      <c r="I183" s="201"/>
      <c r="J183" s="202">
        <f>ROUND(I183*H183,2)</f>
        <v>0</v>
      </c>
      <c r="K183" s="198" t="s">
        <v>161</v>
      </c>
      <c r="L183" s="58"/>
      <c r="M183" s="203" t="s">
        <v>21</v>
      </c>
      <c r="N183" s="204" t="s">
        <v>43</v>
      </c>
      <c r="O183" s="39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AR183" s="21" t="s">
        <v>399</v>
      </c>
      <c r="AT183" s="21" t="s">
        <v>135</v>
      </c>
      <c r="AU183" s="21" t="s">
        <v>82</v>
      </c>
      <c r="AY183" s="21" t="s">
        <v>121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21" t="s">
        <v>80</v>
      </c>
      <c r="BK183" s="192">
        <f>ROUND(I183*H183,2)</f>
        <v>0</v>
      </c>
      <c r="BL183" s="21" t="s">
        <v>399</v>
      </c>
      <c r="BM183" s="21" t="s">
        <v>579</v>
      </c>
    </row>
    <row r="184" spans="2:65" s="1" customFormat="1" ht="13.5">
      <c r="B184" s="38"/>
      <c r="C184" s="60"/>
      <c r="D184" s="193" t="s">
        <v>144</v>
      </c>
      <c r="E184" s="60"/>
      <c r="F184" s="207" t="s">
        <v>580</v>
      </c>
      <c r="G184" s="60"/>
      <c r="H184" s="60"/>
      <c r="I184" s="153"/>
      <c r="J184" s="60"/>
      <c r="K184" s="60"/>
      <c r="L184" s="58"/>
      <c r="M184" s="195"/>
      <c r="N184" s="39"/>
      <c r="O184" s="39"/>
      <c r="P184" s="39"/>
      <c r="Q184" s="39"/>
      <c r="R184" s="39"/>
      <c r="S184" s="39"/>
      <c r="T184" s="75"/>
      <c r="AT184" s="21" t="s">
        <v>144</v>
      </c>
      <c r="AU184" s="21" t="s">
        <v>82</v>
      </c>
    </row>
    <row r="185" spans="2:65" s="1" customFormat="1" ht="22.5" customHeight="1">
      <c r="B185" s="38"/>
      <c r="C185" s="196" t="s">
        <v>296</v>
      </c>
      <c r="D185" s="196" t="s">
        <v>135</v>
      </c>
      <c r="E185" s="197" t="s">
        <v>581</v>
      </c>
      <c r="F185" s="198" t="s">
        <v>582</v>
      </c>
      <c r="G185" s="199" t="s">
        <v>185</v>
      </c>
      <c r="H185" s="200">
        <v>1</v>
      </c>
      <c r="I185" s="201"/>
      <c r="J185" s="202">
        <f>ROUND(I185*H185,2)</f>
        <v>0</v>
      </c>
      <c r="K185" s="198" t="s">
        <v>161</v>
      </c>
      <c r="L185" s="58"/>
      <c r="M185" s="203" t="s">
        <v>21</v>
      </c>
      <c r="N185" s="204" t="s">
        <v>43</v>
      </c>
      <c r="O185" s="39"/>
      <c r="P185" s="190">
        <f>O185*H185</f>
        <v>0</v>
      </c>
      <c r="Q185" s="190">
        <v>4.1500000000000002E-2</v>
      </c>
      <c r="R185" s="190">
        <f>Q185*H185</f>
        <v>4.1500000000000002E-2</v>
      </c>
      <c r="S185" s="190">
        <v>0</v>
      </c>
      <c r="T185" s="191">
        <f>S185*H185</f>
        <v>0</v>
      </c>
      <c r="AR185" s="21" t="s">
        <v>399</v>
      </c>
      <c r="AT185" s="21" t="s">
        <v>135</v>
      </c>
      <c r="AU185" s="21" t="s">
        <v>82</v>
      </c>
      <c r="AY185" s="21" t="s">
        <v>121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21" t="s">
        <v>80</v>
      </c>
      <c r="BK185" s="192">
        <f>ROUND(I185*H185,2)</f>
        <v>0</v>
      </c>
      <c r="BL185" s="21" t="s">
        <v>399</v>
      </c>
      <c r="BM185" s="21" t="s">
        <v>583</v>
      </c>
    </row>
    <row r="186" spans="2:65" s="1" customFormat="1" ht="27">
      <c r="B186" s="38"/>
      <c r="C186" s="60"/>
      <c r="D186" s="193" t="s">
        <v>144</v>
      </c>
      <c r="E186" s="60"/>
      <c r="F186" s="207" t="s">
        <v>584</v>
      </c>
      <c r="G186" s="60"/>
      <c r="H186" s="60"/>
      <c r="I186" s="153"/>
      <c r="J186" s="60"/>
      <c r="K186" s="60"/>
      <c r="L186" s="58"/>
      <c r="M186" s="195"/>
      <c r="N186" s="39"/>
      <c r="O186" s="39"/>
      <c r="P186" s="39"/>
      <c r="Q186" s="39"/>
      <c r="R186" s="39"/>
      <c r="S186" s="39"/>
      <c r="T186" s="75"/>
      <c r="AT186" s="21" t="s">
        <v>144</v>
      </c>
      <c r="AU186" s="21" t="s">
        <v>82</v>
      </c>
    </row>
    <row r="187" spans="2:65" s="1" customFormat="1" ht="22.5" customHeight="1">
      <c r="B187" s="38"/>
      <c r="C187" s="196" t="s">
        <v>323</v>
      </c>
      <c r="D187" s="196" t="s">
        <v>135</v>
      </c>
      <c r="E187" s="197" t="s">
        <v>585</v>
      </c>
      <c r="F187" s="198" t="s">
        <v>586</v>
      </c>
      <c r="G187" s="199" t="s">
        <v>587</v>
      </c>
      <c r="H187" s="200">
        <v>0.2</v>
      </c>
      <c r="I187" s="201"/>
      <c r="J187" s="202">
        <f>ROUND(I187*H187,2)</f>
        <v>0</v>
      </c>
      <c r="K187" s="198" t="s">
        <v>161</v>
      </c>
      <c r="L187" s="58"/>
      <c r="M187" s="203" t="s">
        <v>21</v>
      </c>
      <c r="N187" s="204" t="s">
        <v>43</v>
      </c>
      <c r="O187" s="39"/>
      <c r="P187" s="190">
        <f>O187*H187</f>
        <v>0</v>
      </c>
      <c r="Q187" s="190">
        <v>4.1529999999999997E-2</v>
      </c>
      <c r="R187" s="190">
        <f>Q187*H187</f>
        <v>8.3059999999999991E-3</v>
      </c>
      <c r="S187" s="190">
        <v>0</v>
      </c>
      <c r="T187" s="191">
        <f>S187*H187</f>
        <v>0</v>
      </c>
      <c r="AR187" s="21" t="s">
        <v>399</v>
      </c>
      <c r="AT187" s="21" t="s">
        <v>135</v>
      </c>
      <c r="AU187" s="21" t="s">
        <v>82</v>
      </c>
      <c r="AY187" s="21" t="s">
        <v>121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21" t="s">
        <v>80</v>
      </c>
      <c r="BK187" s="192">
        <f>ROUND(I187*H187,2)</f>
        <v>0</v>
      </c>
      <c r="BL187" s="21" t="s">
        <v>399</v>
      </c>
      <c r="BM187" s="21" t="s">
        <v>588</v>
      </c>
    </row>
    <row r="188" spans="2:65" s="1" customFormat="1" ht="13.5">
      <c r="B188" s="38"/>
      <c r="C188" s="60"/>
      <c r="D188" s="205" t="s">
        <v>144</v>
      </c>
      <c r="E188" s="60"/>
      <c r="F188" s="206" t="s">
        <v>589</v>
      </c>
      <c r="G188" s="60"/>
      <c r="H188" s="60"/>
      <c r="I188" s="153"/>
      <c r="J188" s="60"/>
      <c r="K188" s="60"/>
      <c r="L188" s="58"/>
      <c r="M188" s="195"/>
      <c r="N188" s="39"/>
      <c r="O188" s="39"/>
      <c r="P188" s="39"/>
      <c r="Q188" s="39"/>
      <c r="R188" s="39"/>
      <c r="S188" s="39"/>
      <c r="T188" s="75"/>
      <c r="AT188" s="21" t="s">
        <v>144</v>
      </c>
      <c r="AU188" s="21" t="s">
        <v>82</v>
      </c>
    </row>
    <row r="189" spans="2:65" s="10" customFormat="1" ht="13.5">
      <c r="B189" s="209"/>
      <c r="C189" s="210"/>
      <c r="D189" s="205" t="s">
        <v>328</v>
      </c>
      <c r="E189" s="220" t="s">
        <v>21</v>
      </c>
      <c r="F189" s="221" t="s">
        <v>590</v>
      </c>
      <c r="G189" s="210"/>
      <c r="H189" s="222">
        <v>0.2</v>
      </c>
      <c r="I189" s="214"/>
      <c r="J189" s="210"/>
      <c r="K189" s="210"/>
      <c r="L189" s="215"/>
      <c r="M189" s="238"/>
      <c r="N189" s="239"/>
      <c r="O189" s="239"/>
      <c r="P189" s="239"/>
      <c r="Q189" s="239"/>
      <c r="R189" s="239"/>
      <c r="S189" s="239"/>
      <c r="T189" s="240"/>
      <c r="AT189" s="219" t="s">
        <v>328</v>
      </c>
      <c r="AU189" s="219" t="s">
        <v>82</v>
      </c>
      <c r="AV189" s="10" t="s">
        <v>82</v>
      </c>
      <c r="AW189" s="10" t="s">
        <v>35</v>
      </c>
      <c r="AX189" s="10" t="s">
        <v>72</v>
      </c>
      <c r="AY189" s="219" t="s">
        <v>121</v>
      </c>
    </row>
    <row r="190" spans="2:65" s="1" customFormat="1" ht="6.95" customHeight="1">
      <c r="B190" s="53"/>
      <c r="C190" s="54"/>
      <c r="D190" s="54"/>
      <c r="E190" s="54"/>
      <c r="F190" s="54"/>
      <c r="G190" s="54"/>
      <c r="H190" s="54"/>
      <c r="I190" s="136"/>
      <c r="J190" s="54"/>
      <c r="K190" s="54"/>
      <c r="L190" s="58"/>
    </row>
  </sheetData>
  <sheetProtection password="CC35" sheet="1" objects="1" scenarios="1" formatCells="0" formatColumns="0" formatRows="0" sort="0" autoFilter="0"/>
  <autoFilter ref="C78:K189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1" customWidth="1"/>
    <col min="2" max="2" width="1.6640625" style="241" customWidth="1"/>
    <col min="3" max="4" width="5" style="241" customWidth="1"/>
    <col min="5" max="5" width="11.6640625" style="241" customWidth="1"/>
    <col min="6" max="6" width="9.1640625" style="241" customWidth="1"/>
    <col min="7" max="7" width="5" style="241" customWidth="1"/>
    <col min="8" max="8" width="77.83203125" style="241" customWidth="1"/>
    <col min="9" max="10" width="20" style="241" customWidth="1"/>
    <col min="11" max="11" width="1.6640625" style="241" customWidth="1"/>
  </cols>
  <sheetData>
    <row r="1" spans="2:11" ht="37.5" customHeight="1"/>
    <row r="2" spans="2:1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pans="2:11" s="12" customFormat="1" ht="45" customHeight="1">
      <c r="B3" s="245"/>
      <c r="C3" s="368" t="s">
        <v>591</v>
      </c>
      <c r="D3" s="368"/>
      <c r="E3" s="368"/>
      <c r="F3" s="368"/>
      <c r="G3" s="368"/>
      <c r="H3" s="368"/>
      <c r="I3" s="368"/>
      <c r="J3" s="368"/>
      <c r="K3" s="246"/>
    </row>
    <row r="4" spans="2:11" ht="25.5" customHeight="1">
      <c r="B4" s="247"/>
      <c r="C4" s="372" t="s">
        <v>592</v>
      </c>
      <c r="D4" s="372"/>
      <c r="E4" s="372"/>
      <c r="F4" s="372"/>
      <c r="G4" s="372"/>
      <c r="H4" s="372"/>
      <c r="I4" s="372"/>
      <c r="J4" s="372"/>
      <c r="K4" s="248"/>
    </row>
    <row r="5" spans="2:11" ht="5.25" customHeight="1">
      <c r="B5" s="247"/>
      <c r="C5" s="249"/>
      <c r="D5" s="249"/>
      <c r="E5" s="249"/>
      <c r="F5" s="249"/>
      <c r="G5" s="249"/>
      <c r="H5" s="249"/>
      <c r="I5" s="249"/>
      <c r="J5" s="249"/>
      <c r="K5" s="248"/>
    </row>
    <row r="6" spans="2:11" ht="15" customHeight="1">
      <c r="B6" s="247"/>
      <c r="C6" s="371" t="s">
        <v>593</v>
      </c>
      <c r="D6" s="371"/>
      <c r="E6" s="371"/>
      <c r="F6" s="371"/>
      <c r="G6" s="371"/>
      <c r="H6" s="371"/>
      <c r="I6" s="371"/>
      <c r="J6" s="371"/>
      <c r="K6" s="248"/>
    </row>
    <row r="7" spans="2:11" ht="15" customHeight="1">
      <c r="B7" s="251"/>
      <c r="C7" s="371" t="s">
        <v>594</v>
      </c>
      <c r="D7" s="371"/>
      <c r="E7" s="371"/>
      <c r="F7" s="371"/>
      <c r="G7" s="371"/>
      <c r="H7" s="371"/>
      <c r="I7" s="371"/>
      <c r="J7" s="371"/>
      <c r="K7" s="248"/>
    </row>
    <row r="8" spans="2:1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pans="2:11" ht="15" customHeight="1">
      <c r="B9" s="251"/>
      <c r="C9" s="371" t="s">
        <v>595</v>
      </c>
      <c r="D9" s="371"/>
      <c r="E9" s="371"/>
      <c r="F9" s="371"/>
      <c r="G9" s="371"/>
      <c r="H9" s="371"/>
      <c r="I9" s="371"/>
      <c r="J9" s="371"/>
      <c r="K9" s="248"/>
    </row>
    <row r="10" spans="2:11" ht="15" customHeight="1">
      <c r="B10" s="251"/>
      <c r="C10" s="250"/>
      <c r="D10" s="371" t="s">
        <v>596</v>
      </c>
      <c r="E10" s="371"/>
      <c r="F10" s="371"/>
      <c r="G10" s="371"/>
      <c r="H10" s="371"/>
      <c r="I10" s="371"/>
      <c r="J10" s="371"/>
      <c r="K10" s="248"/>
    </row>
    <row r="11" spans="2:11" ht="15" customHeight="1">
      <c r="B11" s="251"/>
      <c r="C11" s="252"/>
      <c r="D11" s="371" t="s">
        <v>597</v>
      </c>
      <c r="E11" s="371"/>
      <c r="F11" s="371"/>
      <c r="G11" s="371"/>
      <c r="H11" s="371"/>
      <c r="I11" s="371"/>
      <c r="J11" s="371"/>
      <c r="K11" s="248"/>
    </row>
    <row r="12" spans="2:11" ht="12.75" customHeight="1">
      <c r="B12" s="251"/>
      <c r="C12" s="252"/>
      <c r="D12" s="252"/>
      <c r="E12" s="252"/>
      <c r="F12" s="252"/>
      <c r="G12" s="252"/>
      <c r="H12" s="252"/>
      <c r="I12" s="252"/>
      <c r="J12" s="252"/>
      <c r="K12" s="248"/>
    </row>
    <row r="13" spans="2:11" ht="15" customHeight="1">
      <c r="B13" s="251"/>
      <c r="C13" s="252"/>
      <c r="D13" s="371" t="s">
        <v>598</v>
      </c>
      <c r="E13" s="371"/>
      <c r="F13" s="371"/>
      <c r="G13" s="371"/>
      <c r="H13" s="371"/>
      <c r="I13" s="371"/>
      <c r="J13" s="371"/>
      <c r="K13" s="248"/>
    </row>
    <row r="14" spans="2:11" ht="15" customHeight="1">
      <c r="B14" s="251"/>
      <c r="C14" s="252"/>
      <c r="D14" s="371" t="s">
        <v>599</v>
      </c>
      <c r="E14" s="371"/>
      <c r="F14" s="371"/>
      <c r="G14" s="371"/>
      <c r="H14" s="371"/>
      <c r="I14" s="371"/>
      <c r="J14" s="371"/>
      <c r="K14" s="248"/>
    </row>
    <row r="15" spans="2:11" ht="15" customHeight="1">
      <c r="B15" s="251"/>
      <c r="C15" s="252"/>
      <c r="D15" s="371" t="s">
        <v>600</v>
      </c>
      <c r="E15" s="371"/>
      <c r="F15" s="371"/>
      <c r="G15" s="371"/>
      <c r="H15" s="371"/>
      <c r="I15" s="371"/>
      <c r="J15" s="371"/>
      <c r="K15" s="248"/>
    </row>
    <row r="16" spans="2:11" ht="15" customHeight="1">
      <c r="B16" s="251"/>
      <c r="C16" s="252"/>
      <c r="D16" s="252"/>
      <c r="E16" s="253" t="s">
        <v>79</v>
      </c>
      <c r="F16" s="371" t="s">
        <v>601</v>
      </c>
      <c r="G16" s="371"/>
      <c r="H16" s="371"/>
      <c r="I16" s="371"/>
      <c r="J16" s="371"/>
      <c r="K16" s="248"/>
    </row>
    <row r="17" spans="2:11" ht="15" customHeight="1">
      <c r="B17" s="251"/>
      <c r="C17" s="252"/>
      <c r="D17" s="252"/>
      <c r="E17" s="253" t="s">
        <v>602</v>
      </c>
      <c r="F17" s="371" t="s">
        <v>603</v>
      </c>
      <c r="G17" s="371"/>
      <c r="H17" s="371"/>
      <c r="I17" s="371"/>
      <c r="J17" s="371"/>
      <c r="K17" s="248"/>
    </row>
    <row r="18" spans="2:11" ht="15" customHeight="1">
      <c r="B18" s="251"/>
      <c r="C18" s="252"/>
      <c r="D18" s="252"/>
      <c r="E18" s="253" t="s">
        <v>604</v>
      </c>
      <c r="F18" s="371" t="s">
        <v>605</v>
      </c>
      <c r="G18" s="371"/>
      <c r="H18" s="371"/>
      <c r="I18" s="371"/>
      <c r="J18" s="371"/>
      <c r="K18" s="248"/>
    </row>
    <row r="19" spans="2:11" ht="15" customHeight="1">
      <c r="B19" s="251"/>
      <c r="C19" s="252"/>
      <c r="D19" s="252"/>
      <c r="E19" s="253" t="s">
        <v>606</v>
      </c>
      <c r="F19" s="371" t="s">
        <v>607</v>
      </c>
      <c r="G19" s="371"/>
      <c r="H19" s="371"/>
      <c r="I19" s="371"/>
      <c r="J19" s="371"/>
      <c r="K19" s="248"/>
    </row>
    <row r="20" spans="2:11" ht="15" customHeight="1">
      <c r="B20" s="251"/>
      <c r="C20" s="252"/>
      <c r="D20" s="252"/>
      <c r="E20" s="253" t="s">
        <v>608</v>
      </c>
      <c r="F20" s="371" t="s">
        <v>609</v>
      </c>
      <c r="G20" s="371"/>
      <c r="H20" s="371"/>
      <c r="I20" s="371"/>
      <c r="J20" s="371"/>
      <c r="K20" s="248"/>
    </row>
    <row r="21" spans="2:11" ht="15" customHeight="1">
      <c r="B21" s="251"/>
      <c r="C21" s="252"/>
      <c r="D21" s="252"/>
      <c r="E21" s="253" t="s">
        <v>610</v>
      </c>
      <c r="F21" s="371" t="s">
        <v>611</v>
      </c>
      <c r="G21" s="371"/>
      <c r="H21" s="371"/>
      <c r="I21" s="371"/>
      <c r="J21" s="371"/>
      <c r="K21" s="248"/>
    </row>
    <row r="22" spans="2:11" ht="12.75" customHeight="1">
      <c r="B22" s="251"/>
      <c r="C22" s="252"/>
      <c r="D22" s="252"/>
      <c r="E22" s="252"/>
      <c r="F22" s="252"/>
      <c r="G22" s="252"/>
      <c r="H22" s="252"/>
      <c r="I22" s="252"/>
      <c r="J22" s="252"/>
      <c r="K22" s="248"/>
    </row>
    <row r="23" spans="2:11" ht="15" customHeight="1">
      <c r="B23" s="251"/>
      <c r="C23" s="371" t="s">
        <v>612</v>
      </c>
      <c r="D23" s="371"/>
      <c r="E23" s="371"/>
      <c r="F23" s="371"/>
      <c r="G23" s="371"/>
      <c r="H23" s="371"/>
      <c r="I23" s="371"/>
      <c r="J23" s="371"/>
      <c r="K23" s="248"/>
    </row>
    <row r="24" spans="2:11" ht="15" customHeight="1">
      <c r="B24" s="251"/>
      <c r="C24" s="371" t="s">
        <v>613</v>
      </c>
      <c r="D24" s="371"/>
      <c r="E24" s="371"/>
      <c r="F24" s="371"/>
      <c r="G24" s="371"/>
      <c r="H24" s="371"/>
      <c r="I24" s="371"/>
      <c r="J24" s="371"/>
      <c r="K24" s="248"/>
    </row>
    <row r="25" spans="2:11" ht="15" customHeight="1">
      <c r="B25" s="251"/>
      <c r="C25" s="250"/>
      <c r="D25" s="371" t="s">
        <v>614</v>
      </c>
      <c r="E25" s="371"/>
      <c r="F25" s="371"/>
      <c r="G25" s="371"/>
      <c r="H25" s="371"/>
      <c r="I25" s="371"/>
      <c r="J25" s="371"/>
      <c r="K25" s="248"/>
    </row>
    <row r="26" spans="2:11" ht="15" customHeight="1">
      <c r="B26" s="251"/>
      <c r="C26" s="252"/>
      <c r="D26" s="371" t="s">
        <v>615</v>
      </c>
      <c r="E26" s="371"/>
      <c r="F26" s="371"/>
      <c r="G26" s="371"/>
      <c r="H26" s="371"/>
      <c r="I26" s="371"/>
      <c r="J26" s="371"/>
      <c r="K26" s="248"/>
    </row>
    <row r="27" spans="2:11" ht="12.75" customHeight="1">
      <c r="B27" s="251"/>
      <c r="C27" s="252"/>
      <c r="D27" s="252"/>
      <c r="E27" s="252"/>
      <c r="F27" s="252"/>
      <c r="G27" s="252"/>
      <c r="H27" s="252"/>
      <c r="I27" s="252"/>
      <c r="J27" s="252"/>
      <c r="K27" s="248"/>
    </row>
    <row r="28" spans="2:11" ht="15" customHeight="1">
      <c r="B28" s="251"/>
      <c r="C28" s="252"/>
      <c r="D28" s="371" t="s">
        <v>616</v>
      </c>
      <c r="E28" s="371"/>
      <c r="F28" s="371"/>
      <c r="G28" s="371"/>
      <c r="H28" s="371"/>
      <c r="I28" s="371"/>
      <c r="J28" s="371"/>
      <c r="K28" s="248"/>
    </row>
    <row r="29" spans="2:11" ht="15" customHeight="1">
      <c r="B29" s="251"/>
      <c r="C29" s="252"/>
      <c r="D29" s="371" t="s">
        <v>617</v>
      </c>
      <c r="E29" s="371"/>
      <c r="F29" s="371"/>
      <c r="G29" s="371"/>
      <c r="H29" s="371"/>
      <c r="I29" s="371"/>
      <c r="J29" s="371"/>
      <c r="K29" s="248"/>
    </row>
    <row r="30" spans="2:11" ht="12.75" customHeight="1">
      <c r="B30" s="251"/>
      <c r="C30" s="252"/>
      <c r="D30" s="252"/>
      <c r="E30" s="252"/>
      <c r="F30" s="252"/>
      <c r="G30" s="252"/>
      <c r="H30" s="252"/>
      <c r="I30" s="252"/>
      <c r="J30" s="252"/>
      <c r="K30" s="248"/>
    </row>
    <row r="31" spans="2:11" ht="15" customHeight="1">
      <c r="B31" s="251"/>
      <c r="C31" s="252"/>
      <c r="D31" s="371" t="s">
        <v>618</v>
      </c>
      <c r="E31" s="371"/>
      <c r="F31" s="371"/>
      <c r="G31" s="371"/>
      <c r="H31" s="371"/>
      <c r="I31" s="371"/>
      <c r="J31" s="371"/>
      <c r="K31" s="248"/>
    </row>
    <row r="32" spans="2:11" ht="15" customHeight="1">
      <c r="B32" s="251"/>
      <c r="C32" s="252"/>
      <c r="D32" s="371" t="s">
        <v>619</v>
      </c>
      <c r="E32" s="371"/>
      <c r="F32" s="371"/>
      <c r="G32" s="371"/>
      <c r="H32" s="371"/>
      <c r="I32" s="371"/>
      <c r="J32" s="371"/>
      <c r="K32" s="248"/>
    </row>
    <row r="33" spans="2:11" ht="15" customHeight="1">
      <c r="B33" s="251"/>
      <c r="C33" s="252"/>
      <c r="D33" s="371" t="s">
        <v>620</v>
      </c>
      <c r="E33" s="371"/>
      <c r="F33" s="371"/>
      <c r="G33" s="371"/>
      <c r="H33" s="371"/>
      <c r="I33" s="371"/>
      <c r="J33" s="371"/>
      <c r="K33" s="248"/>
    </row>
    <row r="34" spans="2:11" ht="15" customHeight="1">
      <c r="B34" s="251"/>
      <c r="C34" s="252"/>
      <c r="D34" s="250"/>
      <c r="E34" s="254" t="s">
        <v>106</v>
      </c>
      <c r="F34" s="250"/>
      <c r="G34" s="371" t="s">
        <v>621</v>
      </c>
      <c r="H34" s="371"/>
      <c r="I34" s="371"/>
      <c r="J34" s="371"/>
      <c r="K34" s="248"/>
    </row>
    <row r="35" spans="2:11" ht="30.75" customHeight="1">
      <c r="B35" s="251"/>
      <c r="C35" s="252"/>
      <c r="D35" s="250"/>
      <c r="E35" s="254" t="s">
        <v>622</v>
      </c>
      <c r="F35" s="250"/>
      <c r="G35" s="371" t="s">
        <v>623</v>
      </c>
      <c r="H35" s="371"/>
      <c r="I35" s="371"/>
      <c r="J35" s="371"/>
      <c r="K35" s="248"/>
    </row>
    <row r="36" spans="2:11" ht="15" customHeight="1">
      <c r="B36" s="251"/>
      <c r="C36" s="252"/>
      <c r="D36" s="250"/>
      <c r="E36" s="254" t="s">
        <v>53</v>
      </c>
      <c r="F36" s="250"/>
      <c r="G36" s="371" t="s">
        <v>624</v>
      </c>
      <c r="H36" s="371"/>
      <c r="I36" s="371"/>
      <c r="J36" s="371"/>
      <c r="K36" s="248"/>
    </row>
    <row r="37" spans="2:11" ht="15" customHeight="1">
      <c r="B37" s="251"/>
      <c r="C37" s="252"/>
      <c r="D37" s="250"/>
      <c r="E37" s="254" t="s">
        <v>107</v>
      </c>
      <c r="F37" s="250"/>
      <c r="G37" s="371" t="s">
        <v>625</v>
      </c>
      <c r="H37" s="371"/>
      <c r="I37" s="371"/>
      <c r="J37" s="371"/>
      <c r="K37" s="248"/>
    </row>
    <row r="38" spans="2:11" ht="15" customHeight="1">
      <c r="B38" s="251"/>
      <c r="C38" s="252"/>
      <c r="D38" s="250"/>
      <c r="E38" s="254" t="s">
        <v>108</v>
      </c>
      <c r="F38" s="250"/>
      <c r="G38" s="371" t="s">
        <v>626</v>
      </c>
      <c r="H38" s="371"/>
      <c r="I38" s="371"/>
      <c r="J38" s="371"/>
      <c r="K38" s="248"/>
    </row>
    <row r="39" spans="2:11" ht="15" customHeight="1">
      <c r="B39" s="251"/>
      <c r="C39" s="252"/>
      <c r="D39" s="250"/>
      <c r="E39" s="254" t="s">
        <v>109</v>
      </c>
      <c r="F39" s="250"/>
      <c r="G39" s="371" t="s">
        <v>627</v>
      </c>
      <c r="H39" s="371"/>
      <c r="I39" s="371"/>
      <c r="J39" s="371"/>
      <c r="K39" s="248"/>
    </row>
    <row r="40" spans="2:11" ht="15" customHeight="1">
      <c r="B40" s="251"/>
      <c r="C40" s="252"/>
      <c r="D40" s="250"/>
      <c r="E40" s="254" t="s">
        <v>628</v>
      </c>
      <c r="F40" s="250"/>
      <c r="G40" s="371" t="s">
        <v>629</v>
      </c>
      <c r="H40" s="371"/>
      <c r="I40" s="371"/>
      <c r="J40" s="371"/>
      <c r="K40" s="248"/>
    </row>
    <row r="41" spans="2:11" ht="15" customHeight="1">
      <c r="B41" s="251"/>
      <c r="C41" s="252"/>
      <c r="D41" s="250"/>
      <c r="E41" s="254"/>
      <c r="F41" s="250"/>
      <c r="G41" s="371" t="s">
        <v>630</v>
      </c>
      <c r="H41" s="371"/>
      <c r="I41" s="371"/>
      <c r="J41" s="371"/>
      <c r="K41" s="248"/>
    </row>
    <row r="42" spans="2:11" ht="15" customHeight="1">
      <c r="B42" s="251"/>
      <c r="C42" s="252"/>
      <c r="D42" s="250"/>
      <c r="E42" s="254" t="s">
        <v>631</v>
      </c>
      <c r="F42" s="250"/>
      <c r="G42" s="371" t="s">
        <v>632</v>
      </c>
      <c r="H42" s="371"/>
      <c r="I42" s="371"/>
      <c r="J42" s="371"/>
      <c r="K42" s="248"/>
    </row>
    <row r="43" spans="2:11" ht="15" customHeight="1">
      <c r="B43" s="251"/>
      <c r="C43" s="252"/>
      <c r="D43" s="250"/>
      <c r="E43" s="254" t="s">
        <v>111</v>
      </c>
      <c r="F43" s="250"/>
      <c r="G43" s="371" t="s">
        <v>633</v>
      </c>
      <c r="H43" s="371"/>
      <c r="I43" s="371"/>
      <c r="J43" s="371"/>
      <c r="K43" s="248"/>
    </row>
    <row r="44" spans="2:11" ht="12.75" customHeight="1">
      <c r="B44" s="251"/>
      <c r="C44" s="252"/>
      <c r="D44" s="250"/>
      <c r="E44" s="250"/>
      <c r="F44" s="250"/>
      <c r="G44" s="250"/>
      <c r="H44" s="250"/>
      <c r="I44" s="250"/>
      <c r="J44" s="250"/>
      <c r="K44" s="248"/>
    </row>
    <row r="45" spans="2:11" ht="15" customHeight="1">
      <c r="B45" s="251"/>
      <c r="C45" s="252"/>
      <c r="D45" s="371" t="s">
        <v>634</v>
      </c>
      <c r="E45" s="371"/>
      <c r="F45" s="371"/>
      <c r="G45" s="371"/>
      <c r="H45" s="371"/>
      <c r="I45" s="371"/>
      <c r="J45" s="371"/>
      <c r="K45" s="248"/>
    </row>
    <row r="46" spans="2:11" ht="15" customHeight="1">
      <c r="B46" s="251"/>
      <c r="C46" s="252"/>
      <c r="D46" s="252"/>
      <c r="E46" s="371" t="s">
        <v>635</v>
      </c>
      <c r="F46" s="371"/>
      <c r="G46" s="371"/>
      <c r="H46" s="371"/>
      <c r="I46" s="371"/>
      <c r="J46" s="371"/>
      <c r="K46" s="248"/>
    </row>
    <row r="47" spans="2:11" ht="15" customHeight="1">
      <c r="B47" s="251"/>
      <c r="C47" s="252"/>
      <c r="D47" s="252"/>
      <c r="E47" s="371" t="s">
        <v>636</v>
      </c>
      <c r="F47" s="371"/>
      <c r="G47" s="371"/>
      <c r="H47" s="371"/>
      <c r="I47" s="371"/>
      <c r="J47" s="371"/>
      <c r="K47" s="248"/>
    </row>
    <row r="48" spans="2:11" ht="15" customHeight="1">
      <c r="B48" s="251"/>
      <c r="C48" s="252"/>
      <c r="D48" s="252"/>
      <c r="E48" s="371" t="s">
        <v>637</v>
      </c>
      <c r="F48" s="371"/>
      <c r="G48" s="371"/>
      <c r="H48" s="371"/>
      <c r="I48" s="371"/>
      <c r="J48" s="371"/>
      <c r="K48" s="248"/>
    </row>
    <row r="49" spans="2:11" ht="15" customHeight="1">
      <c r="B49" s="251"/>
      <c r="C49" s="252"/>
      <c r="D49" s="371" t="s">
        <v>638</v>
      </c>
      <c r="E49" s="371"/>
      <c r="F49" s="371"/>
      <c r="G49" s="371"/>
      <c r="H49" s="371"/>
      <c r="I49" s="371"/>
      <c r="J49" s="371"/>
      <c r="K49" s="248"/>
    </row>
    <row r="50" spans="2:11" ht="25.5" customHeight="1">
      <c r="B50" s="247"/>
      <c r="C50" s="372" t="s">
        <v>639</v>
      </c>
      <c r="D50" s="372"/>
      <c r="E50" s="372"/>
      <c r="F50" s="372"/>
      <c r="G50" s="372"/>
      <c r="H50" s="372"/>
      <c r="I50" s="372"/>
      <c r="J50" s="372"/>
      <c r="K50" s="248"/>
    </row>
    <row r="51" spans="2:11" ht="5.25" customHeight="1">
      <c r="B51" s="247"/>
      <c r="C51" s="249"/>
      <c r="D51" s="249"/>
      <c r="E51" s="249"/>
      <c r="F51" s="249"/>
      <c r="G51" s="249"/>
      <c r="H51" s="249"/>
      <c r="I51" s="249"/>
      <c r="J51" s="249"/>
      <c r="K51" s="248"/>
    </row>
    <row r="52" spans="2:11" ht="15" customHeight="1">
      <c r="B52" s="247"/>
      <c r="C52" s="371" t="s">
        <v>640</v>
      </c>
      <c r="D52" s="371"/>
      <c r="E52" s="371"/>
      <c r="F52" s="371"/>
      <c r="G52" s="371"/>
      <c r="H52" s="371"/>
      <c r="I52" s="371"/>
      <c r="J52" s="371"/>
      <c r="K52" s="248"/>
    </row>
    <row r="53" spans="2:11" ht="15" customHeight="1">
      <c r="B53" s="247"/>
      <c r="C53" s="371" t="s">
        <v>641</v>
      </c>
      <c r="D53" s="371"/>
      <c r="E53" s="371"/>
      <c r="F53" s="371"/>
      <c r="G53" s="371"/>
      <c r="H53" s="371"/>
      <c r="I53" s="371"/>
      <c r="J53" s="371"/>
      <c r="K53" s="248"/>
    </row>
    <row r="54" spans="2:11" ht="12.75" customHeight="1">
      <c r="B54" s="247"/>
      <c r="C54" s="250"/>
      <c r="D54" s="250"/>
      <c r="E54" s="250"/>
      <c r="F54" s="250"/>
      <c r="G54" s="250"/>
      <c r="H54" s="250"/>
      <c r="I54" s="250"/>
      <c r="J54" s="250"/>
      <c r="K54" s="248"/>
    </row>
    <row r="55" spans="2:11" ht="15" customHeight="1">
      <c r="B55" s="247"/>
      <c r="C55" s="371" t="s">
        <v>642</v>
      </c>
      <c r="D55" s="371"/>
      <c r="E55" s="371"/>
      <c r="F55" s="371"/>
      <c r="G55" s="371"/>
      <c r="H55" s="371"/>
      <c r="I55" s="371"/>
      <c r="J55" s="371"/>
      <c r="K55" s="248"/>
    </row>
    <row r="56" spans="2:11" ht="15" customHeight="1">
      <c r="B56" s="247"/>
      <c r="C56" s="252"/>
      <c r="D56" s="371" t="s">
        <v>643</v>
      </c>
      <c r="E56" s="371"/>
      <c r="F56" s="371"/>
      <c r="G56" s="371"/>
      <c r="H56" s="371"/>
      <c r="I56" s="371"/>
      <c r="J56" s="371"/>
      <c r="K56" s="248"/>
    </row>
    <row r="57" spans="2:11" ht="15" customHeight="1">
      <c r="B57" s="247"/>
      <c r="C57" s="252"/>
      <c r="D57" s="371" t="s">
        <v>644</v>
      </c>
      <c r="E57" s="371"/>
      <c r="F57" s="371"/>
      <c r="G57" s="371"/>
      <c r="H57" s="371"/>
      <c r="I57" s="371"/>
      <c r="J57" s="371"/>
      <c r="K57" s="248"/>
    </row>
    <row r="58" spans="2:11" ht="15" customHeight="1">
      <c r="B58" s="247"/>
      <c r="C58" s="252"/>
      <c r="D58" s="371" t="s">
        <v>645</v>
      </c>
      <c r="E58" s="371"/>
      <c r="F58" s="371"/>
      <c r="G58" s="371"/>
      <c r="H58" s="371"/>
      <c r="I58" s="371"/>
      <c r="J58" s="371"/>
      <c r="K58" s="248"/>
    </row>
    <row r="59" spans="2:11" ht="15" customHeight="1">
      <c r="B59" s="247"/>
      <c r="C59" s="252"/>
      <c r="D59" s="371" t="s">
        <v>646</v>
      </c>
      <c r="E59" s="371"/>
      <c r="F59" s="371"/>
      <c r="G59" s="371"/>
      <c r="H59" s="371"/>
      <c r="I59" s="371"/>
      <c r="J59" s="371"/>
      <c r="K59" s="248"/>
    </row>
    <row r="60" spans="2:11" ht="15" customHeight="1">
      <c r="B60" s="247"/>
      <c r="C60" s="252"/>
      <c r="D60" s="370" t="s">
        <v>647</v>
      </c>
      <c r="E60" s="370"/>
      <c r="F60" s="370"/>
      <c r="G60" s="370"/>
      <c r="H60" s="370"/>
      <c r="I60" s="370"/>
      <c r="J60" s="370"/>
      <c r="K60" s="248"/>
    </row>
    <row r="61" spans="2:11" ht="15" customHeight="1">
      <c r="B61" s="247"/>
      <c r="C61" s="252"/>
      <c r="D61" s="371" t="s">
        <v>648</v>
      </c>
      <c r="E61" s="371"/>
      <c r="F61" s="371"/>
      <c r="G61" s="371"/>
      <c r="H61" s="371"/>
      <c r="I61" s="371"/>
      <c r="J61" s="371"/>
      <c r="K61" s="248"/>
    </row>
    <row r="62" spans="2:11" ht="12.75" customHeight="1">
      <c r="B62" s="247"/>
      <c r="C62" s="252"/>
      <c r="D62" s="252"/>
      <c r="E62" s="255"/>
      <c r="F62" s="252"/>
      <c r="G62" s="252"/>
      <c r="H62" s="252"/>
      <c r="I62" s="252"/>
      <c r="J62" s="252"/>
      <c r="K62" s="248"/>
    </row>
    <row r="63" spans="2:11" ht="15" customHeight="1">
      <c r="B63" s="247"/>
      <c r="C63" s="252"/>
      <c r="D63" s="371" t="s">
        <v>649</v>
      </c>
      <c r="E63" s="371"/>
      <c r="F63" s="371"/>
      <c r="G63" s="371"/>
      <c r="H63" s="371"/>
      <c r="I63" s="371"/>
      <c r="J63" s="371"/>
      <c r="K63" s="248"/>
    </row>
    <row r="64" spans="2:11" ht="15" customHeight="1">
      <c r="B64" s="247"/>
      <c r="C64" s="252"/>
      <c r="D64" s="370" t="s">
        <v>650</v>
      </c>
      <c r="E64" s="370"/>
      <c r="F64" s="370"/>
      <c r="G64" s="370"/>
      <c r="H64" s="370"/>
      <c r="I64" s="370"/>
      <c r="J64" s="370"/>
      <c r="K64" s="248"/>
    </row>
    <row r="65" spans="2:11" ht="15" customHeight="1">
      <c r="B65" s="247"/>
      <c r="C65" s="252"/>
      <c r="D65" s="371" t="s">
        <v>651</v>
      </c>
      <c r="E65" s="371"/>
      <c r="F65" s="371"/>
      <c r="G65" s="371"/>
      <c r="H65" s="371"/>
      <c r="I65" s="371"/>
      <c r="J65" s="371"/>
      <c r="K65" s="248"/>
    </row>
    <row r="66" spans="2:11" ht="15" customHeight="1">
      <c r="B66" s="247"/>
      <c r="C66" s="252"/>
      <c r="D66" s="371" t="s">
        <v>652</v>
      </c>
      <c r="E66" s="371"/>
      <c r="F66" s="371"/>
      <c r="G66" s="371"/>
      <c r="H66" s="371"/>
      <c r="I66" s="371"/>
      <c r="J66" s="371"/>
      <c r="K66" s="248"/>
    </row>
    <row r="67" spans="2:11" ht="15" customHeight="1">
      <c r="B67" s="247"/>
      <c r="C67" s="252"/>
      <c r="D67" s="371" t="s">
        <v>653</v>
      </c>
      <c r="E67" s="371"/>
      <c r="F67" s="371"/>
      <c r="G67" s="371"/>
      <c r="H67" s="371"/>
      <c r="I67" s="371"/>
      <c r="J67" s="371"/>
      <c r="K67" s="248"/>
    </row>
    <row r="68" spans="2:11" ht="15" customHeight="1">
      <c r="B68" s="247"/>
      <c r="C68" s="252"/>
      <c r="D68" s="371" t="s">
        <v>654</v>
      </c>
      <c r="E68" s="371"/>
      <c r="F68" s="371"/>
      <c r="G68" s="371"/>
      <c r="H68" s="371"/>
      <c r="I68" s="371"/>
      <c r="J68" s="371"/>
      <c r="K68" s="248"/>
    </row>
    <row r="69" spans="2:11" ht="12.75" customHeight="1">
      <c r="B69" s="256"/>
      <c r="C69" s="257"/>
      <c r="D69" s="257"/>
      <c r="E69" s="257"/>
      <c r="F69" s="257"/>
      <c r="G69" s="257"/>
      <c r="H69" s="257"/>
      <c r="I69" s="257"/>
      <c r="J69" s="257"/>
      <c r="K69" s="258"/>
    </row>
    <row r="70" spans="2:11" ht="18.75" customHeight="1">
      <c r="B70" s="259"/>
      <c r="C70" s="259"/>
      <c r="D70" s="259"/>
      <c r="E70" s="259"/>
      <c r="F70" s="259"/>
      <c r="G70" s="259"/>
      <c r="H70" s="259"/>
      <c r="I70" s="259"/>
      <c r="J70" s="259"/>
      <c r="K70" s="260"/>
    </row>
    <row r="71" spans="2:11" ht="18.75" customHeight="1">
      <c r="B71" s="260"/>
      <c r="C71" s="260"/>
      <c r="D71" s="260"/>
      <c r="E71" s="260"/>
      <c r="F71" s="260"/>
      <c r="G71" s="260"/>
      <c r="H71" s="260"/>
      <c r="I71" s="260"/>
      <c r="J71" s="260"/>
      <c r="K71" s="260"/>
    </row>
    <row r="72" spans="2:11" ht="7.5" customHeight="1">
      <c r="B72" s="261"/>
      <c r="C72" s="262"/>
      <c r="D72" s="262"/>
      <c r="E72" s="262"/>
      <c r="F72" s="262"/>
      <c r="G72" s="262"/>
      <c r="H72" s="262"/>
      <c r="I72" s="262"/>
      <c r="J72" s="262"/>
      <c r="K72" s="263"/>
    </row>
    <row r="73" spans="2:11" ht="45" customHeight="1">
      <c r="B73" s="264"/>
      <c r="C73" s="369" t="s">
        <v>90</v>
      </c>
      <c r="D73" s="369"/>
      <c r="E73" s="369"/>
      <c r="F73" s="369"/>
      <c r="G73" s="369"/>
      <c r="H73" s="369"/>
      <c r="I73" s="369"/>
      <c r="J73" s="369"/>
      <c r="K73" s="265"/>
    </row>
    <row r="74" spans="2:11" ht="17.25" customHeight="1">
      <c r="B74" s="264"/>
      <c r="C74" s="266" t="s">
        <v>655</v>
      </c>
      <c r="D74" s="266"/>
      <c r="E74" s="266"/>
      <c r="F74" s="266" t="s">
        <v>656</v>
      </c>
      <c r="G74" s="267"/>
      <c r="H74" s="266" t="s">
        <v>107</v>
      </c>
      <c r="I74" s="266" t="s">
        <v>57</v>
      </c>
      <c r="J74" s="266" t="s">
        <v>657</v>
      </c>
      <c r="K74" s="265"/>
    </row>
    <row r="75" spans="2:11" ht="17.25" customHeight="1">
      <c r="B75" s="264"/>
      <c r="C75" s="268" t="s">
        <v>658</v>
      </c>
      <c r="D75" s="268"/>
      <c r="E75" s="268"/>
      <c r="F75" s="269" t="s">
        <v>659</v>
      </c>
      <c r="G75" s="270"/>
      <c r="H75" s="268"/>
      <c r="I75" s="268"/>
      <c r="J75" s="268" t="s">
        <v>660</v>
      </c>
      <c r="K75" s="265"/>
    </row>
    <row r="76" spans="2:11" ht="5.25" customHeight="1">
      <c r="B76" s="264"/>
      <c r="C76" s="271"/>
      <c r="D76" s="271"/>
      <c r="E76" s="271"/>
      <c r="F76" s="271"/>
      <c r="G76" s="272"/>
      <c r="H76" s="271"/>
      <c r="I76" s="271"/>
      <c r="J76" s="271"/>
      <c r="K76" s="265"/>
    </row>
    <row r="77" spans="2:11" ht="15" customHeight="1">
      <c r="B77" s="264"/>
      <c r="C77" s="254" t="s">
        <v>53</v>
      </c>
      <c r="D77" s="271"/>
      <c r="E77" s="271"/>
      <c r="F77" s="273" t="s">
        <v>661</v>
      </c>
      <c r="G77" s="272"/>
      <c r="H77" s="254" t="s">
        <v>662</v>
      </c>
      <c r="I77" s="254" t="s">
        <v>663</v>
      </c>
      <c r="J77" s="254">
        <v>20</v>
      </c>
      <c r="K77" s="265"/>
    </row>
    <row r="78" spans="2:11" ht="15" customHeight="1">
      <c r="B78" s="264"/>
      <c r="C78" s="254" t="s">
        <v>664</v>
      </c>
      <c r="D78" s="254"/>
      <c r="E78" s="254"/>
      <c r="F78" s="273" t="s">
        <v>661</v>
      </c>
      <c r="G78" s="272"/>
      <c r="H78" s="254" t="s">
        <v>665</v>
      </c>
      <c r="I78" s="254" t="s">
        <v>663</v>
      </c>
      <c r="J78" s="254">
        <v>120</v>
      </c>
      <c r="K78" s="265"/>
    </row>
    <row r="79" spans="2:11" ht="15" customHeight="1">
      <c r="B79" s="274"/>
      <c r="C79" s="254" t="s">
        <v>666</v>
      </c>
      <c r="D79" s="254"/>
      <c r="E79" s="254"/>
      <c r="F79" s="273" t="s">
        <v>667</v>
      </c>
      <c r="G79" s="272"/>
      <c r="H79" s="254" t="s">
        <v>668</v>
      </c>
      <c r="I79" s="254" t="s">
        <v>663</v>
      </c>
      <c r="J79" s="254">
        <v>50</v>
      </c>
      <c r="K79" s="265"/>
    </row>
    <row r="80" spans="2:11" ht="15" customHeight="1">
      <c r="B80" s="274"/>
      <c r="C80" s="254" t="s">
        <v>669</v>
      </c>
      <c r="D80" s="254"/>
      <c r="E80" s="254"/>
      <c r="F80" s="273" t="s">
        <v>661</v>
      </c>
      <c r="G80" s="272"/>
      <c r="H80" s="254" t="s">
        <v>670</v>
      </c>
      <c r="I80" s="254" t="s">
        <v>671</v>
      </c>
      <c r="J80" s="254"/>
      <c r="K80" s="265"/>
    </row>
    <row r="81" spans="2:11" ht="15" customHeight="1">
      <c r="B81" s="274"/>
      <c r="C81" s="275" t="s">
        <v>672</v>
      </c>
      <c r="D81" s="275"/>
      <c r="E81" s="275"/>
      <c r="F81" s="276" t="s">
        <v>667</v>
      </c>
      <c r="G81" s="275"/>
      <c r="H81" s="275" t="s">
        <v>673</v>
      </c>
      <c r="I81" s="275" t="s">
        <v>663</v>
      </c>
      <c r="J81" s="275">
        <v>15</v>
      </c>
      <c r="K81" s="265"/>
    </row>
    <row r="82" spans="2:11" ht="15" customHeight="1">
      <c r="B82" s="274"/>
      <c r="C82" s="275" t="s">
        <v>674</v>
      </c>
      <c r="D82" s="275"/>
      <c r="E82" s="275"/>
      <c r="F82" s="276" t="s">
        <v>667</v>
      </c>
      <c r="G82" s="275"/>
      <c r="H82" s="275" t="s">
        <v>675</v>
      </c>
      <c r="I82" s="275" t="s">
        <v>663</v>
      </c>
      <c r="J82" s="275">
        <v>15</v>
      </c>
      <c r="K82" s="265"/>
    </row>
    <row r="83" spans="2:11" ht="15" customHeight="1">
      <c r="B83" s="274"/>
      <c r="C83" s="275" t="s">
        <v>676</v>
      </c>
      <c r="D83" s="275"/>
      <c r="E83" s="275"/>
      <c r="F83" s="276" t="s">
        <v>667</v>
      </c>
      <c r="G83" s="275"/>
      <c r="H83" s="275" t="s">
        <v>677</v>
      </c>
      <c r="I83" s="275" t="s">
        <v>663</v>
      </c>
      <c r="J83" s="275">
        <v>20</v>
      </c>
      <c r="K83" s="265"/>
    </row>
    <row r="84" spans="2:11" ht="15" customHeight="1">
      <c r="B84" s="274"/>
      <c r="C84" s="275" t="s">
        <v>678</v>
      </c>
      <c r="D84" s="275"/>
      <c r="E84" s="275"/>
      <c r="F84" s="276" t="s">
        <v>667</v>
      </c>
      <c r="G84" s="275"/>
      <c r="H84" s="275" t="s">
        <v>679</v>
      </c>
      <c r="I84" s="275" t="s">
        <v>663</v>
      </c>
      <c r="J84" s="275">
        <v>20</v>
      </c>
      <c r="K84" s="265"/>
    </row>
    <row r="85" spans="2:11" ht="15" customHeight="1">
      <c r="B85" s="274"/>
      <c r="C85" s="254" t="s">
        <v>680</v>
      </c>
      <c r="D85" s="254"/>
      <c r="E85" s="254"/>
      <c r="F85" s="273" t="s">
        <v>667</v>
      </c>
      <c r="G85" s="272"/>
      <c r="H85" s="254" t="s">
        <v>681</v>
      </c>
      <c r="I85" s="254" t="s">
        <v>663</v>
      </c>
      <c r="J85" s="254">
        <v>50</v>
      </c>
      <c r="K85" s="265"/>
    </row>
    <row r="86" spans="2:11" ht="15" customHeight="1">
      <c r="B86" s="274"/>
      <c r="C86" s="254" t="s">
        <v>682</v>
      </c>
      <c r="D86" s="254"/>
      <c r="E86" s="254"/>
      <c r="F86" s="273" t="s">
        <v>667</v>
      </c>
      <c r="G86" s="272"/>
      <c r="H86" s="254" t="s">
        <v>683</v>
      </c>
      <c r="I86" s="254" t="s">
        <v>663</v>
      </c>
      <c r="J86" s="254">
        <v>20</v>
      </c>
      <c r="K86" s="265"/>
    </row>
    <row r="87" spans="2:11" ht="15" customHeight="1">
      <c r="B87" s="274"/>
      <c r="C87" s="254" t="s">
        <v>684</v>
      </c>
      <c r="D87" s="254"/>
      <c r="E87" s="254"/>
      <c r="F87" s="273" t="s">
        <v>667</v>
      </c>
      <c r="G87" s="272"/>
      <c r="H87" s="254" t="s">
        <v>685</v>
      </c>
      <c r="I87" s="254" t="s">
        <v>663</v>
      </c>
      <c r="J87" s="254">
        <v>20</v>
      </c>
      <c r="K87" s="265"/>
    </row>
    <row r="88" spans="2:11" ht="15" customHeight="1">
      <c r="B88" s="274"/>
      <c r="C88" s="254" t="s">
        <v>686</v>
      </c>
      <c r="D88" s="254"/>
      <c r="E88" s="254"/>
      <c r="F88" s="273" t="s">
        <v>667</v>
      </c>
      <c r="G88" s="272"/>
      <c r="H88" s="254" t="s">
        <v>687</v>
      </c>
      <c r="I88" s="254" t="s">
        <v>663</v>
      </c>
      <c r="J88" s="254">
        <v>50</v>
      </c>
      <c r="K88" s="265"/>
    </row>
    <row r="89" spans="2:11" ht="15" customHeight="1">
      <c r="B89" s="274"/>
      <c r="C89" s="254" t="s">
        <v>688</v>
      </c>
      <c r="D89" s="254"/>
      <c r="E89" s="254"/>
      <c r="F89" s="273" t="s">
        <v>667</v>
      </c>
      <c r="G89" s="272"/>
      <c r="H89" s="254" t="s">
        <v>688</v>
      </c>
      <c r="I89" s="254" t="s">
        <v>663</v>
      </c>
      <c r="J89" s="254">
        <v>50</v>
      </c>
      <c r="K89" s="265"/>
    </row>
    <row r="90" spans="2:11" ht="15" customHeight="1">
      <c r="B90" s="274"/>
      <c r="C90" s="254" t="s">
        <v>112</v>
      </c>
      <c r="D90" s="254"/>
      <c r="E90" s="254"/>
      <c r="F90" s="273" t="s">
        <v>667</v>
      </c>
      <c r="G90" s="272"/>
      <c r="H90" s="254" t="s">
        <v>689</v>
      </c>
      <c r="I90" s="254" t="s">
        <v>663</v>
      </c>
      <c r="J90" s="254">
        <v>255</v>
      </c>
      <c r="K90" s="265"/>
    </row>
    <row r="91" spans="2:11" ht="15" customHeight="1">
      <c r="B91" s="274"/>
      <c r="C91" s="254" t="s">
        <v>690</v>
      </c>
      <c r="D91" s="254"/>
      <c r="E91" s="254"/>
      <c r="F91" s="273" t="s">
        <v>661</v>
      </c>
      <c r="G91" s="272"/>
      <c r="H91" s="254" t="s">
        <v>691</v>
      </c>
      <c r="I91" s="254" t="s">
        <v>692</v>
      </c>
      <c r="J91" s="254"/>
      <c r="K91" s="265"/>
    </row>
    <row r="92" spans="2:11" ht="15" customHeight="1">
      <c r="B92" s="274"/>
      <c r="C92" s="254" t="s">
        <v>693</v>
      </c>
      <c r="D92" s="254"/>
      <c r="E92" s="254"/>
      <c r="F92" s="273" t="s">
        <v>661</v>
      </c>
      <c r="G92" s="272"/>
      <c r="H92" s="254" t="s">
        <v>694</v>
      </c>
      <c r="I92" s="254" t="s">
        <v>695</v>
      </c>
      <c r="J92" s="254"/>
      <c r="K92" s="265"/>
    </row>
    <row r="93" spans="2:11" ht="15" customHeight="1">
      <c r="B93" s="274"/>
      <c r="C93" s="254" t="s">
        <v>696</v>
      </c>
      <c r="D93" s="254"/>
      <c r="E93" s="254"/>
      <c r="F93" s="273" t="s">
        <v>661</v>
      </c>
      <c r="G93" s="272"/>
      <c r="H93" s="254" t="s">
        <v>696</v>
      </c>
      <c r="I93" s="254" t="s">
        <v>695</v>
      </c>
      <c r="J93" s="254"/>
      <c r="K93" s="265"/>
    </row>
    <row r="94" spans="2:11" ht="15" customHeight="1">
      <c r="B94" s="274"/>
      <c r="C94" s="254" t="s">
        <v>38</v>
      </c>
      <c r="D94" s="254"/>
      <c r="E94" s="254"/>
      <c r="F94" s="273" t="s">
        <v>661</v>
      </c>
      <c r="G94" s="272"/>
      <c r="H94" s="254" t="s">
        <v>697</v>
      </c>
      <c r="I94" s="254" t="s">
        <v>695</v>
      </c>
      <c r="J94" s="254"/>
      <c r="K94" s="265"/>
    </row>
    <row r="95" spans="2:11" ht="15" customHeight="1">
      <c r="B95" s="274"/>
      <c r="C95" s="254" t="s">
        <v>48</v>
      </c>
      <c r="D95" s="254"/>
      <c r="E95" s="254"/>
      <c r="F95" s="273" t="s">
        <v>661</v>
      </c>
      <c r="G95" s="272"/>
      <c r="H95" s="254" t="s">
        <v>698</v>
      </c>
      <c r="I95" s="254" t="s">
        <v>695</v>
      </c>
      <c r="J95" s="254"/>
      <c r="K95" s="265"/>
    </row>
    <row r="96" spans="2:11" ht="15" customHeight="1">
      <c r="B96" s="277"/>
      <c r="C96" s="278"/>
      <c r="D96" s="278"/>
      <c r="E96" s="278"/>
      <c r="F96" s="278"/>
      <c r="G96" s="278"/>
      <c r="H96" s="278"/>
      <c r="I96" s="278"/>
      <c r="J96" s="278"/>
      <c r="K96" s="279"/>
    </row>
    <row r="97" spans="2:11" ht="18.75" customHeight="1">
      <c r="B97" s="280"/>
      <c r="C97" s="281"/>
      <c r="D97" s="281"/>
      <c r="E97" s="281"/>
      <c r="F97" s="281"/>
      <c r="G97" s="281"/>
      <c r="H97" s="281"/>
      <c r="I97" s="281"/>
      <c r="J97" s="281"/>
      <c r="K97" s="280"/>
    </row>
    <row r="98" spans="2:11" ht="18.75" customHeight="1">
      <c r="B98" s="260"/>
      <c r="C98" s="260"/>
      <c r="D98" s="260"/>
      <c r="E98" s="260"/>
      <c r="F98" s="260"/>
      <c r="G98" s="260"/>
      <c r="H98" s="260"/>
      <c r="I98" s="260"/>
      <c r="J98" s="260"/>
      <c r="K98" s="260"/>
    </row>
    <row r="99" spans="2:11" ht="7.5" customHeight="1">
      <c r="B99" s="261"/>
      <c r="C99" s="262"/>
      <c r="D99" s="262"/>
      <c r="E99" s="262"/>
      <c r="F99" s="262"/>
      <c r="G99" s="262"/>
      <c r="H99" s="262"/>
      <c r="I99" s="262"/>
      <c r="J99" s="262"/>
      <c r="K99" s="263"/>
    </row>
    <row r="100" spans="2:11" ht="45" customHeight="1">
      <c r="B100" s="264"/>
      <c r="C100" s="369" t="s">
        <v>699</v>
      </c>
      <c r="D100" s="369"/>
      <c r="E100" s="369"/>
      <c r="F100" s="369"/>
      <c r="G100" s="369"/>
      <c r="H100" s="369"/>
      <c r="I100" s="369"/>
      <c r="J100" s="369"/>
      <c r="K100" s="265"/>
    </row>
    <row r="101" spans="2:11" ht="17.25" customHeight="1">
      <c r="B101" s="264"/>
      <c r="C101" s="266" t="s">
        <v>655</v>
      </c>
      <c r="D101" s="266"/>
      <c r="E101" s="266"/>
      <c r="F101" s="266" t="s">
        <v>656</v>
      </c>
      <c r="G101" s="267"/>
      <c r="H101" s="266" t="s">
        <v>107</v>
      </c>
      <c r="I101" s="266" t="s">
        <v>57</v>
      </c>
      <c r="J101" s="266" t="s">
        <v>657</v>
      </c>
      <c r="K101" s="265"/>
    </row>
    <row r="102" spans="2:11" ht="17.25" customHeight="1">
      <c r="B102" s="264"/>
      <c r="C102" s="268" t="s">
        <v>658</v>
      </c>
      <c r="D102" s="268"/>
      <c r="E102" s="268"/>
      <c r="F102" s="269" t="s">
        <v>659</v>
      </c>
      <c r="G102" s="270"/>
      <c r="H102" s="268"/>
      <c r="I102" s="268"/>
      <c r="J102" s="268" t="s">
        <v>660</v>
      </c>
      <c r="K102" s="265"/>
    </row>
    <row r="103" spans="2:11" ht="5.25" customHeight="1">
      <c r="B103" s="264"/>
      <c r="C103" s="266"/>
      <c r="D103" s="266"/>
      <c r="E103" s="266"/>
      <c r="F103" s="266"/>
      <c r="G103" s="282"/>
      <c r="H103" s="266"/>
      <c r="I103" s="266"/>
      <c r="J103" s="266"/>
      <c r="K103" s="265"/>
    </row>
    <row r="104" spans="2:11" ht="15" customHeight="1">
      <c r="B104" s="264"/>
      <c r="C104" s="254" t="s">
        <v>53</v>
      </c>
      <c r="D104" s="271"/>
      <c r="E104" s="271"/>
      <c r="F104" s="273" t="s">
        <v>661</v>
      </c>
      <c r="G104" s="282"/>
      <c r="H104" s="254" t="s">
        <v>700</v>
      </c>
      <c r="I104" s="254" t="s">
        <v>663</v>
      </c>
      <c r="J104" s="254">
        <v>20</v>
      </c>
      <c r="K104" s="265"/>
    </row>
    <row r="105" spans="2:11" ht="15" customHeight="1">
      <c r="B105" s="264"/>
      <c r="C105" s="254" t="s">
        <v>664</v>
      </c>
      <c r="D105" s="254"/>
      <c r="E105" s="254"/>
      <c r="F105" s="273" t="s">
        <v>661</v>
      </c>
      <c r="G105" s="254"/>
      <c r="H105" s="254" t="s">
        <v>700</v>
      </c>
      <c r="I105" s="254" t="s">
        <v>663</v>
      </c>
      <c r="J105" s="254">
        <v>120</v>
      </c>
      <c r="K105" s="265"/>
    </row>
    <row r="106" spans="2:11" ht="15" customHeight="1">
      <c r="B106" s="274"/>
      <c r="C106" s="254" t="s">
        <v>666</v>
      </c>
      <c r="D106" s="254"/>
      <c r="E106" s="254"/>
      <c r="F106" s="273" t="s">
        <v>667</v>
      </c>
      <c r="G106" s="254"/>
      <c r="H106" s="254" t="s">
        <v>700</v>
      </c>
      <c r="I106" s="254" t="s">
        <v>663</v>
      </c>
      <c r="J106" s="254">
        <v>50</v>
      </c>
      <c r="K106" s="265"/>
    </row>
    <row r="107" spans="2:11" ht="15" customHeight="1">
      <c r="B107" s="274"/>
      <c r="C107" s="254" t="s">
        <v>669</v>
      </c>
      <c r="D107" s="254"/>
      <c r="E107" s="254"/>
      <c r="F107" s="273" t="s">
        <v>661</v>
      </c>
      <c r="G107" s="254"/>
      <c r="H107" s="254" t="s">
        <v>700</v>
      </c>
      <c r="I107" s="254" t="s">
        <v>671</v>
      </c>
      <c r="J107" s="254"/>
      <c r="K107" s="265"/>
    </row>
    <row r="108" spans="2:11" ht="15" customHeight="1">
      <c r="B108" s="274"/>
      <c r="C108" s="254" t="s">
        <v>680</v>
      </c>
      <c r="D108" s="254"/>
      <c r="E108" s="254"/>
      <c r="F108" s="273" t="s">
        <v>667</v>
      </c>
      <c r="G108" s="254"/>
      <c r="H108" s="254" t="s">
        <v>700</v>
      </c>
      <c r="I108" s="254" t="s">
        <v>663</v>
      </c>
      <c r="J108" s="254">
        <v>50</v>
      </c>
      <c r="K108" s="265"/>
    </row>
    <row r="109" spans="2:11" ht="15" customHeight="1">
      <c r="B109" s="274"/>
      <c r="C109" s="254" t="s">
        <v>688</v>
      </c>
      <c r="D109" s="254"/>
      <c r="E109" s="254"/>
      <c r="F109" s="273" t="s">
        <v>667</v>
      </c>
      <c r="G109" s="254"/>
      <c r="H109" s="254" t="s">
        <v>700</v>
      </c>
      <c r="I109" s="254" t="s">
        <v>663</v>
      </c>
      <c r="J109" s="254">
        <v>50</v>
      </c>
      <c r="K109" s="265"/>
    </row>
    <row r="110" spans="2:11" ht="15" customHeight="1">
      <c r="B110" s="274"/>
      <c r="C110" s="254" t="s">
        <v>686</v>
      </c>
      <c r="D110" s="254"/>
      <c r="E110" s="254"/>
      <c r="F110" s="273" t="s">
        <v>667</v>
      </c>
      <c r="G110" s="254"/>
      <c r="H110" s="254" t="s">
        <v>700</v>
      </c>
      <c r="I110" s="254" t="s">
        <v>663</v>
      </c>
      <c r="J110" s="254">
        <v>50</v>
      </c>
      <c r="K110" s="265"/>
    </row>
    <row r="111" spans="2:11" ht="15" customHeight="1">
      <c r="B111" s="274"/>
      <c r="C111" s="254" t="s">
        <v>53</v>
      </c>
      <c r="D111" s="254"/>
      <c r="E111" s="254"/>
      <c r="F111" s="273" t="s">
        <v>661</v>
      </c>
      <c r="G111" s="254"/>
      <c r="H111" s="254" t="s">
        <v>701</v>
      </c>
      <c r="I111" s="254" t="s">
        <v>663</v>
      </c>
      <c r="J111" s="254">
        <v>20</v>
      </c>
      <c r="K111" s="265"/>
    </row>
    <row r="112" spans="2:11" ht="15" customHeight="1">
      <c r="B112" s="274"/>
      <c r="C112" s="254" t="s">
        <v>702</v>
      </c>
      <c r="D112" s="254"/>
      <c r="E112" s="254"/>
      <c r="F112" s="273" t="s">
        <v>661</v>
      </c>
      <c r="G112" s="254"/>
      <c r="H112" s="254" t="s">
        <v>703</v>
      </c>
      <c r="I112" s="254" t="s">
        <v>663</v>
      </c>
      <c r="J112" s="254">
        <v>120</v>
      </c>
      <c r="K112" s="265"/>
    </row>
    <row r="113" spans="2:11" ht="15" customHeight="1">
      <c r="B113" s="274"/>
      <c r="C113" s="254" t="s">
        <v>38</v>
      </c>
      <c r="D113" s="254"/>
      <c r="E113" s="254"/>
      <c r="F113" s="273" t="s">
        <v>661</v>
      </c>
      <c r="G113" s="254"/>
      <c r="H113" s="254" t="s">
        <v>704</v>
      </c>
      <c r="I113" s="254" t="s">
        <v>695</v>
      </c>
      <c r="J113" s="254"/>
      <c r="K113" s="265"/>
    </row>
    <row r="114" spans="2:11" ht="15" customHeight="1">
      <c r="B114" s="274"/>
      <c r="C114" s="254" t="s">
        <v>48</v>
      </c>
      <c r="D114" s="254"/>
      <c r="E114" s="254"/>
      <c r="F114" s="273" t="s">
        <v>661</v>
      </c>
      <c r="G114" s="254"/>
      <c r="H114" s="254" t="s">
        <v>705</v>
      </c>
      <c r="I114" s="254" t="s">
        <v>695</v>
      </c>
      <c r="J114" s="254"/>
      <c r="K114" s="265"/>
    </row>
    <row r="115" spans="2:11" ht="15" customHeight="1">
      <c r="B115" s="274"/>
      <c r="C115" s="254" t="s">
        <v>57</v>
      </c>
      <c r="D115" s="254"/>
      <c r="E115" s="254"/>
      <c r="F115" s="273" t="s">
        <v>661</v>
      </c>
      <c r="G115" s="254"/>
      <c r="H115" s="254" t="s">
        <v>706</v>
      </c>
      <c r="I115" s="254" t="s">
        <v>707</v>
      </c>
      <c r="J115" s="254"/>
      <c r="K115" s="265"/>
    </row>
    <row r="116" spans="2:11" ht="15" customHeight="1">
      <c r="B116" s="277"/>
      <c r="C116" s="283"/>
      <c r="D116" s="283"/>
      <c r="E116" s="283"/>
      <c r="F116" s="283"/>
      <c r="G116" s="283"/>
      <c r="H116" s="283"/>
      <c r="I116" s="283"/>
      <c r="J116" s="283"/>
      <c r="K116" s="279"/>
    </row>
    <row r="117" spans="2:11" ht="18.75" customHeight="1">
      <c r="B117" s="284"/>
      <c r="C117" s="250"/>
      <c r="D117" s="250"/>
      <c r="E117" s="250"/>
      <c r="F117" s="285"/>
      <c r="G117" s="250"/>
      <c r="H117" s="250"/>
      <c r="I117" s="250"/>
      <c r="J117" s="250"/>
      <c r="K117" s="284"/>
    </row>
    <row r="118" spans="2:11" ht="18.75" customHeight="1"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</row>
    <row r="119" spans="2:11" ht="7.5" customHeight="1">
      <c r="B119" s="286"/>
      <c r="C119" s="287"/>
      <c r="D119" s="287"/>
      <c r="E119" s="287"/>
      <c r="F119" s="287"/>
      <c r="G119" s="287"/>
      <c r="H119" s="287"/>
      <c r="I119" s="287"/>
      <c r="J119" s="287"/>
      <c r="K119" s="288"/>
    </row>
    <row r="120" spans="2:11" ht="45" customHeight="1">
      <c r="B120" s="289"/>
      <c r="C120" s="368" t="s">
        <v>708</v>
      </c>
      <c r="D120" s="368"/>
      <c r="E120" s="368"/>
      <c r="F120" s="368"/>
      <c r="G120" s="368"/>
      <c r="H120" s="368"/>
      <c r="I120" s="368"/>
      <c r="J120" s="368"/>
      <c r="K120" s="290"/>
    </row>
    <row r="121" spans="2:11" ht="17.25" customHeight="1">
      <c r="B121" s="291"/>
      <c r="C121" s="266" t="s">
        <v>655</v>
      </c>
      <c r="D121" s="266"/>
      <c r="E121" s="266"/>
      <c r="F121" s="266" t="s">
        <v>656</v>
      </c>
      <c r="G121" s="267"/>
      <c r="H121" s="266" t="s">
        <v>107</v>
      </c>
      <c r="I121" s="266" t="s">
        <v>57</v>
      </c>
      <c r="J121" s="266" t="s">
        <v>657</v>
      </c>
      <c r="K121" s="292"/>
    </row>
    <row r="122" spans="2:11" ht="17.25" customHeight="1">
      <c r="B122" s="291"/>
      <c r="C122" s="268" t="s">
        <v>658</v>
      </c>
      <c r="D122" s="268"/>
      <c r="E122" s="268"/>
      <c r="F122" s="269" t="s">
        <v>659</v>
      </c>
      <c r="G122" s="270"/>
      <c r="H122" s="268"/>
      <c r="I122" s="268"/>
      <c r="J122" s="268" t="s">
        <v>660</v>
      </c>
      <c r="K122" s="292"/>
    </row>
    <row r="123" spans="2:11" ht="5.25" customHeight="1">
      <c r="B123" s="293"/>
      <c r="C123" s="271"/>
      <c r="D123" s="271"/>
      <c r="E123" s="271"/>
      <c r="F123" s="271"/>
      <c r="G123" s="254"/>
      <c r="H123" s="271"/>
      <c r="I123" s="271"/>
      <c r="J123" s="271"/>
      <c r="K123" s="294"/>
    </row>
    <row r="124" spans="2:11" ht="15" customHeight="1">
      <c r="B124" s="293"/>
      <c r="C124" s="254" t="s">
        <v>664</v>
      </c>
      <c r="D124" s="271"/>
      <c r="E124" s="271"/>
      <c r="F124" s="273" t="s">
        <v>661</v>
      </c>
      <c r="G124" s="254"/>
      <c r="H124" s="254" t="s">
        <v>700</v>
      </c>
      <c r="I124" s="254" t="s">
        <v>663</v>
      </c>
      <c r="J124" s="254">
        <v>120</v>
      </c>
      <c r="K124" s="295"/>
    </row>
    <row r="125" spans="2:11" ht="15" customHeight="1">
      <c r="B125" s="293"/>
      <c r="C125" s="254" t="s">
        <v>709</v>
      </c>
      <c r="D125" s="254"/>
      <c r="E125" s="254"/>
      <c r="F125" s="273" t="s">
        <v>661</v>
      </c>
      <c r="G125" s="254"/>
      <c r="H125" s="254" t="s">
        <v>710</v>
      </c>
      <c r="I125" s="254" t="s">
        <v>663</v>
      </c>
      <c r="J125" s="254" t="s">
        <v>711</v>
      </c>
      <c r="K125" s="295"/>
    </row>
    <row r="126" spans="2:11" ht="15" customHeight="1">
      <c r="B126" s="293"/>
      <c r="C126" s="254" t="s">
        <v>610</v>
      </c>
      <c r="D126" s="254"/>
      <c r="E126" s="254"/>
      <c r="F126" s="273" t="s">
        <v>661</v>
      </c>
      <c r="G126" s="254"/>
      <c r="H126" s="254" t="s">
        <v>712</v>
      </c>
      <c r="I126" s="254" t="s">
        <v>663</v>
      </c>
      <c r="J126" s="254" t="s">
        <v>711</v>
      </c>
      <c r="K126" s="295"/>
    </row>
    <row r="127" spans="2:11" ht="15" customHeight="1">
      <c r="B127" s="293"/>
      <c r="C127" s="254" t="s">
        <v>672</v>
      </c>
      <c r="D127" s="254"/>
      <c r="E127" s="254"/>
      <c r="F127" s="273" t="s">
        <v>667</v>
      </c>
      <c r="G127" s="254"/>
      <c r="H127" s="254" t="s">
        <v>673</v>
      </c>
      <c r="I127" s="254" t="s">
        <v>663</v>
      </c>
      <c r="J127" s="254">
        <v>15</v>
      </c>
      <c r="K127" s="295"/>
    </row>
    <row r="128" spans="2:11" ht="15" customHeight="1">
      <c r="B128" s="293"/>
      <c r="C128" s="275" t="s">
        <v>674</v>
      </c>
      <c r="D128" s="275"/>
      <c r="E128" s="275"/>
      <c r="F128" s="276" t="s">
        <v>667</v>
      </c>
      <c r="G128" s="275"/>
      <c r="H128" s="275" t="s">
        <v>675</v>
      </c>
      <c r="I128" s="275" t="s">
        <v>663</v>
      </c>
      <c r="J128" s="275">
        <v>15</v>
      </c>
      <c r="K128" s="295"/>
    </row>
    <row r="129" spans="2:11" ht="15" customHeight="1">
      <c r="B129" s="293"/>
      <c r="C129" s="275" t="s">
        <v>676</v>
      </c>
      <c r="D129" s="275"/>
      <c r="E129" s="275"/>
      <c r="F129" s="276" t="s">
        <v>667</v>
      </c>
      <c r="G129" s="275"/>
      <c r="H129" s="275" t="s">
        <v>677</v>
      </c>
      <c r="I129" s="275" t="s">
        <v>663</v>
      </c>
      <c r="J129" s="275">
        <v>20</v>
      </c>
      <c r="K129" s="295"/>
    </row>
    <row r="130" spans="2:11" ht="15" customHeight="1">
      <c r="B130" s="293"/>
      <c r="C130" s="275" t="s">
        <v>678</v>
      </c>
      <c r="D130" s="275"/>
      <c r="E130" s="275"/>
      <c r="F130" s="276" t="s">
        <v>667</v>
      </c>
      <c r="G130" s="275"/>
      <c r="H130" s="275" t="s">
        <v>679</v>
      </c>
      <c r="I130" s="275" t="s">
        <v>663</v>
      </c>
      <c r="J130" s="275">
        <v>20</v>
      </c>
      <c r="K130" s="295"/>
    </row>
    <row r="131" spans="2:11" ht="15" customHeight="1">
      <c r="B131" s="293"/>
      <c r="C131" s="254" t="s">
        <v>666</v>
      </c>
      <c r="D131" s="254"/>
      <c r="E131" s="254"/>
      <c r="F131" s="273" t="s">
        <v>667</v>
      </c>
      <c r="G131" s="254"/>
      <c r="H131" s="254" t="s">
        <v>700</v>
      </c>
      <c r="I131" s="254" t="s">
        <v>663</v>
      </c>
      <c r="J131" s="254">
        <v>50</v>
      </c>
      <c r="K131" s="295"/>
    </row>
    <row r="132" spans="2:11" ht="15" customHeight="1">
      <c r="B132" s="293"/>
      <c r="C132" s="254" t="s">
        <v>680</v>
      </c>
      <c r="D132" s="254"/>
      <c r="E132" s="254"/>
      <c r="F132" s="273" t="s">
        <v>667</v>
      </c>
      <c r="G132" s="254"/>
      <c r="H132" s="254" t="s">
        <v>700</v>
      </c>
      <c r="I132" s="254" t="s">
        <v>663</v>
      </c>
      <c r="J132" s="254">
        <v>50</v>
      </c>
      <c r="K132" s="295"/>
    </row>
    <row r="133" spans="2:11" ht="15" customHeight="1">
      <c r="B133" s="293"/>
      <c r="C133" s="254" t="s">
        <v>686</v>
      </c>
      <c r="D133" s="254"/>
      <c r="E133" s="254"/>
      <c r="F133" s="273" t="s">
        <v>667</v>
      </c>
      <c r="G133" s="254"/>
      <c r="H133" s="254" t="s">
        <v>700</v>
      </c>
      <c r="I133" s="254" t="s">
        <v>663</v>
      </c>
      <c r="J133" s="254">
        <v>50</v>
      </c>
      <c r="K133" s="295"/>
    </row>
    <row r="134" spans="2:11" ht="15" customHeight="1">
      <c r="B134" s="293"/>
      <c r="C134" s="254" t="s">
        <v>688</v>
      </c>
      <c r="D134" s="254"/>
      <c r="E134" s="254"/>
      <c r="F134" s="273" t="s">
        <v>667</v>
      </c>
      <c r="G134" s="254"/>
      <c r="H134" s="254" t="s">
        <v>700</v>
      </c>
      <c r="I134" s="254" t="s">
        <v>663</v>
      </c>
      <c r="J134" s="254">
        <v>50</v>
      </c>
      <c r="K134" s="295"/>
    </row>
    <row r="135" spans="2:11" ht="15" customHeight="1">
      <c r="B135" s="293"/>
      <c r="C135" s="254" t="s">
        <v>112</v>
      </c>
      <c r="D135" s="254"/>
      <c r="E135" s="254"/>
      <c r="F135" s="273" t="s">
        <v>667</v>
      </c>
      <c r="G135" s="254"/>
      <c r="H135" s="254" t="s">
        <v>713</v>
      </c>
      <c r="I135" s="254" t="s">
        <v>663</v>
      </c>
      <c r="J135" s="254">
        <v>255</v>
      </c>
      <c r="K135" s="295"/>
    </row>
    <row r="136" spans="2:11" ht="15" customHeight="1">
      <c r="B136" s="293"/>
      <c r="C136" s="254" t="s">
        <v>690</v>
      </c>
      <c r="D136" s="254"/>
      <c r="E136" s="254"/>
      <c r="F136" s="273" t="s">
        <v>661</v>
      </c>
      <c r="G136" s="254"/>
      <c r="H136" s="254" t="s">
        <v>714</v>
      </c>
      <c r="I136" s="254" t="s">
        <v>692</v>
      </c>
      <c r="J136" s="254"/>
      <c r="K136" s="295"/>
    </row>
    <row r="137" spans="2:11" ht="15" customHeight="1">
      <c r="B137" s="293"/>
      <c r="C137" s="254" t="s">
        <v>693</v>
      </c>
      <c r="D137" s="254"/>
      <c r="E137" s="254"/>
      <c r="F137" s="273" t="s">
        <v>661</v>
      </c>
      <c r="G137" s="254"/>
      <c r="H137" s="254" t="s">
        <v>715</v>
      </c>
      <c r="I137" s="254" t="s">
        <v>695</v>
      </c>
      <c r="J137" s="254"/>
      <c r="K137" s="295"/>
    </row>
    <row r="138" spans="2:11" ht="15" customHeight="1">
      <c r="B138" s="293"/>
      <c r="C138" s="254" t="s">
        <v>696</v>
      </c>
      <c r="D138" s="254"/>
      <c r="E138" s="254"/>
      <c r="F138" s="273" t="s">
        <v>661</v>
      </c>
      <c r="G138" s="254"/>
      <c r="H138" s="254" t="s">
        <v>696</v>
      </c>
      <c r="I138" s="254" t="s">
        <v>695</v>
      </c>
      <c r="J138" s="254"/>
      <c r="K138" s="295"/>
    </row>
    <row r="139" spans="2:11" ht="15" customHeight="1">
      <c r="B139" s="293"/>
      <c r="C139" s="254" t="s">
        <v>38</v>
      </c>
      <c r="D139" s="254"/>
      <c r="E139" s="254"/>
      <c r="F139" s="273" t="s">
        <v>661</v>
      </c>
      <c r="G139" s="254"/>
      <c r="H139" s="254" t="s">
        <v>716</v>
      </c>
      <c r="I139" s="254" t="s">
        <v>695</v>
      </c>
      <c r="J139" s="254"/>
      <c r="K139" s="295"/>
    </row>
    <row r="140" spans="2:11" ht="15" customHeight="1">
      <c r="B140" s="293"/>
      <c r="C140" s="254" t="s">
        <v>717</v>
      </c>
      <c r="D140" s="254"/>
      <c r="E140" s="254"/>
      <c r="F140" s="273" t="s">
        <v>661</v>
      </c>
      <c r="G140" s="254"/>
      <c r="H140" s="254" t="s">
        <v>718</v>
      </c>
      <c r="I140" s="254" t="s">
        <v>695</v>
      </c>
      <c r="J140" s="254"/>
      <c r="K140" s="295"/>
    </row>
    <row r="141" spans="2:11" ht="15" customHeight="1">
      <c r="B141" s="296"/>
      <c r="C141" s="297"/>
      <c r="D141" s="297"/>
      <c r="E141" s="297"/>
      <c r="F141" s="297"/>
      <c r="G141" s="297"/>
      <c r="H141" s="297"/>
      <c r="I141" s="297"/>
      <c r="J141" s="297"/>
      <c r="K141" s="298"/>
    </row>
    <row r="142" spans="2:11" ht="18.75" customHeight="1">
      <c r="B142" s="250"/>
      <c r="C142" s="250"/>
      <c r="D142" s="250"/>
      <c r="E142" s="250"/>
      <c r="F142" s="285"/>
      <c r="G142" s="250"/>
      <c r="H142" s="250"/>
      <c r="I142" s="250"/>
      <c r="J142" s="250"/>
      <c r="K142" s="250"/>
    </row>
    <row r="143" spans="2:11" ht="18.75" customHeight="1"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</row>
    <row r="144" spans="2:11" ht="7.5" customHeight="1">
      <c r="B144" s="261"/>
      <c r="C144" s="262"/>
      <c r="D144" s="262"/>
      <c r="E144" s="262"/>
      <c r="F144" s="262"/>
      <c r="G144" s="262"/>
      <c r="H144" s="262"/>
      <c r="I144" s="262"/>
      <c r="J144" s="262"/>
      <c r="K144" s="263"/>
    </row>
    <row r="145" spans="2:11" ht="45" customHeight="1">
      <c r="B145" s="264"/>
      <c r="C145" s="369" t="s">
        <v>719</v>
      </c>
      <c r="D145" s="369"/>
      <c r="E145" s="369"/>
      <c r="F145" s="369"/>
      <c r="G145" s="369"/>
      <c r="H145" s="369"/>
      <c r="I145" s="369"/>
      <c r="J145" s="369"/>
      <c r="K145" s="265"/>
    </row>
    <row r="146" spans="2:11" ht="17.25" customHeight="1">
      <c r="B146" s="264"/>
      <c r="C146" s="266" t="s">
        <v>655</v>
      </c>
      <c r="D146" s="266"/>
      <c r="E146" s="266"/>
      <c r="F146" s="266" t="s">
        <v>656</v>
      </c>
      <c r="G146" s="267"/>
      <c r="H146" s="266" t="s">
        <v>107</v>
      </c>
      <c r="I146" s="266" t="s">
        <v>57</v>
      </c>
      <c r="J146" s="266" t="s">
        <v>657</v>
      </c>
      <c r="K146" s="265"/>
    </row>
    <row r="147" spans="2:11" ht="17.25" customHeight="1">
      <c r="B147" s="264"/>
      <c r="C147" s="268" t="s">
        <v>658</v>
      </c>
      <c r="D147" s="268"/>
      <c r="E147" s="268"/>
      <c r="F147" s="269" t="s">
        <v>659</v>
      </c>
      <c r="G147" s="270"/>
      <c r="H147" s="268"/>
      <c r="I147" s="268"/>
      <c r="J147" s="268" t="s">
        <v>660</v>
      </c>
      <c r="K147" s="265"/>
    </row>
    <row r="148" spans="2:11" ht="5.25" customHeight="1">
      <c r="B148" s="274"/>
      <c r="C148" s="271"/>
      <c r="D148" s="271"/>
      <c r="E148" s="271"/>
      <c r="F148" s="271"/>
      <c r="G148" s="272"/>
      <c r="H148" s="271"/>
      <c r="I148" s="271"/>
      <c r="J148" s="271"/>
      <c r="K148" s="295"/>
    </row>
    <row r="149" spans="2:11" ht="15" customHeight="1">
      <c r="B149" s="274"/>
      <c r="C149" s="299" t="s">
        <v>664</v>
      </c>
      <c r="D149" s="254"/>
      <c r="E149" s="254"/>
      <c r="F149" s="300" t="s">
        <v>661</v>
      </c>
      <c r="G149" s="254"/>
      <c r="H149" s="299" t="s">
        <v>700</v>
      </c>
      <c r="I149" s="299" t="s">
        <v>663</v>
      </c>
      <c r="J149" s="299">
        <v>120</v>
      </c>
      <c r="K149" s="295"/>
    </row>
    <row r="150" spans="2:11" ht="15" customHeight="1">
      <c r="B150" s="274"/>
      <c r="C150" s="299" t="s">
        <v>709</v>
      </c>
      <c r="D150" s="254"/>
      <c r="E150" s="254"/>
      <c r="F150" s="300" t="s">
        <v>661</v>
      </c>
      <c r="G150" s="254"/>
      <c r="H150" s="299" t="s">
        <v>720</v>
      </c>
      <c r="I150" s="299" t="s">
        <v>663</v>
      </c>
      <c r="J150" s="299" t="s">
        <v>711</v>
      </c>
      <c r="K150" s="295"/>
    </row>
    <row r="151" spans="2:11" ht="15" customHeight="1">
      <c r="B151" s="274"/>
      <c r="C151" s="299" t="s">
        <v>610</v>
      </c>
      <c r="D151" s="254"/>
      <c r="E151" s="254"/>
      <c r="F151" s="300" t="s">
        <v>661</v>
      </c>
      <c r="G151" s="254"/>
      <c r="H151" s="299" t="s">
        <v>721</v>
      </c>
      <c r="I151" s="299" t="s">
        <v>663</v>
      </c>
      <c r="J151" s="299" t="s">
        <v>711</v>
      </c>
      <c r="K151" s="295"/>
    </row>
    <row r="152" spans="2:11" ht="15" customHeight="1">
      <c r="B152" s="274"/>
      <c r="C152" s="299" t="s">
        <v>666</v>
      </c>
      <c r="D152" s="254"/>
      <c r="E152" s="254"/>
      <c r="F152" s="300" t="s">
        <v>667</v>
      </c>
      <c r="G152" s="254"/>
      <c r="H152" s="299" t="s">
        <v>700</v>
      </c>
      <c r="I152" s="299" t="s">
        <v>663</v>
      </c>
      <c r="J152" s="299">
        <v>50</v>
      </c>
      <c r="K152" s="295"/>
    </row>
    <row r="153" spans="2:11" ht="15" customHeight="1">
      <c r="B153" s="274"/>
      <c r="C153" s="299" t="s">
        <v>669</v>
      </c>
      <c r="D153" s="254"/>
      <c r="E153" s="254"/>
      <c r="F153" s="300" t="s">
        <v>661</v>
      </c>
      <c r="G153" s="254"/>
      <c r="H153" s="299" t="s">
        <v>700</v>
      </c>
      <c r="I153" s="299" t="s">
        <v>671</v>
      </c>
      <c r="J153" s="299"/>
      <c r="K153" s="295"/>
    </row>
    <row r="154" spans="2:11" ht="15" customHeight="1">
      <c r="B154" s="274"/>
      <c r="C154" s="299" t="s">
        <v>680</v>
      </c>
      <c r="D154" s="254"/>
      <c r="E154" s="254"/>
      <c r="F154" s="300" t="s">
        <v>667</v>
      </c>
      <c r="G154" s="254"/>
      <c r="H154" s="299" t="s">
        <v>700</v>
      </c>
      <c r="I154" s="299" t="s">
        <v>663</v>
      </c>
      <c r="J154" s="299">
        <v>50</v>
      </c>
      <c r="K154" s="295"/>
    </row>
    <row r="155" spans="2:11" ht="15" customHeight="1">
      <c r="B155" s="274"/>
      <c r="C155" s="299" t="s">
        <v>688</v>
      </c>
      <c r="D155" s="254"/>
      <c r="E155" s="254"/>
      <c r="F155" s="300" t="s">
        <v>667</v>
      </c>
      <c r="G155" s="254"/>
      <c r="H155" s="299" t="s">
        <v>700</v>
      </c>
      <c r="I155" s="299" t="s">
        <v>663</v>
      </c>
      <c r="J155" s="299">
        <v>50</v>
      </c>
      <c r="K155" s="295"/>
    </row>
    <row r="156" spans="2:11" ht="15" customHeight="1">
      <c r="B156" s="274"/>
      <c r="C156" s="299" t="s">
        <v>686</v>
      </c>
      <c r="D156" s="254"/>
      <c r="E156" s="254"/>
      <c r="F156" s="300" t="s">
        <v>667</v>
      </c>
      <c r="G156" s="254"/>
      <c r="H156" s="299" t="s">
        <v>700</v>
      </c>
      <c r="I156" s="299" t="s">
        <v>663</v>
      </c>
      <c r="J156" s="299">
        <v>50</v>
      </c>
      <c r="K156" s="295"/>
    </row>
    <row r="157" spans="2:11" ht="15" customHeight="1">
      <c r="B157" s="274"/>
      <c r="C157" s="299" t="s">
        <v>95</v>
      </c>
      <c r="D157" s="254"/>
      <c r="E157" s="254"/>
      <c r="F157" s="300" t="s">
        <v>661</v>
      </c>
      <c r="G157" s="254"/>
      <c r="H157" s="299" t="s">
        <v>722</v>
      </c>
      <c r="I157" s="299" t="s">
        <v>663</v>
      </c>
      <c r="J157" s="299" t="s">
        <v>723</v>
      </c>
      <c r="K157" s="295"/>
    </row>
    <row r="158" spans="2:11" ht="15" customHeight="1">
      <c r="B158" s="274"/>
      <c r="C158" s="299" t="s">
        <v>724</v>
      </c>
      <c r="D158" s="254"/>
      <c r="E158" s="254"/>
      <c r="F158" s="300" t="s">
        <v>661</v>
      </c>
      <c r="G158" s="254"/>
      <c r="H158" s="299" t="s">
        <v>725</v>
      </c>
      <c r="I158" s="299" t="s">
        <v>695</v>
      </c>
      <c r="J158" s="299"/>
      <c r="K158" s="295"/>
    </row>
    <row r="159" spans="2:11" ht="15" customHeight="1">
      <c r="B159" s="301"/>
      <c r="C159" s="283"/>
      <c r="D159" s="283"/>
      <c r="E159" s="283"/>
      <c r="F159" s="283"/>
      <c r="G159" s="283"/>
      <c r="H159" s="283"/>
      <c r="I159" s="283"/>
      <c r="J159" s="283"/>
      <c r="K159" s="302"/>
    </row>
    <row r="160" spans="2:11" ht="18.75" customHeight="1">
      <c r="B160" s="250"/>
      <c r="C160" s="254"/>
      <c r="D160" s="254"/>
      <c r="E160" s="254"/>
      <c r="F160" s="273"/>
      <c r="G160" s="254"/>
      <c r="H160" s="254"/>
      <c r="I160" s="254"/>
      <c r="J160" s="254"/>
      <c r="K160" s="250"/>
    </row>
    <row r="161" spans="2:11" ht="18.75" customHeight="1"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</row>
    <row r="162" spans="2:11" ht="7.5" customHeight="1">
      <c r="B162" s="242"/>
      <c r="C162" s="243"/>
      <c r="D162" s="243"/>
      <c r="E162" s="243"/>
      <c r="F162" s="243"/>
      <c r="G162" s="243"/>
      <c r="H162" s="243"/>
      <c r="I162" s="243"/>
      <c r="J162" s="243"/>
      <c r="K162" s="244"/>
    </row>
    <row r="163" spans="2:11" ht="45" customHeight="1">
      <c r="B163" s="245"/>
      <c r="C163" s="368" t="s">
        <v>726</v>
      </c>
      <c r="D163" s="368"/>
      <c r="E163" s="368"/>
      <c r="F163" s="368"/>
      <c r="G163" s="368"/>
      <c r="H163" s="368"/>
      <c r="I163" s="368"/>
      <c r="J163" s="368"/>
      <c r="K163" s="246"/>
    </row>
    <row r="164" spans="2:11" ht="17.25" customHeight="1">
      <c r="B164" s="245"/>
      <c r="C164" s="266" t="s">
        <v>655</v>
      </c>
      <c r="D164" s="266"/>
      <c r="E164" s="266"/>
      <c r="F164" s="266" t="s">
        <v>656</v>
      </c>
      <c r="G164" s="303"/>
      <c r="H164" s="304" t="s">
        <v>107</v>
      </c>
      <c r="I164" s="304" t="s">
        <v>57</v>
      </c>
      <c r="J164" s="266" t="s">
        <v>657</v>
      </c>
      <c r="K164" s="246"/>
    </row>
    <row r="165" spans="2:11" ht="17.25" customHeight="1">
      <c r="B165" s="247"/>
      <c r="C165" s="268" t="s">
        <v>658</v>
      </c>
      <c r="D165" s="268"/>
      <c r="E165" s="268"/>
      <c r="F165" s="269" t="s">
        <v>659</v>
      </c>
      <c r="G165" s="305"/>
      <c r="H165" s="306"/>
      <c r="I165" s="306"/>
      <c r="J165" s="268" t="s">
        <v>660</v>
      </c>
      <c r="K165" s="248"/>
    </row>
    <row r="166" spans="2:11" ht="5.25" customHeight="1">
      <c r="B166" s="274"/>
      <c r="C166" s="271"/>
      <c r="D166" s="271"/>
      <c r="E166" s="271"/>
      <c r="F166" s="271"/>
      <c r="G166" s="272"/>
      <c r="H166" s="271"/>
      <c r="I166" s="271"/>
      <c r="J166" s="271"/>
      <c r="K166" s="295"/>
    </row>
    <row r="167" spans="2:11" ht="15" customHeight="1">
      <c r="B167" s="274"/>
      <c r="C167" s="254" t="s">
        <v>664</v>
      </c>
      <c r="D167" s="254"/>
      <c r="E167" s="254"/>
      <c r="F167" s="273" t="s">
        <v>661</v>
      </c>
      <c r="G167" s="254"/>
      <c r="H167" s="254" t="s">
        <v>700</v>
      </c>
      <c r="I167" s="254" t="s">
        <v>663</v>
      </c>
      <c r="J167" s="254">
        <v>120</v>
      </c>
      <c r="K167" s="295"/>
    </row>
    <row r="168" spans="2:11" ht="15" customHeight="1">
      <c r="B168" s="274"/>
      <c r="C168" s="254" t="s">
        <v>709</v>
      </c>
      <c r="D168" s="254"/>
      <c r="E168" s="254"/>
      <c r="F168" s="273" t="s">
        <v>661</v>
      </c>
      <c r="G168" s="254"/>
      <c r="H168" s="254" t="s">
        <v>710</v>
      </c>
      <c r="I168" s="254" t="s">
        <v>663</v>
      </c>
      <c r="J168" s="254" t="s">
        <v>711</v>
      </c>
      <c r="K168" s="295"/>
    </row>
    <row r="169" spans="2:11" ht="15" customHeight="1">
      <c r="B169" s="274"/>
      <c r="C169" s="254" t="s">
        <v>610</v>
      </c>
      <c r="D169" s="254"/>
      <c r="E169" s="254"/>
      <c r="F169" s="273" t="s">
        <v>661</v>
      </c>
      <c r="G169" s="254"/>
      <c r="H169" s="254" t="s">
        <v>727</v>
      </c>
      <c r="I169" s="254" t="s">
        <v>663</v>
      </c>
      <c r="J169" s="254" t="s">
        <v>711</v>
      </c>
      <c r="K169" s="295"/>
    </row>
    <row r="170" spans="2:11" ht="15" customHeight="1">
      <c r="B170" s="274"/>
      <c r="C170" s="254" t="s">
        <v>666</v>
      </c>
      <c r="D170" s="254"/>
      <c r="E170" s="254"/>
      <c r="F170" s="273" t="s">
        <v>667</v>
      </c>
      <c r="G170" s="254"/>
      <c r="H170" s="254" t="s">
        <v>727</v>
      </c>
      <c r="I170" s="254" t="s">
        <v>663</v>
      </c>
      <c r="J170" s="254">
        <v>50</v>
      </c>
      <c r="K170" s="295"/>
    </row>
    <row r="171" spans="2:11" ht="15" customHeight="1">
      <c r="B171" s="274"/>
      <c r="C171" s="254" t="s">
        <v>669</v>
      </c>
      <c r="D171" s="254"/>
      <c r="E171" s="254"/>
      <c r="F171" s="273" t="s">
        <v>661</v>
      </c>
      <c r="G171" s="254"/>
      <c r="H171" s="254" t="s">
        <v>727</v>
      </c>
      <c r="I171" s="254" t="s">
        <v>671</v>
      </c>
      <c r="J171" s="254"/>
      <c r="K171" s="295"/>
    </row>
    <row r="172" spans="2:11" ht="15" customHeight="1">
      <c r="B172" s="274"/>
      <c r="C172" s="254" t="s">
        <v>680</v>
      </c>
      <c r="D172" s="254"/>
      <c r="E172" s="254"/>
      <c r="F172" s="273" t="s">
        <v>667</v>
      </c>
      <c r="G172" s="254"/>
      <c r="H172" s="254" t="s">
        <v>727</v>
      </c>
      <c r="I172" s="254" t="s">
        <v>663</v>
      </c>
      <c r="J172" s="254">
        <v>50</v>
      </c>
      <c r="K172" s="295"/>
    </row>
    <row r="173" spans="2:11" ht="15" customHeight="1">
      <c r="B173" s="274"/>
      <c r="C173" s="254" t="s">
        <v>688</v>
      </c>
      <c r="D173" s="254"/>
      <c r="E173" s="254"/>
      <c r="F173" s="273" t="s">
        <v>667</v>
      </c>
      <c r="G173" s="254"/>
      <c r="H173" s="254" t="s">
        <v>727</v>
      </c>
      <c r="I173" s="254" t="s">
        <v>663</v>
      </c>
      <c r="J173" s="254">
        <v>50</v>
      </c>
      <c r="K173" s="295"/>
    </row>
    <row r="174" spans="2:11" ht="15" customHeight="1">
      <c r="B174" s="274"/>
      <c r="C174" s="254" t="s">
        <v>686</v>
      </c>
      <c r="D174" s="254"/>
      <c r="E174" s="254"/>
      <c r="F174" s="273" t="s">
        <v>667</v>
      </c>
      <c r="G174" s="254"/>
      <c r="H174" s="254" t="s">
        <v>727</v>
      </c>
      <c r="I174" s="254" t="s">
        <v>663</v>
      </c>
      <c r="J174" s="254">
        <v>50</v>
      </c>
      <c r="K174" s="295"/>
    </row>
    <row r="175" spans="2:11" ht="15" customHeight="1">
      <c r="B175" s="274"/>
      <c r="C175" s="254" t="s">
        <v>106</v>
      </c>
      <c r="D175" s="254"/>
      <c r="E175" s="254"/>
      <c r="F175" s="273" t="s">
        <v>661</v>
      </c>
      <c r="G175" s="254"/>
      <c r="H175" s="254" t="s">
        <v>728</v>
      </c>
      <c r="I175" s="254" t="s">
        <v>729</v>
      </c>
      <c r="J175" s="254"/>
      <c r="K175" s="295"/>
    </row>
    <row r="176" spans="2:11" ht="15" customHeight="1">
      <c r="B176" s="274"/>
      <c r="C176" s="254" t="s">
        <v>57</v>
      </c>
      <c r="D176" s="254"/>
      <c r="E176" s="254"/>
      <c r="F176" s="273" t="s">
        <v>661</v>
      </c>
      <c r="G176" s="254"/>
      <c r="H176" s="254" t="s">
        <v>730</v>
      </c>
      <c r="I176" s="254" t="s">
        <v>731</v>
      </c>
      <c r="J176" s="254">
        <v>1</v>
      </c>
      <c r="K176" s="295"/>
    </row>
    <row r="177" spans="2:11" ht="15" customHeight="1">
      <c r="B177" s="274"/>
      <c r="C177" s="254" t="s">
        <v>53</v>
      </c>
      <c r="D177" s="254"/>
      <c r="E177" s="254"/>
      <c r="F177" s="273" t="s">
        <v>661</v>
      </c>
      <c r="G177" s="254"/>
      <c r="H177" s="254" t="s">
        <v>732</v>
      </c>
      <c r="I177" s="254" t="s">
        <v>663</v>
      </c>
      <c r="J177" s="254">
        <v>20</v>
      </c>
      <c r="K177" s="295"/>
    </row>
    <row r="178" spans="2:11" ht="15" customHeight="1">
      <c r="B178" s="274"/>
      <c r="C178" s="254" t="s">
        <v>107</v>
      </c>
      <c r="D178" s="254"/>
      <c r="E178" s="254"/>
      <c r="F178" s="273" t="s">
        <v>661</v>
      </c>
      <c r="G178" s="254"/>
      <c r="H178" s="254" t="s">
        <v>733</v>
      </c>
      <c r="I178" s="254" t="s">
        <v>663</v>
      </c>
      <c r="J178" s="254">
        <v>255</v>
      </c>
      <c r="K178" s="295"/>
    </row>
    <row r="179" spans="2:11" ht="15" customHeight="1">
      <c r="B179" s="274"/>
      <c r="C179" s="254" t="s">
        <v>108</v>
      </c>
      <c r="D179" s="254"/>
      <c r="E179" s="254"/>
      <c r="F179" s="273" t="s">
        <v>661</v>
      </c>
      <c r="G179" s="254"/>
      <c r="H179" s="254" t="s">
        <v>626</v>
      </c>
      <c r="I179" s="254" t="s">
        <v>663</v>
      </c>
      <c r="J179" s="254">
        <v>10</v>
      </c>
      <c r="K179" s="295"/>
    </row>
    <row r="180" spans="2:11" ht="15" customHeight="1">
      <c r="B180" s="274"/>
      <c r="C180" s="254" t="s">
        <v>109</v>
      </c>
      <c r="D180" s="254"/>
      <c r="E180" s="254"/>
      <c r="F180" s="273" t="s">
        <v>661</v>
      </c>
      <c r="G180" s="254"/>
      <c r="H180" s="254" t="s">
        <v>734</v>
      </c>
      <c r="I180" s="254" t="s">
        <v>695</v>
      </c>
      <c r="J180" s="254"/>
      <c r="K180" s="295"/>
    </row>
    <row r="181" spans="2:11" ht="15" customHeight="1">
      <c r="B181" s="274"/>
      <c r="C181" s="254" t="s">
        <v>735</v>
      </c>
      <c r="D181" s="254"/>
      <c r="E181" s="254"/>
      <c r="F181" s="273" t="s">
        <v>661</v>
      </c>
      <c r="G181" s="254"/>
      <c r="H181" s="254" t="s">
        <v>736</v>
      </c>
      <c r="I181" s="254" t="s">
        <v>695</v>
      </c>
      <c r="J181" s="254"/>
      <c r="K181" s="295"/>
    </row>
    <row r="182" spans="2:11" ht="15" customHeight="1">
      <c r="B182" s="274"/>
      <c r="C182" s="254" t="s">
        <v>724</v>
      </c>
      <c r="D182" s="254"/>
      <c r="E182" s="254"/>
      <c r="F182" s="273" t="s">
        <v>661</v>
      </c>
      <c r="G182" s="254"/>
      <c r="H182" s="254" t="s">
        <v>737</v>
      </c>
      <c r="I182" s="254" t="s">
        <v>695</v>
      </c>
      <c r="J182" s="254"/>
      <c r="K182" s="295"/>
    </row>
    <row r="183" spans="2:11" ht="15" customHeight="1">
      <c r="B183" s="274"/>
      <c r="C183" s="254" t="s">
        <v>111</v>
      </c>
      <c r="D183" s="254"/>
      <c r="E183" s="254"/>
      <c r="F183" s="273" t="s">
        <v>667</v>
      </c>
      <c r="G183" s="254"/>
      <c r="H183" s="254" t="s">
        <v>738</v>
      </c>
      <c r="I183" s="254" t="s">
        <v>663</v>
      </c>
      <c r="J183" s="254">
        <v>50</v>
      </c>
      <c r="K183" s="295"/>
    </row>
    <row r="184" spans="2:11" ht="15" customHeight="1">
      <c r="B184" s="274"/>
      <c r="C184" s="254" t="s">
        <v>739</v>
      </c>
      <c r="D184" s="254"/>
      <c r="E184" s="254"/>
      <c r="F184" s="273" t="s">
        <v>667</v>
      </c>
      <c r="G184" s="254"/>
      <c r="H184" s="254" t="s">
        <v>740</v>
      </c>
      <c r="I184" s="254" t="s">
        <v>741</v>
      </c>
      <c r="J184" s="254"/>
      <c r="K184" s="295"/>
    </row>
    <row r="185" spans="2:11" ht="15" customHeight="1">
      <c r="B185" s="274"/>
      <c r="C185" s="254" t="s">
        <v>742</v>
      </c>
      <c r="D185" s="254"/>
      <c r="E185" s="254"/>
      <c r="F185" s="273" t="s">
        <v>667</v>
      </c>
      <c r="G185" s="254"/>
      <c r="H185" s="254" t="s">
        <v>743</v>
      </c>
      <c r="I185" s="254" t="s">
        <v>741</v>
      </c>
      <c r="J185" s="254"/>
      <c r="K185" s="295"/>
    </row>
    <row r="186" spans="2:11" ht="15" customHeight="1">
      <c r="B186" s="274"/>
      <c r="C186" s="254" t="s">
        <v>744</v>
      </c>
      <c r="D186" s="254"/>
      <c r="E186" s="254"/>
      <c r="F186" s="273" t="s">
        <v>667</v>
      </c>
      <c r="G186" s="254"/>
      <c r="H186" s="254" t="s">
        <v>745</v>
      </c>
      <c r="I186" s="254" t="s">
        <v>741</v>
      </c>
      <c r="J186" s="254"/>
      <c r="K186" s="295"/>
    </row>
    <row r="187" spans="2:11" ht="15" customHeight="1">
      <c r="B187" s="274"/>
      <c r="C187" s="307" t="s">
        <v>746</v>
      </c>
      <c r="D187" s="254"/>
      <c r="E187" s="254"/>
      <c r="F187" s="273" t="s">
        <v>667</v>
      </c>
      <c r="G187" s="254"/>
      <c r="H187" s="254" t="s">
        <v>747</v>
      </c>
      <c r="I187" s="254" t="s">
        <v>748</v>
      </c>
      <c r="J187" s="308" t="s">
        <v>749</v>
      </c>
      <c r="K187" s="295"/>
    </row>
    <row r="188" spans="2:11" ht="15" customHeight="1">
      <c r="B188" s="274"/>
      <c r="C188" s="259" t="s">
        <v>42</v>
      </c>
      <c r="D188" s="254"/>
      <c r="E188" s="254"/>
      <c r="F188" s="273" t="s">
        <v>661</v>
      </c>
      <c r="G188" s="254"/>
      <c r="H188" s="250" t="s">
        <v>750</v>
      </c>
      <c r="I188" s="254" t="s">
        <v>751</v>
      </c>
      <c r="J188" s="254"/>
      <c r="K188" s="295"/>
    </row>
    <row r="189" spans="2:11" ht="15" customHeight="1">
      <c r="B189" s="274"/>
      <c r="C189" s="259" t="s">
        <v>752</v>
      </c>
      <c r="D189" s="254"/>
      <c r="E189" s="254"/>
      <c r="F189" s="273" t="s">
        <v>661</v>
      </c>
      <c r="G189" s="254"/>
      <c r="H189" s="254" t="s">
        <v>753</v>
      </c>
      <c r="I189" s="254" t="s">
        <v>695</v>
      </c>
      <c r="J189" s="254"/>
      <c r="K189" s="295"/>
    </row>
    <row r="190" spans="2:11" ht="15" customHeight="1">
      <c r="B190" s="274"/>
      <c r="C190" s="259" t="s">
        <v>754</v>
      </c>
      <c r="D190" s="254"/>
      <c r="E190" s="254"/>
      <c r="F190" s="273" t="s">
        <v>661</v>
      </c>
      <c r="G190" s="254"/>
      <c r="H190" s="254" t="s">
        <v>755</v>
      </c>
      <c r="I190" s="254" t="s">
        <v>695</v>
      </c>
      <c r="J190" s="254"/>
      <c r="K190" s="295"/>
    </row>
    <row r="191" spans="2:11" ht="15" customHeight="1">
      <c r="B191" s="274"/>
      <c r="C191" s="259" t="s">
        <v>756</v>
      </c>
      <c r="D191" s="254"/>
      <c r="E191" s="254"/>
      <c r="F191" s="273" t="s">
        <v>667</v>
      </c>
      <c r="G191" s="254"/>
      <c r="H191" s="254" t="s">
        <v>757</v>
      </c>
      <c r="I191" s="254" t="s">
        <v>695</v>
      </c>
      <c r="J191" s="254"/>
      <c r="K191" s="295"/>
    </row>
    <row r="192" spans="2:11" ht="15" customHeight="1">
      <c r="B192" s="301"/>
      <c r="C192" s="309"/>
      <c r="D192" s="283"/>
      <c r="E192" s="283"/>
      <c r="F192" s="283"/>
      <c r="G192" s="283"/>
      <c r="H192" s="283"/>
      <c r="I192" s="283"/>
      <c r="J192" s="283"/>
      <c r="K192" s="302"/>
    </row>
    <row r="193" spans="2:11" ht="18.75" customHeight="1">
      <c r="B193" s="250"/>
      <c r="C193" s="254"/>
      <c r="D193" s="254"/>
      <c r="E193" s="254"/>
      <c r="F193" s="273"/>
      <c r="G193" s="254"/>
      <c r="H193" s="254"/>
      <c r="I193" s="254"/>
      <c r="J193" s="254"/>
      <c r="K193" s="250"/>
    </row>
    <row r="194" spans="2:11" ht="18.75" customHeight="1">
      <c r="B194" s="250"/>
      <c r="C194" s="254"/>
      <c r="D194" s="254"/>
      <c r="E194" s="254"/>
      <c r="F194" s="273"/>
      <c r="G194" s="254"/>
      <c r="H194" s="254"/>
      <c r="I194" s="254"/>
      <c r="J194" s="254"/>
      <c r="K194" s="250"/>
    </row>
    <row r="195" spans="2:11" ht="18.75" customHeight="1"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</row>
    <row r="196" spans="2:11">
      <c r="B196" s="242"/>
      <c r="C196" s="243"/>
      <c r="D196" s="243"/>
      <c r="E196" s="243"/>
      <c r="F196" s="243"/>
      <c r="G196" s="243"/>
      <c r="H196" s="243"/>
      <c r="I196" s="243"/>
      <c r="J196" s="243"/>
      <c r="K196" s="244"/>
    </row>
    <row r="197" spans="2:11" ht="21">
      <c r="B197" s="245"/>
      <c r="C197" s="368" t="s">
        <v>758</v>
      </c>
      <c r="D197" s="368"/>
      <c r="E197" s="368"/>
      <c r="F197" s="368"/>
      <c r="G197" s="368"/>
      <c r="H197" s="368"/>
      <c r="I197" s="368"/>
      <c r="J197" s="368"/>
      <c r="K197" s="246"/>
    </row>
    <row r="198" spans="2:11" ht="25.5" customHeight="1">
      <c r="B198" s="245"/>
      <c r="C198" s="310" t="s">
        <v>759</v>
      </c>
      <c r="D198" s="310"/>
      <c r="E198" s="310"/>
      <c r="F198" s="310" t="s">
        <v>760</v>
      </c>
      <c r="G198" s="311"/>
      <c r="H198" s="367" t="s">
        <v>761</v>
      </c>
      <c r="I198" s="367"/>
      <c r="J198" s="367"/>
      <c r="K198" s="246"/>
    </row>
    <row r="199" spans="2:11" ht="5.25" customHeight="1">
      <c r="B199" s="274"/>
      <c r="C199" s="271"/>
      <c r="D199" s="271"/>
      <c r="E199" s="271"/>
      <c r="F199" s="271"/>
      <c r="G199" s="254"/>
      <c r="H199" s="271"/>
      <c r="I199" s="271"/>
      <c r="J199" s="271"/>
      <c r="K199" s="295"/>
    </row>
    <row r="200" spans="2:11" ht="15" customHeight="1">
      <c r="B200" s="274"/>
      <c r="C200" s="254" t="s">
        <v>751</v>
      </c>
      <c r="D200" s="254"/>
      <c r="E200" s="254"/>
      <c r="F200" s="273" t="s">
        <v>43</v>
      </c>
      <c r="G200" s="254"/>
      <c r="H200" s="365" t="s">
        <v>762</v>
      </c>
      <c r="I200" s="365"/>
      <c r="J200" s="365"/>
      <c r="K200" s="295"/>
    </row>
    <row r="201" spans="2:11" ht="15" customHeight="1">
      <c r="B201" s="274"/>
      <c r="C201" s="280"/>
      <c r="D201" s="254"/>
      <c r="E201" s="254"/>
      <c r="F201" s="273" t="s">
        <v>44</v>
      </c>
      <c r="G201" s="254"/>
      <c r="H201" s="365" t="s">
        <v>763</v>
      </c>
      <c r="I201" s="365"/>
      <c r="J201" s="365"/>
      <c r="K201" s="295"/>
    </row>
    <row r="202" spans="2:11" ht="15" customHeight="1">
      <c r="B202" s="274"/>
      <c r="C202" s="280"/>
      <c r="D202" s="254"/>
      <c r="E202" s="254"/>
      <c r="F202" s="273" t="s">
        <v>47</v>
      </c>
      <c r="G202" s="254"/>
      <c r="H202" s="365" t="s">
        <v>764</v>
      </c>
      <c r="I202" s="365"/>
      <c r="J202" s="365"/>
      <c r="K202" s="295"/>
    </row>
    <row r="203" spans="2:11" ht="15" customHeight="1">
      <c r="B203" s="274"/>
      <c r="C203" s="254"/>
      <c r="D203" s="254"/>
      <c r="E203" s="254"/>
      <c r="F203" s="273" t="s">
        <v>45</v>
      </c>
      <c r="G203" s="254"/>
      <c r="H203" s="365" t="s">
        <v>765</v>
      </c>
      <c r="I203" s="365"/>
      <c r="J203" s="365"/>
      <c r="K203" s="295"/>
    </row>
    <row r="204" spans="2:11" ht="15" customHeight="1">
      <c r="B204" s="274"/>
      <c r="C204" s="254"/>
      <c r="D204" s="254"/>
      <c r="E204" s="254"/>
      <c r="F204" s="273" t="s">
        <v>46</v>
      </c>
      <c r="G204" s="254"/>
      <c r="H204" s="365" t="s">
        <v>766</v>
      </c>
      <c r="I204" s="365"/>
      <c r="J204" s="365"/>
      <c r="K204" s="295"/>
    </row>
    <row r="205" spans="2:11" ht="15" customHeight="1">
      <c r="B205" s="274"/>
      <c r="C205" s="254"/>
      <c r="D205" s="254"/>
      <c r="E205" s="254"/>
      <c r="F205" s="273"/>
      <c r="G205" s="254"/>
      <c r="H205" s="254"/>
      <c r="I205" s="254"/>
      <c r="J205" s="254"/>
      <c r="K205" s="295"/>
    </row>
    <row r="206" spans="2:11" ht="15" customHeight="1">
      <c r="B206" s="274"/>
      <c r="C206" s="254" t="s">
        <v>707</v>
      </c>
      <c r="D206" s="254"/>
      <c r="E206" s="254"/>
      <c r="F206" s="273" t="s">
        <v>79</v>
      </c>
      <c r="G206" s="254"/>
      <c r="H206" s="365" t="s">
        <v>767</v>
      </c>
      <c r="I206" s="365"/>
      <c r="J206" s="365"/>
      <c r="K206" s="295"/>
    </row>
    <row r="207" spans="2:11" ht="15" customHeight="1">
      <c r="B207" s="274"/>
      <c r="C207" s="280"/>
      <c r="D207" s="254"/>
      <c r="E207" s="254"/>
      <c r="F207" s="273" t="s">
        <v>604</v>
      </c>
      <c r="G207" s="254"/>
      <c r="H207" s="365" t="s">
        <v>605</v>
      </c>
      <c r="I207" s="365"/>
      <c r="J207" s="365"/>
      <c r="K207" s="295"/>
    </row>
    <row r="208" spans="2:11" ht="15" customHeight="1">
      <c r="B208" s="274"/>
      <c r="C208" s="254"/>
      <c r="D208" s="254"/>
      <c r="E208" s="254"/>
      <c r="F208" s="273" t="s">
        <v>602</v>
      </c>
      <c r="G208" s="254"/>
      <c r="H208" s="365" t="s">
        <v>768</v>
      </c>
      <c r="I208" s="365"/>
      <c r="J208" s="365"/>
      <c r="K208" s="295"/>
    </row>
    <row r="209" spans="2:11" ht="15" customHeight="1">
      <c r="B209" s="312"/>
      <c r="C209" s="280"/>
      <c r="D209" s="280"/>
      <c r="E209" s="280"/>
      <c r="F209" s="273" t="s">
        <v>606</v>
      </c>
      <c r="G209" s="259"/>
      <c r="H209" s="366" t="s">
        <v>607</v>
      </c>
      <c r="I209" s="366"/>
      <c r="J209" s="366"/>
      <c r="K209" s="313"/>
    </row>
    <row r="210" spans="2:11" ht="15" customHeight="1">
      <c r="B210" s="312"/>
      <c r="C210" s="280"/>
      <c r="D210" s="280"/>
      <c r="E210" s="280"/>
      <c r="F210" s="273" t="s">
        <v>608</v>
      </c>
      <c r="G210" s="259"/>
      <c r="H210" s="366" t="s">
        <v>769</v>
      </c>
      <c r="I210" s="366"/>
      <c r="J210" s="366"/>
      <c r="K210" s="313"/>
    </row>
    <row r="211" spans="2:11" ht="15" customHeight="1">
      <c r="B211" s="312"/>
      <c r="C211" s="280"/>
      <c r="D211" s="280"/>
      <c r="E211" s="280"/>
      <c r="F211" s="314"/>
      <c r="G211" s="259"/>
      <c r="H211" s="315"/>
      <c r="I211" s="315"/>
      <c r="J211" s="315"/>
      <c r="K211" s="313"/>
    </row>
    <row r="212" spans="2:11" ht="15" customHeight="1">
      <c r="B212" s="312"/>
      <c r="C212" s="254" t="s">
        <v>731</v>
      </c>
      <c r="D212" s="280"/>
      <c r="E212" s="280"/>
      <c r="F212" s="273">
        <v>1</v>
      </c>
      <c r="G212" s="259"/>
      <c r="H212" s="366" t="s">
        <v>770</v>
      </c>
      <c r="I212" s="366"/>
      <c r="J212" s="366"/>
      <c r="K212" s="313"/>
    </row>
    <row r="213" spans="2:11" ht="15" customHeight="1">
      <c r="B213" s="312"/>
      <c r="C213" s="280"/>
      <c r="D213" s="280"/>
      <c r="E213" s="280"/>
      <c r="F213" s="273">
        <v>2</v>
      </c>
      <c r="G213" s="259"/>
      <c r="H213" s="366" t="s">
        <v>771</v>
      </c>
      <c r="I213" s="366"/>
      <c r="J213" s="366"/>
      <c r="K213" s="313"/>
    </row>
    <row r="214" spans="2:11" ht="15" customHeight="1">
      <c r="B214" s="312"/>
      <c r="C214" s="280"/>
      <c r="D214" s="280"/>
      <c r="E214" s="280"/>
      <c r="F214" s="273">
        <v>3</v>
      </c>
      <c r="G214" s="259"/>
      <c r="H214" s="366" t="s">
        <v>772</v>
      </c>
      <c r="I214" s="366"/>
      <c r="J214" s="366"/>
      <c r="K214" s="313"/>
    </row>
    <row r="215" spans="2:11" ht="15" customHeight="1">
      <c r="B215" s="312"/>
      <c r="C215" s="280"/>
      <c r="D215" s="280"/>
      <c r="E215" s="280"/>
      <c r="F215" s="273">
        <v>4</v>
      </c>
      <c r="G215" s="259"/>
      <c r="H215" s="366" t="s">
        <v>773</v>
      </c>
      <c r="I215" s="366"/>
      <c r="J215" s="366"/>
      <c r="K215" s="313"/>
    </row>
    <row r="216" spans="2:11" ht="12.75" customHeight="1">
      <c r="B216" s="316"/>
      <c r="C216" s="317"/>
      <c r="D216" s="317"/>
      <c r="E216" s="317"/>
      <c r="F216" s="317"/>
      <c r="G216" s="317"/>
      <c r="H216" s="317"/>
      <c r="I216" s="317"/>
      <c r="J216" s="317"/>
      <c r="K216" s="318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D.1.4.b - Vytápění</vt:lpstr>
      <vt:lpstr>D.1.4.c. - Elektroinstalace</vt:lpstr>
      <vt:lpstr>Pokyny pro vyplnění</vt:lpstr>
      <vt:lpstr>'D.1.4.b - Vytápění'!Názvy_tisku</vt:lpstr>
      <vt:lpstr>'D.1.4.c. - Elektroinstalace'!Názvy_tisku</vt:lpstr>
      <vt:lpstr>'Rekapitulace stavby'!Názvy_tisku</vt:lpstr>
      <vt:lpstr>'D.1.4.b - Vytápění'!Oblast_tisku</vt:lpstr>
      <vt:lpstr>'D.1.4.c. - Elektroinstalace'!Oblast_tisku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HP4520\Daniela</dc:creator>
  <cp:lastModifiedBy>Daniela</cp:lastModifiedBy>
  <dcterms:created xsi:type="dcterms:W3CDTF">2017-03-16T23:29:04Z</dcterms:created>
  <dcterms:modified xsi:type="dcterms:W3CDTF">2017-03-16T23:29:13Z</dcterms:modified>
</cp:coreProperties>
</file>